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 tabRatio="913"/>
  </bookViews>
  <sheets>
    <sheet name="Intro" sheetId="33" r:id="rId1"/>
    <sheet name="Table 3" sheetId="3" r:id="rId2"/>
    <sheet name="Table 4" sheetId="6" r:id="rId3"/>
    <sheet name="Table 3a" sheetId="8" r:id="rId4"/>
    <sheet name="Table 4a" sheetId="7" r:id="rId5"/>
    <sheet name="Table 5" sheetId="1" r:id="rId6"/>
    <sheet name="Table 6" sheetId="4" r:id="rId7"/>
    <sheet name="Table 7" sheetId="10" r:id="rId8"/>
    <sheet name="Table 8" sheetId="9" r:id="rId9"/>
    <sheet name="Table 9" sheetId="11" r:id="rId10"/>
    <sheet name="Table 10" sheetId="12" r:id="rId11"/>
    <sheet name="Table 11" sheetId="13" r:id="rId12"/>
    <sheet name="Table 12" sheetId="20" r:id="rId13"/>
    <sheet name="Table 13" sheetId="21" r:id="rId14"/>
    <sheet name="Table 14" sheetId="16" r:id="rId15"/>
    <sheet name="Table 15" sheetId="19" r:id="rId16"/>
    <sheet name="Table 16" sheetId="22" r:id="rId17"/>
    <sheet name="Table 17" sheetId="23" r:id="rId18"/>
    <sheet name="Table 18" sheetId="24" r:id="rId19"/>
    <sheet name="Table 19" sheetId="25" r:id="rId20"/>
    <sheet name="Table 20" sheetId="28" r:id="rId21"/>
    <sheet name="Table 21" sheetId="29" r:id="rId22"/>
    <sheet name="Table 22" sheetId="30" r:id="rId23"/>
    <sheet name="Table A1" sheetId="32" r:id="rId24"/>
    <sheet name="Table A2.1" sheetId="14" r:id="rId25"/>
    <sheet name="Table A2.2" sheetId="15" r:id="rId26"/>
    <sheet name="Table A2.3" sheetId="17" r:id="rId27"/>
    <sheet name="Table A2.4" sheetId="18" r:id="rId28"/>
    <sheet name="A2.5" sheetId="26" r:id="rId29"/>
    <sheet name="A2.6" sheetId="27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14210"/>
</workbook>
</file>

<file path=xl/calcChain.xml><?xml version="1.0" encoding="utf-8"?>
<calcChain xmlns="http://schemas.openxmlformats.org/spreadsheetml/2006/main">
  <c r="Y25" i="25"/>
  <c r="V25"/>
  <c r="S25"/>
  <c r="P25"/>
  <c r="M25"/>
  <c r="J25"/>
  <c r="G25"/>
  <c r="D25"/>
  <c r="Y23"/>
  <c r="Y22"/>
  <c r="Y21"/>
  <c r="Y20"/>
  <c r="Y19"/>
  <c r="Y18"/>
  <c r="Y17"/>
  <c r="Y16"/>
  <c r="Y15"/>
  <c r="Y14"/>
  <c r="Y13"/>
  <c r="Y12"/>
  <c r="Y11"/>
  <c r="Y10"/>
  <c r="Y9"/>
  <c r="Y8"/>
  <c r="Y7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Y25" i="24"/>
  <c r="V25"/>
  <c r="S25"/>
  <c r="P25"/>
  <c r="M25"/>
  <c r="J25"/>
  <c r="G25"/>
  <c r="D25"/>
  <c r="Y23"/>
  <c r="Y22"/>
  <c r="Y21"/>
  <c r="Y20"/>
  <c r="Y19"/>
  <c r="Y18"/>
  <c r="Y17"/>
  <c r="Y16"/>
  <c r="Y15"/>
  <c r="Y14"/>
  <c r="Y13"/>
  <c r="Y12"/>
  <c r="Y11"/>
  <c r="Y10"/>
  <c r="Y9"/>
  <c r="Y8"/>
  <c r="Y7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D25" i="23"/>
  <c r="G25"/>
  <c r="J25"/>
  <c r="M25"/>
  <c r="P25"/>
  <c r="S25"/>
  <c r="V25"/>
  <c r="Y23"/>
  <c r="Y22"/>
  <c r="Y21"/>
  <c r="Y20"/>
  <c r="Y19"/>
  <c r="Y18"/>
  <c r="Y17"/>
  <c r="Y16"/>
  <c r="Y15"/>
  <c r="Y14"/>
  <c r="Y13"/>
  <c r="Y12"/>
  <c r="Y11"/>
  <c r="Y10"/>
  <c r="Y9"/>
  <c r="Y8"/>
  <c r="Y25"/>
  <c r="Y7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V25" i="22"/>
  <c r="S25"/>
  <c r="P25"/>
  <c r="M25"/>
  <c r="J25"/>
  <c r="G25"/>
  <c r="D25"/>
  <c r="Y23"/>
  <c r="Y18"/>
  <c r="Y8"/>
  <c r="Y22"/>
  <c r="Y21"/>
  <c r="Y20"/>
  <c r="Y19"/>
  <c r="Y17"/>
  <c r="Y16"/>
  <c r="Y15"/>
  <c r="Y14"/>
  <c r="Y13"/>
  <c r="Y12"/>
  <c r="Y11"/>
  <c r="Y10"/>
  <c r="Y9"/>
  <c r="Y25"/>
  <c r="Y7"/>
  <c r="W23"/>
  <c r="V23"/>
  <c r="W22"/>
  <c r="V22"/>
  <c r="W21"/>
  <c r="V21"/>
  <c r="W20"/>
  <c r="V20"/>
  <c r="W19"/>
  <c r="V19"/>
  <c r="W18"/>
  <c r="V18"/>
  <c r="W17"/>
  <c r="V17"/>
  <c r="W16"/>
  <c r="V16"/>
  <c r="W15"/>
  <c r="V15"/>
  <c r="W14"/>
  <c r="V14"/>
  <c r="W13"/>
  <c r="V13"/>
  <c r="W12"/>
  <c r="V12"/>
  <c r="W11"/>
  <c r="V11"/>
  <c r="W10"/>
  <c r="V10"/>
  <c r="W9"/>
  <c r="V9"/>
  <c r="W8"/>
  <c r="V8"/>
  <c r="W7"/>
  <c r="V7"/>
  <c r="V25" i="13"/>
  <c r="S25"/>
  <c r="P25"/>
  <c r="M25"/>
  <c r="J25"/>
  <c r="G25"/>
  <c r="D25"/>
  <c r="Y23"/>
  <c r="Y22"/>
  <c r="Y21"/>
  <c r="Y20"/>
  <c r="Y19"/>
  <c r="Y18"/>
  <c r="Y17"/>
  <c r="Y16"/>
  <c r="Y15"/>
  <c r="Y14"/>
  <c r="Y13"/>
  <c r="Y12"/>
  <c r="Y11"/>
  <c r="Y10"/>
  <c r="Y9"/>
  <c r="Y8"/>
  <c r="Y25"/>
  <c r="Y7"/>
  <c r="D25" i="12"/>
  <c r="G25"/>
  <c r="J25"/>
  <c r="M25"/>
  <c r="P25"/>
  <c r="S25"/>
  <c r="V25"/>
  <c r="Y25" i="11"/>
  <c r="Y23" i="12"/>
  <c r="Y22"/>
  <c r="Y21"/>
  <c r="Y20"/>
  <c r="Y19"/>
  <c r="Y18"/>
  <c r="Y17"/>
  <c r="Y16"/>
  <c r="Y15"/>
  <c r="Y14"/>
  <c r="Y13"/>
  <c r="Y12"/>
  <c r="Y11"/>
  <c r="Y10"/>
  <c r="Y9"/>
  <c r="Y8"/>
  <c r="Y25"/>
  <c r="Y7"/>
  <c r="V25" i="11"/>
  <c r="S25"/>
  <c r="P25"/>
  <c r="M25"/>
  <c r="J25"/>
  <c r="G25"/>
  <c r="D25"/>
  <c r="Y8"/>
  <c r="Y9"/>
  <c r="Y10"/>
  <c r="Y11"/>
  <c r="Y12"/>
  <c r="Y13"/>
  <c r="Y14"/>
  <c r="Y15"/>
  <c r="Y16"/>
  <c r="Y17"/>
  <c r="Y18"/>
  <c r="Y19"/>
  <c r="Y20"/>
  <c r="Y21"/>
  <c r="Y22"/>
  <c r="Y23"/>
  <c r="Y7"/>
  <c r="S23" i="30"/>
  <c r="Q23"/>
  <c r="P23"/>
  <c r="N23"/>
  <c r="M23"/>
  <c r="K23"/>
  <c r="J23"/>
  <c r="H23"/>
  <c r="G23"/>
  <c r="E23"/>
  <c r="D23"/>
  <c r="S22"/>
  <c r="Q22"/>
  <c r="P22"/>
  <c r="N22"/>
  <c r="M22"/>
  <c r="K22"/>
  <c r="J22"/>
  <c r="H22"/>
  <c r="G22"/>
  <c r="E22"/>
  <c r="D22"/>
  <c r="S21"/>
  <c r="Q21"/>
  <c r="P21"/>
  <c r="N21"/>
  <c r="M21"/>
  <c r="K21"/>
  <c r="J21"/>
  <c r="H21"/>
  <c r="G21"/>
  <c r="E21"/>
  <c r="D21"/>
  <c r="S20"/>
  <c r="Q20"/>
  <c r="P20"/>
  <c r="N20"/>
  <c r="M20"/>
  <c r="K20"/>
  <c r="J20"/>
  <c r="H20"/>
  <c r="G20"/>
  <c r="E20"/>
  <c r="D20"/>
  <c r="S19"/>
  <c r="Q19"/>
  <c r="P19"/>
  <c r="N19"/>
  <c r="M19"/>
  <c r="K19"/>
  <c r="J19"/>
  <c r="H19"/>
  <c r="G19"/>
  <c r="E19"/>
  <c r="D19"/>
  <c r="S18"/>
  <c r="Q18"/>
  <c r="P18"/>
  <c r="N18"/>
  <c r="M18"/>
  <c r="K18"/>
  <c r="J18"/>
  <c r="H18"/>
  <c r="G18"/>
  <c r="E18"/>
  <c r="D18"/>
  <c r="S17"/>
  <c r="Q17"/>
  <c r="P17"/>
  <c r="N17"/>
  <c r="M17"/>
  <c r="K17"/>
  <c r="J17"/>
  <c r="H17"/>
  <c r="G17"/>
  <c r="E17"/>
  <c r="D17"/>
  <c r="S16"/>
  <c r="Q16"/>
  <c r="P16"/>
  <c r="N16"/>
  <c r="M16"/>
  <c r="K16"/>
  <c r="J16"/>
  <c r="H16"/>
  <c r="G16"/>
  <c r="E16"/>
  <c r="D16"/>
  <c r="S15"/>
  <c r="Q15"/>
  <c r="P15"/>
  <c r="N15"/>
  <c r="M15"/>
  <c r="K15"/>
  <c r="J15"/>
  <c r="H15"/>
  <c r="G15"/>
  <c r="E15"/>
  <c r="D15"/>
  <c r="S14"/>
  <c r="Q14"/>
  <c r="P14"/>
  <c r="N14"/>
  <c r="M14"/>
  <c r="K14"/>
  <c r="J14"/>
  <c r="H14"/>
  <c r="G14"/>
  <c r="E14"/>
  <c r="D14"/>
  <c r="S13"/>
  <c r="Q13"/>
  <c r="P13"/>
  <c r="N13"/>
  <c r="M13"/>
  <c r="K13"/>
  <c r="J13"/>
  <c r="H13"/>
  <c r="G13"/>
  <c r="E13"/>
  <c r="D13"/>
  <c r="S12"/>
  <c r="Q12"/>
  <c r="P12"/>
  <c r="N12"/>
  <c r="M12"/>
  <c r="K12"/>
  <c r="J12"/>
  <c r="H12"/>
  <c r="G12"/>
  <c r="E12"/>
  <c r="D12"/>
  <c r="S11"/>
  <c r="Q11"/>
  <c r="P11"/>
  <c r="N11"/>
  <c r="M11"/>
  <c r="K11"/>
  <c r="J11"/>
  <c r="H11"/>
  <c r="G11"/>
  <c r="E11"/>
  <c r="D11"/>
  <c r="S10"/>
  <c r="Q10"/>
  <c r="P10"/>
  <c r="N10"/>
  <c r="M10"/>
  <c r="K10"/>
  <c r="J10"/>
  <c r="H10"/>
  <c r="G10"/>
  <c r="E10"/>
  <c r="D10"/>
  <c r="S9"/>
  <c r="Q9"/>
  <c r="P9"/>
  <c r="N9"/>
  <c r="M9"/>
  <c r="K9"/>
  <c r="J9"/>
  <c r="H9"/>
  <c r="G9"/>
  <c r="E9"/>
  <c r="D9"/>
  <c r="S8"/>
  <c r="Q8"/>
  <c r="P8"/>
  <c r="N8"/>
  <c r="M8"/>
  <c r="K8"/>
  <c r="J8"/>
  <c r="H8"/>
  <c r="G8"/>
  <c r="E8"/>
  <c r="D8"/>
  <c r="S7"/>
  <c r="Q7"/>
  <c r="P7"/>
  <c r="N7"/>
  <c r="M7"/>
  <c r="K7"/>
  <c r="J7"/>
  <c r="H7"/>
  <c r="G7"/>
  <c r="E7"/>
  <c r="D7"/>
  <c r="R23" i="29"/>
  <c r="Q23"/>
  <c r="O23"/>
  <c r="N23"/>
  <c r="L23"/>
  <c r="K23"/>
  <c r="I23"/>
  <c r="H23"/>
  <c r="F23"/>
  <c r="E23"/>
  <c r="S22"/>
  <c r="R22"/>
  <c r="Q22"/>
  <c r="P22"/>
  <c r="O22"/>
  <c r="N22"/>
  <c r="M22"/>
  <c r="L22"/>
  <c r="K22"/>
  <c r="J22"/>
  <c r="I22"/>
  <c r="H22"/>
  <c r="G22"/>
  <c r="F22"/>
  <c r="E22"/>
  <c r="R21"/>
  <c r="Q21"/>
  <c r="O21"/>
  <c r="N21"/>
  <c r="L21"/>
  <c r="K21"/>
  <c r="I21"/>
  <c r="H21"/>
  <c r="F21"/>
  <c r="E21"/>
  <c r="R20"/>
  <c r="Q20"/>
  <c r="O20"/>
  <c r="N20"/>
  <c r="L20"/>
  <c r="K20"/>
  <c r="I20"/>
  <c r="H20"/>
  <c r="F20"/>
  <c r="E20"/>
  <c r="R19"/>
  <c r="Q19"/>
  <c r="O19"/>
  <c r="N19"/>
  <c r="L19"/>
  <c r="K19"/>
  <c r="I19"/>
  <c r="H19"/>
  <c r="F19"/>
  <c r="E19"/>
  <c r="R18"/>
  <c r="Q18"/>
  <c r="O18"/>
  <c r="N18"/>
  <c r="L18"/>
  <c r="K18"/>
  <c r="I18"/>
  <c r="H18"/>
  <c r="F18"/>
  <c r="E18"/>
  <c r="S17"/>
  <c r="R17"/>
  <c r="Q17"/>
  <c r="P17"/>
  <c r="O17"/>
  <c r="N17"/>
  <c r="M17"/>
  <c r="L17"/>
  <c r="K17"/>
  <c r="J17"/>
  <c r="I17"/>
  <c r="H17"/>
  <c r="G17"/>
  <c r="F17"/>
  <c r="E17"/>
  <c r="R16"/>
  <c r="Q16"/>
  <c r="O16"/>
  <c r="N16"/>
  <c r="L16"/>
  <c r="K16"/>
  <c r="I16"/>
  <c r="H16"/>
  <c r="F16"/>
  <c r="E16"/>
  <c r="R15"/>
  <c r="Q15"/>
  <c r="O15"/>
  <c r="N15"/>
  <c r="L15"/>
  <c r="K15"/>
  <c r="I15"/>
  <c r="H15"/>
  <c r="F15"/>
  <c r="E15"/>
  <c r="R14"/>
  <c r="Q14"/>
  <c r="O14"/>
  <c r="N14"/>
  <c r="L14"/>
  <c r="K14"/>
  <c r="I14"/>
  <c r="H14"/>
  <c r="F14"/>
  <c r="E14"/>
  <c r="R13"/>
  <c r="Q13"/>
  <c r="O13"/>
  <c r="N13"/>
  <c r="L13"/>
  <c r="K13"/>
  <c r="I13"/>
  <c r="H13"/>
  <c r="F13"/>
  <c r="E13"/>
  <c r="R12"/>
  <c r="Q12"/>
  <c r="O12"/>
  <c r="N12"/>
  <c r="L12"/>
  <c r="K12"/>
  <c r="I12"/>
  <c r="H12"/>
  <c r="F12"/>
  <c r="E12"/>
  <c r="R11"/>
  <c r="Q11"/>
  <c r="O11"/>
  <c r="N11"/>
  <c r="L11"/>
  <c r="K11"/>
  <c r="I11"/>
  <c r="H11"/>
  <c r="F11"/>
  <c r="E11"/>
  <c r="R10"/>
  <c r="Q10"/>
  <c r="O10"/>
  <c r="N10"/>
  <c r="L10"/>
  <c r="K10"/>
  <c r="I10"/>
  <c r="H10"/>
  <c r="F10"/>
  <c r="E10"/>
  <c r="S9"/>
  <c r="R9"/>
  <c r="Q9"/>
  <c r="P9"/>
  <c r="O9"/>
  <c r="N9"/>
  <c r="M9"/>
  <c r="L9"/>
  <c r="K9"/>
  <c r="J9"/>
  <c r="I9"/>
  <c r="H9"/>
  <c r="G9"/>
  <c r="F9"/>
  <c r="E9"/>
  <c r="R8"/>
  <c r="Q8"/>
  <c r="O8"/>
  <c r="N8"/>
  <c r="L8"/>
  <c r="K8"/>
  <c r="I8"/>
  <c r="H8"/>
  <c r="F8"/>
  <c r="E8"/>
  <c r="R7"/>
  <c r="Q7"/>
  <c r="O7"/>
  <c r="N7"/>
  <c r="L7"/>
  <c r="K7"/>
  <c r="I7"/>
  <c r="H7"/>
  <c r="F7"/>
  <c r="E7"/>
  <c r="R23" i="28"/>
  <c r="O23"/>
  <c r="N23"/>
  <c r="L23"/>
  <c r="K23"/>
  <c r="I23"/>
  <c r="H23"/>
  <c r="F23"/>
  <c r="E23"/>
  <c r="S22"/>
  <c r="R22"/>
  <c r="Q22"/>
  <c r="P22"/>
  <c r="O22"/>
  <c r="N22"/>
  <c r="M22"/>
  <c r="L22"/>
  <c r="K22"/>
  <c r="J22"/>
  <c r="I22"/>
  <c r="H22"/>
  <c r="G22"/>
  <c r="F22"/>
  <c r="E22"/>
  <c r="R21"/>
  <c r="O21"/>
  <c r="N21"/>
  <c r="L21"/>
  <c r="K21"/>
  <c r="I21"/>
  <c r="H21"/>
  <c r="F21"/>
  <c r="E21"/>
  <c r="R20"/>
  <c r="O20"/>
  <c r="N20"/>
  <c r="L20"/>
  <c r="K20"/>
  <c r="I20"/>
  <c r="H20"/>
  <c r="F20"/>
  <c r="E20"/>
  <c r="R19"/>
  <c r="O19"/>
  <c r="N19"/>
  <c r="L19"/>
  <c r="K19"/>
  <c r="I19"/>
  <c r="H19"/>
  <c r="F19"/>
  <c r="E19"/>
  <c r="R18"/>
  <c r="O18"/>
  <c r="N18"/>
  <c r="L18"/>
  <c r="K18"/>
  <c r="I18"/>
  <c r="H18"/>
  <c r="F18"/>
  <c r="E18"/>
  <c r="S17"/>
  <c r="R17"/>
  <c r="Q17"/>
  <c r="P17"/>
  <c r="O17"/>
  <c r="N17"/>
  <c r="M17"/>
  <c r="L17"/>
  <c r="K17"/>
  <c r="J17"/>
  <c r="I17"/>
  <c r="H17"/>
  <c r="G17"/>
  <c r="F17"/>
  <c r="E17"/>
  <c r="R16"/>
  <c r="O16"/>
  <c r="N16"/>
  <c r="L16"/>
  <c r="K16"/>
  <c r="I16"/>
  <c r="H16"/>
  <c r="F16"/>
  <c r="E16"/>
  <c r="R15"/>
  <c r="O15"/>
  <c r="N15"/>
  <c r="L15"/>
  <c r="K15"/>
  <c r="I15"/>
  <c r="H15"/>
  <c r="F15"/>
  <c r="E15"/>
  <c r="R14"/>
  <c r="O14"/>
  <c r="N14"/>
  <c r="L14"/>
  <c r="K14"/>
  <c r="I14"/>
  <c r="H14"/>
  <c r="F14"/>
  <c r="E14"/>
  <c r="R13"/>
  <c r="O13"/>
  <c r="N13"/>
  <c r="L13"/>
  <c r="K13"/>
  <c r="I13"/>
  <c r="H13"/>
  <c r="F13"/>
  <c r="E13"/>
  <c r="R12"/>
  <c r="O12"/>
  <c r="N12"/>
  <c r="L12"/>
  <c r="K12"/>
  <c r="I12"/>
  <c r="H12"/>
  <c r="F12"/>
  <c r="E12"/>
  <c r="R11"/>
  <c r="O11"/>
  <c r="N11"/>
  <c r="L11"/>
  <c r="K11"/>
  <c r="I11"/>
  <c r="H11"/>
  <c r="F11"/>
  <c r="E11"/>
  <c r="R10"/>
  <c r="O10"/>
  <c r="N10"/>
  <c r="L10"/>
  <c r="K10"/>
  <c r="I10"/>
  <c r="H10"/>
  <c r="F10"/>
  <c r="E10"/>
  <c r="S9"/>
  <c r="R9"/>
  <c r="Q9"/>
  <c r="P9"/>
  <c r="O9"/>
  <c r="N9"/>
  <c r="M9"/>
  <c r="L9"/>
  <c r="K9"/>
  <c r="J9"/>
  <c r="I9"/>
  <c r="H9"/>
  <c r="G9"/>
  <c r="F9"/>
  <c r="E9"/>
  <c r="R8"/>
  <c r="O8"/>
  <c r="N8"/>
  <c r="L8"/>
  <c r="K8"/>
  <c r="I8"/>
  <c r="H8"/>
  <c r="F8"/>
  <c r="E8"/>
  <c r="R7"/>
  <c r="O7"/>
  <c r="N7"/>
  <c r="L7"/>
  <c r="K7"/>
  <c r="I7"/>
  <c r="H7"/>
  <c r="F7"/>
  <c r="E7"/>
  <c r="P23" i="27"/>
  <c r="N23"/>
  <c r="L23"/>
  <c r="J23"/>
  <c r="H23"/>
  <c r="F23"/>
  <c r="P22"/>
  <c r="N22"/>
  <c r="L22"/>
  <c r="J22"/>
  <c r="H22"/>
  <c r="F22"/>
  <c r="D22"/>
  <c r="P21"/>
  <c r="N21"/>
  <c r="L21"/>
  <c r="J21"/>
  <c r="H21"/>
  <c r="F21"/>
  <c r="D21"/>
  <c r="P20"/>
  <c r="N20"/>
  <c r="L20"/>
  <c r="J20"/>
  <c r="H20"/>
  <c r="F20"/>
  <c r="D20"/>
  <c r="P19"/>
  <c r="N19"/>
  <c r="L19"/>
  <c r="J19"/>
  <c r="H19"/>
  <c r="F19"/>
  <c r="D19"/>
  <c r="P18"/>
  <c r="N18"/>
  <c r="J18"/>
  <c r="H18"/>
  <c r="F18"/>
  <c r="D18"/>
  <c r="P17"/>
  <c r="N17"/>
  <c r="L17"/>
  <c r="J17"/>
  <c r="H17"/>
  <c r="F17"/>
  <c r="D17"/>
  <c r="P16"/>
  <c r="N16"/>
  <c r="L16"/>
  <c r="J16"/>
  <c r="H16"/>
  <c r="F16"/>
  <c r="D16"/>
  <c r="P15"/>
  <c r="N15"/>
  <c r="L15"/>
  <c r="J15"/>
  <c r="H15"/>
  <c r="F15"/>
  <c r="D15"/>
  <c r="P14"/>
  <c r="N14"/>
  <c r="L14"/>
  <c r="J14"/>
  <c r="H14"/>
  <c r="F14"/>
  <c r="D14"/>
  <c r="P13"/>
  <c r="N13"/>
  <c r="L13"/>
  <c r="J13"/>
  <c r="H13"/>
  <c r="F13"/>
  <c r="D13"/>
  <c r="P12"/>
  <c r="N12"/>
  <c r="L12"/>
  <c r="J12"/>
  <c r="H12"/>
  <c r="F12"/>
  <c r="D12"/>
  <c r="P11"/>
  <c r="N11"/>
  <c r="L11"/>
  <c r="J11"/>
  <c r="H11"/>
  <c r="F11"/>
  <c r="D11"/>
  <c r="P10"/>
  <c r="N10"/>
  <c r="L10"/>
  <c r="J10"/>
  <c r="H10"/>
  <c r="F10"/>
  <c r="D10"/>
  <c r="P9"/>
  <c r="N9"/>
  <c r="L9"/>
  <c r="J9"/>
  <c r="H9"/>
  <c r="F9"/>
  <c r="D9"/>
  <c r="P8"/>
  <c r="N8"/>
  <c r="L8"/>
  <c r="H8"/>
  <c r="F8"/>
  <c r="D8"/>
  <c r="P7"/>
  <c r="N7"/>
  <c r="L7"/>
  <c r="J7"/>
  <c r="H7"/>
  <c r="F7"/>
  <c r="D7"/>
  <c r="P23" i="26"/>
  <c r="N23"/>
  <c r="L23"/>
  <c r="J23"/>
  <c r="H23"/>
  <c r="F23"/>
  <c r="P22"/>
  <c r="N22"/>
  <c r="L22"/>
  <c r="J22"/>
  <c r="H22"/>
  <c r="F22"/>
  <c r="D22"/>
  <c r="P21"/>
  <c r="N21"/>
  <c r="L21"/>
  <c r="J21"/>
  <c r="H21"/>
  <c r="F21"/>
  <c r="D21"/>
  <c r="P20"/>
  <c r="N20"/>
  <c r="L20"/>
  <c r="J20"/>
  <c r="H20"/>
  <c r="F20"/>
  <c r="D20"/>
  <c r="P19"/>
  <c r="N19"/>
  <c r="L19"/>
  <c r="J19"/>
  <c r="H19"/>
  <c r="F19"/>
  <c r="D19"/>
  <c r="P18"/>
  <c r="N18"/>
  <c r="J18"/>
  <c r="H18"/>
  <c r="F18"/>
  <c r="D18"/>
  <c r="P17"/>
  <c r="N17"/>
  <c r="L17"/>
  <c r="J17"/>
  <c r="H17"/>
  <c r="F17"/>
  <c r="D17"/>
  <c r="P16"/>
  <c r="N16"/>
  <c r="L16"/>
  <c r="J16"/>
  <c r="H16"/>
  <c r="F16"/>
  <c r="D16"/>
  <c r="P15"/>
  <c r="N15"/>
  <c r="L15"/>
  <c r="J15"/>
  <c r="H15"/>
  <c r="F15"/>
  <c r="D15"/>
  <c r="P14"/>
  <c r="N14"/>
  <c r="L14"/>
  <c r="J14"/>
  <c r="H14"/>
  <c r="F14"/>
  <c r="D14"/>
  <c r="P13"/>
  <c r="N13"/>
  <c r="L13"/>
  <c r="J13"/>
  <c r="H13"/>
  <c r="F13"/>
  <c r="D13"/>
  <c r="P12"/>
  <c r="N12"/>
  <c r="L12"/>
  <c r="J12"/>
  <c r="H12"/>
  <c r="F12"/>
  <c r="D12"/>
  <c r="P11"/>
  <c r="N11"/>
  <c r="L11"/>
  <c r="J11"/>
  <c r="H11"/>
  <c r="F11"/>
  <c r="D11"/>
  <c r="P10"/>
  <c r="N10"/>
  <c r="L10"/>
  <c r="J10"/>
  <c r="H10"/>
  <c r="F10"/>
  <c r="D10"/>
  <c r="P9"/>
  <c r="N9"/>
  <c r="L9"/>
  <c r="J9"/>
  <c r="H9"/>
  <c r="F9"/>
  <c r="D9"/>
  <c r="P8"/>
  <c r="N8"/>
  <c r="L8"/>
  <c r="H8"/>
  <c r="F8"/>
  <c r="D8"/>
  <c r="P7"/>
  <c r="N7"/>
  <c r="L7"/>
  <c r="J7"/>
  <c r="H7"/>
  <c r="F7"/>
  <c r="D7"/>
  <c r="T23" i="25"/>
  <c r="S23"/>
  <c r="Q23"/>
  <c r="P23"/>
  <c r="N23"/>
  <c r="M23"/>
  <c r="K23"/>
  <c r="J23"/>
  <c r="H23"/>
  <c r="G23"/>
  <c r="T22"/>
  <c r="S22"/>
  <c r="Q22"/>
  <c r="P22"/>
  <c r="N22"/>
  <c r="M22"/>
  <c r="K22"/>
  <c r="J22"/>
  <c r="H22"/>
  <c r="G22"/>
  <c r="E22"/>
  <c r="D22"/>
  <c r="T21"/>
  <c r="S21"/>
  <c r="Q21"/>
  <c r="P21"/>
  <c r="N21"/>
  <c r="M21"/>
  <c r="K21"/>
  <c r="J21"/>
  <c r="H21"/>
  <c r="G21"/>
  <c r="E21"/>
  <c r="D21"/>
  <c r="T20"/>
  <c r="S20"/>
  <c r="Q20"/>
  <c r="P20"/>
  <c r="N20"/>
  <c r="M20"/>
  <c r="K20"/>
  <c r="J20"/>
  <c r="H20"/>
  <c r="G20"/>
  <c r="E20"/>
  <c r="D20"/>
  <c r="T19"/>
  <c r="S19"/>
  <c r="Q19"/>
  <c r="P19"/>
  <c r="N19"/>
  <c r="M19"/>
  <c r="K19"/>
  <c r="J19"/>
  <c r="H19"/>
  <c r="G19"/>
  <c r="E19"/>
  <c r="D19"/>
  <c r="T18"/>
  <c r="S18"/>
  <c r="N18"/>
  <c r="M18"/>
  <c r="K18"/>
  <c r="J18"/>
  <c r="H18"/>
  <c r="G18"/>
  <c r="E18"/>
  <c r="D18"/>
  <c r="T17"/>
  <c r="S17"/>
  <c r="Q17"/>
  <c r="P17"/>
  <c r="N17"/>
  <c r="M17"/>
  <c r="K17"/>
  <c r="J17"/>
  <c r="H17"/>
  <c r="G17"/>
  <c r="E17"/>
  <c r="D17"/>
  <c r="T16"/>
  <c r="S16"/>
  <c r="Q16"/>
  <c r="P16"/>
  <c r="N16"/>
  <c r="M16"/>
  <c r="K16"/>
  <c r="J16"/>
  <c r="H16"/>
  <c r="G16"/>
  <c r="E16"/>
  <c r="D16"/>
  <c r="T15"/>
  <c r="S15"/>
  <c r="Q15"/>
  <c r="P15"/>
  <c r="N15"/>
  <c r="M15"/>
  <c r="K15"/>
  <c r="J15"/>
  <c r="H15"/>
  <c r="G15"/>
  <c r="E15"/>
  <c r="D15"/>
  <c r="T14"/>
  <c r="S14"/>
  <c r="Q14"/>
  <c r="P14"/>
  <c r="N14"/>
  <c r="M14"/>
  <c r="K14"/>
  <c r="J14"/>
  <c r="H14"/>
  <c r="G14"/>
  <c r="E14"/>
  <c r="D14"/>
  <c r="T13"/>
  <c r="S13"/>
  <c r="Q13"/>
  <c r="P13"/>
  <c r="N13"/>
  <c r="M13"/>
  <c r="K13"/>
  <c r="J13"/>
  <c r="H13"/>
  <c r="G13"/>
  <c r="E13"/>
  <c r="D13"/>
  <c r="T12"/>
  <c r="S12"/>
  <c r="Q12"/>
  <c r="P12"/>
  <c r="N12"/>
  <c r="M12"/>
  <c r="K12"/>
  <c r="J12"/>
  <c r="H12"/>
  <c r="G12"/>
  <c r="E12"/>
  <c r="D12"/>
  <c r="T11"/>
  <c r="S11"/>
  <c r="Q11"/>
  <c r="P11"/>
  <c r="N11"/>
  <c r="M11"/>
  <c r="K11"/>
  <c r="J11"/>
  <c r="H11"/>
  <c r="G11"/>
  <c r="E11"/>
  <c r="D11"/>
  <c r="T10"/>
  <c r="S10"/>
  <c r="Q10"/>
  <c r="P10"/>
  <c r="N10"/>
  <c r="M10"/>
  <c r="K10"/>
  <c r="J10"/>
  <c r="H10"/>
  <c r="G10"/>
  <c r="E10"/>
  <c r="D10"/>
  <c r="T9"/>
  <c r="S9"/>
  <c r="Q9"/>
  <c r="P9"/>
  <c r="N9"/>
  <c r="M9"/>
  <c r="K9"/>
  <c r="J9"/>
  <c r="H9"/>
  <c r="G9"/>
  <c r="E9"/>
  <c r="D9"/>
  <c r="T8"/>
  <c r="S8"/>
  <c r="Q8"/>
  <c r="P8"/>
  <c r="K8"/>
  <c r="J8"/>
  <c r="H8"/>
  <c r="G8"/>
  <c r="E8"/>
  <c r="D8"/>
  <c r="T7"/>
  <c r="S7"/>
  <c r="Q7"/>
  <c r="P7"/>
  <c r="N7"/>
  <c r="M7"/>
  <c r="K7"/>
  <c r="J7"/>
  <c r="H7"/>
  <c r="G7"/>
  <c r="E7"/>
  <c r="D7"/>
  <c r="T23" i="24"/>
  <c r="S23"/>
  <c r="Q23"/>
  <c r="P23"/>
  <c r="N23"/>
  <c r="M23"/>
  <c r="K23"/>
  <c r="J23"/>
  <c r="H23"/>
  <c r="G23"/>
  <c r="T22"/>
  <c r="S22"/>
  <c r="Q22"/>
  <c r="P22"/>
  <c r="N22"/>
  <c r="M22"/>
  <c r="K22"/>
  <c r="J22"/>
  <c r="H22"/>
  <c r="G22"/>
  <c r="E22"/>
  <c r="D22"/>
  <c r="T21"/>
  <c r="S21"/>
  <c r="Q21"/>
  <c r="P21"/>
  <c r="N21"/>
  <c r="M21"/>
  <c r="K21"/>
  <c r="J21"/>
  <c r="H21"/>
  <c r="G21"/>
  <c r="E21"/>
  <c r="D21"/>
  <c r="T20"/>
  <c r="S20"/>
  <c r="Q20"/>
  <c r="P20"/>
  <c r="N20"/>
  <c r="M20"/>
  <c r="K20"/>
  <c r="J20"/>
  <c r="H20"/>
  <c r="G20"/>
  <c r="E20"/>
  <c r="D20"/>
  <c r="T19"/>
  <c r="S19"/>
  <c r="Q19"/>
  <c r="P19"/>
  <c r="N19"/>
  <c r="M19"/>
  <c r="K19"/>
  <c r="J19"/>
  <c r="H19"/>
  <c r="G19"/>
  <c r="E19"/>
  <c r="D19"/>
  <c r="T18"/>
  <c r="S18"/>
  <c r="N18"/>
  <c r="M18"/>
  <c r="K18"/>
  <c r="J18"/>
  <c r="H18"/>
  <c r="G18"/>
  <c r="E18"/>
  <c r="D18"/>
  <c r="T17"/>
  <c r="S17"/>
  <c r="Q17"/>
  <c r="P17"/>
  <c r="N17"/>
  <c r="M17"/>
  <c r="K17"/>
  <c r="J17"/>
  <c r="H17"/>
  <c r="G17"/>
  <c r="E17"/>
  <c r="D17"/>
  <c r="T16"/>
  <c r="S16"/>
  <c r="Q16"/>
  <c r="P16"/>
  <c r="N16"/>
  <c r="M16"/>
  <c r="K16"/>
  <c r="J16"/>
  <c r="H16"/>
  <c r="G16"/>
  <c r="E16"/>
  <c r="D16"/>
  <c r="T15"/>
  <c r="S15"/>
  <c r="Q15"/>
  <c r="P15"/>
  <c r="N15"/>
  <c r="M15"/>
  <c r="K15"/>
  <c r="J15"/>
  <c r="H15"/>
  <c r="G15"/>
  <c r="E15"/>
  <c r="D15"/>
  <c r="T14"/>
  <c r="S14"/>
  <c r="Q14"/>
  <c r="P14"/>
  <c r="N14"/>
  <c r="M14"/>
  <c r="K14"/>
  <c r="J14"/>
  <c r="H14"/>
  <c r="G14"/>
  <c r="E14"/>
  <c r="D14"/>
  <c r="T13"/>
  <c r="S13"/>
  <c r="Q13"/>
  <c r="P13"/>
  <c r="N13"/>
  <c r="M13"/>
  <c r="K13"/>
  <c r="J13"/>
  <c r="H13"/>
  <c r="G13"/>
  <c r="E13"/>
  <c r="D13"/>
  <c r="T12"/>
  <c r="S12"/>
  <c r="Q12"/>
  <c r="P12"/>
  <c r="N12"/>
  <c r="M12"/>
  <c r="K12"/>
  <c r="J12"/>
  <c r="H12"/>
  <c r="G12"/>
  <c r="E12"/>
  <c r="D12"/>
  <c r="T11"/>
  <c r="S11"/>
  <c r="Q11"/>
  <c r="P11"/>
  <c r="N11"/>
  <c r="M11"/>
  <c r="K11"/>
  <c r="J11"/>
  <c r="H11"/>
  <c r="G11"/>
  <c r="E11"/>
  <c r="D11"/>
  <c r="T10"/>
  <c r="S10"/>
  <c r="Q10"/>
  <c r="P10"/>
  <c r="N10"/>
  <c r="M10"/>
  <c r="K10"/>
  <c r="J10"/>
  <c r="H10"/>
  <c r="G10"/>
  <c r="E10"/>
  <c r="D10"/>
  <c r="T9"/>
  <c r="S9"/>
  <c r="Q9"/>
  <c r="P9"/>
  <c r="N9"/>
  <c r="M9"/>
  <c r="K9"/>
  <c r="J9"/>
  <c r="H9"/>
  <c r="G9"/>
  <c r="E9"/>
  <c r="D9"/>
  <c r="T8"/>
  <c r="S8"/>
  <c r="Q8"/>
  <c r="P8"/>
  <c r="K8"/>
  <c r="J8"/>
  <c r="H8"/>
  <c r="G8"/>
  <c r="E8"/>
  <c r="D8"/>
  <c r="T7"/>
  <c r="S7"/>
  <c r="Q7"/>
  <c r="P7"/>
  <c r="N7"/>
  <c r="M7"/>
  <c r="K7"/>
  <c r="J7"/>
  <c r="H7"/>
  <c r="G7"/>
  <c r="E7"/>
  <c r="D7"/>
  <c r="T23" i="23"/>
  <c r="S23"/>
  <c r="Q23"/>
  <c r="P23"/>
  <c r="N23"/>
  <c r="M23"/>
  <c r="K23"/>
  <c r="J23"/>
  <c r="H23"/>
  <c r="G23"/>
  <c r="T22"/>
  <c r="S22"/>
  <c r="Q22"/>
  <c r="P22"/>
  <c r="N22"/>
  <c r="M22"/>
  <c r="K22"/>
  <c r="J22"/>
  <c r="H22"/>
  <c r="G22"/>
  <c r="E22"/>
  <c r="D22"/>
  <c r="T21"/>
  <c r="S21"/>
  <c r="Q21"/>
  <c r="P21"/>
  <c r="N21"/>
  <c r="M21"/>
  <c r="K21"/>
  <c r="J21"/>
  <c r="H21"/>
  <c r="G21"/>
  <c r="E21"/>
  <c r="D21"/>
  <c r="T20"/>
  <c r="S20"/>
  <c r="Q20"/>
  <c r="P20"/>
  <c r="N20"/>
  <c r="M20"/>
  <c r="K20"/>
  <c r="J20"/>
  <c r="H20"/>
  <c r="G20"/>
  <c r="E20"/>
  <c r="D20"/>
  <c r="T19"/>
  <c r="S19"/>
  <c r="Q19"/>
  <c r="P19"/>
  <c r="N19"/>
  <c r="M19"/>
  <c r="K19"/>
  <c r="J19"/>
  <c r="H19"/>
  <c r="G19"/>
  <c r="E19"/>
  <c r="D19"/>
  <c r="T18"/>
  <c r="S18"/>
  <c r="N18"/>
  <c r="M18"/>
  <c r="K18"/>
  <c r="J18"/>
  <c r="H18"/>
  <c r="G18"/>
  <c r="E18"/>
  <c r="D18"/>
  <c r="T17"/>
  <c r="S17"/>
  <c r="Q17"/>
  <c r="P17"/>
  <c r="N17"/>
  <c r="M17"/>
  <c r="K17"/>
  <c r="J17"/>
  <c r="H17"/>
  <c r="G17"/>
  <c r="E17"/>
  <c r="D17"/>
  <c r="T16"/>
  <c r="S16"/>
  <c r="Q16"/>
  <c r="P16"/>
  <c r="N16"/>
  <c r="M16"/>
  <c r="K16"/>
  <c r="J16"/>
  <c r="H16"/>
  <c r="G16"/>
  <c r="E16"/>
  <c r="D16"/>
  <c r="T15"/>
  <c r="S15"/>
  <c r="Q15"/>
  <c r="P15"/>
  <c r="N15"/>
  <c r="M15"/>
  <c r="K15"/>
  <c r="J15"/>
  <c r="H15"/>
  <c r="G15"/>
  <c r="E15"/>
  <c r="D15"/>
  <c r="T14"/>
  <c r="S14"/>
  <c r="Q14"/>
  <c r="P14"/>
  <c r="N14"/>
  <c r="M14"/>
  <c r="K14"/>
  <c r="J14"/>
  <c r="H14"/>
  <c r="G14"/>
  <c r="E14"/>
  <c r="D14"/>
  <c r="T13"/>
  <c r="S13"/>
  <c r="Q13"/>
  <c r="P13"/>
  <c r="N13"/>
  <c r="M13"/>
  <c r="K13"/>
  <c r="J13"/>
  <c r="H13"/>
  <c r="G13"/>
  <c r="E13"/>
  <c r="D13"/>
  <c r="T12"/>
  <c r="S12"/>
  <c r="Q12"/>
  <c r="P12"/>
  <c r="N12"/>
  <c r="M12"/>
  <c r="K12"/>
  <c r="J12"/>
  <c r="H12"/>
  <c r="G12"/>
  <c r="E12"/>
  <c r="D12"/>
  <c r="T11"/>
  <c r="S11"/>
  <c r="Q11"/>
  <c r="P11"/>
  <c r="N11"/>
  <c r="M11"/>
  <c r="K11"/>
  <c r="J11"/>
  <c r="H11"/>
  <c r="G11"/>
  <c r="E11"/>
  <c r="D11"/>
  <c r="T10"/>
  <c r="S10"/>
  <c r="Q10"/>
  <c r="P10"/>
  <c r="N10"/>
  <c r="M10"/>
  <c r="K10"/>
  <c r="J10"/>
  <c r="H10"/>
  <c r="G10"/>
  <c r="E10"/>
  <c r="D10"/>
  <c r="T9"/>
  <c r="S9"/>
  <c r="Q9"/>
  <c r="P9"/>
  <c r="N9"/>
  <c r="M9"/>
  <c r="K9"/>
  <c r="J9"/>
  <c r="H9"/>
  <c r="G9"/>
  <c r="E9"/>
  <c r="D9"/>
  <c r="T8"/>
  <c r="S8"/>
  <c r="Q8"/>
  <c r="P8"/>
  <c r="K8"/>
  <c r="J8"/>
  <c r="H8"/>
  <c r="G8"/>
  <c r="E8"/>
  <c r="D8"/>
  <c r="T7"/>
  <c r="S7"/>
  <c r="Q7"/>
  <c r="P7"/>
  <c r="N7"/>
  <c r="M7"/>
  <c r="K7"/>
  <c r="J7"/>
  <c r="H7"/>
  <c r="G7"/>
  <c r="E7"/>
  <c r="D7"/>
  <c r="T23" i="22"/>
  <c r="S23"/>
  <c r="Q23"/>
  <c r="P23"/>
  <c r="N23"/>
  <c r="M23"/>
  <c r="K23"/>
  <c r="J23"/>
  <c r="H23"/>
  <c r="G23"/>
  <c r="T22"/>
  <c r="S22"/>
  <c r="Q22"/>
  <c r="P22"/>
  <c r="N22"/>
  <c r="M22"/>
  <c r="K22"/>
  <c r="J22"/>
  <c r="H22"/>
  <c r="G22"/>
  <c r="E22"/>
  <c r="D22"/>
  <c r="T21"/>
  <c r="S21"/>
  <c r="Q21"/>
  <c r="P21"/>
  <c r="N21"/>
  <c r="M21"/>
  <c r="K21"/>
  <c r="J21"/>
  <c r="H21"/>
  <c r="G21"/>
  <c r="E21"/>
  <c r="D21"/>
  <c r="T20"/>
  <c r="S20"/>
  <c r="Q20"/>
  <c r="P20"/>
  <c r="N20"/>
  <c r="M20"/>
  <c r="K20"/>
  <c r="J20"/>
  <c r="H20"/>
  <c r="G20"/>
  <c r="E20"/>
  <c r="D20"/>
  <c r="T19"/>
  <c r="S19"/>
  <c r="Q19"/>
  <c r="P19"/>
  <c r="N19"/>
  <c r="M19"/>
  <c r="K19"/>
  <c r="J19"/>
  <c r="H19"/>
  <c r="G19"/>
  <c r="E19"/>
  <c r="D19"/>
  <c r="T18"/>
  <c r="S18"/>
  <c r="N18"/>
  <c r="M18"/>
  <c r="K18"/>
  <c r="J18"/>
  <c r="H18"/>
  <c r="G18"/>
  <c r="E18"/>
  <c r="D18"/>
  <c r="T17"/>
  <c r="S17"/>
  <c r="Q17"/>
  <c r="P17"/>
  <c r="N17"/>
  <c r="M17"/>
  <c r="K17"/>
  <c r="J17"/>
  <c r="H17"/>
  <c r="G17"/>
  <c r="E17"/>
  <c r="D17"/>
  <c r="T16"/>
  <c r="S16"/>
  <c r="Q16"/>
  <c r="P16"/>
  <c r="N16"/>
  <c r="M16"/>
  <c r="K16"/>
  <c r="J16"/>
  <c r="H16"/>
  <c r="G16"/>
  <c r="E16"/>
  <c r="D16"/>
  <c r="T15"/>
  <c r="S15"/>
  <c r="Q15"/>
  <c r="P15"/>
  <c r="N15"/>
  <c r="M15"/>
  <c r="K15"/>
  <c r="J15"/>
  <c r="H15"/>
  <c r="G15"/>
  <c r="E15"/>
  <c r="D15"/>
  <c r="T14"/>
  <c r="S14"/>
  <c r="Q14"/>
  <c r="P14"/>
  <c r="N14"/>
  <c r="M14"/>
  <c r="K14"/>
  <c r="J14"/>
  <c r="H14"/>
  <c r="G14"/>
  <c r="E14"/>
  <c r="D14"/>
  <c r="T13"/>
  <c r="S13"/>
  <c r="Q13"/>
  <c r="P13"/>
  <c r="N13"/>
  <c r="M13"/>
  <c r="K13"/>
  <c r="J13"/>
  <c r="H13"/>
  <c r="G13"/>
  <c r="E13"/>
  <c r="D13"/>
  <c r="T12"/>
  <c r="S12"/>
  <c r="Q12"/>
  <c r="P12"/>
  <c r="N12"/>
  <c r="M12"/>
  <c r="K12"/>
  <c r="J12"/>
  <c r="H12"/>
  <c r="G12"/>
  <c r="E12"/>
  <c r="D12"/>
  <c r="T11"/>
  <c r="S11"/>
  <c r="Q11"/>
  <c r="P11"/>
  <c r="N11"/>
  <c r="M11"/>
  <c r="K11"/>
  <c r="J11"/>
  <c r="H11"/>
  <c r="G11"/>
  <c r="E11"/>
  <c r="D11"/>
  <c r="T10"/>
  <c r="S10"/>
  <c r="Q10"/>
  <c r="P10"/>
  <c r="N10"/>
  <c r="M10"/>
  <c r="K10"/>
  <c r="J10"/>
  <c r="H10"/>
  <c r="G10"/>
  <c r="E10"/>
  <c r="D10"/>
  <c r="T9"/>
  <c r="S9"/>
  <c r="Q9"/>
  <c r="P9"/>
  <c r="N9"/>
  <c r="M9"/>
  <c r="K9"/>
  <c r="J9"/>
  <c r="H9"/>
  <c r="G9"/>
  <c r="E9"/>
  <c r="D9"/>
  <c r="T8"/>
  <c r="S8"/>
  <c r="Q8"/>
  <c r="P8"/>
  <c r="K8"/>
  <c r="J8"/>
  <c r="H8"/>
  <c r="G8"/>
  <c r="E8"/>
  <c r="D8"/>
  <c r="T7"/>
  <c r="S7"/>
  <c r="Q7"/>
  <c r="P7"/>
  <c r="N7"/>
  <c r="M7"/>
  <c r="K7"/>
  <c r="J7"/>
  <c r="H7"/>
  <c r="G7"/>
  <c r="E7"/>
  <c r="D7"/>
  <c r="N23" i="21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N19"/>
  <c r="M19"/>
  <c r="K19"/>
  <c r="J19"/>
  <c r="H19"/>
  <c r="G19"/>
  <c r="E19"/>
  <c r="D19"/>
  <c r="N18"/>
  <c r="M18"/>
  <c r="K18"/>
  <c r="J18"/>
  <c r="H18"/>
  <c r="G18"/>
  <c r="E18"/>
  <c r="D18"/>
  <c r="N17"/>
  <c r="M17"/>
  <c r="K17"/>
  <c r="J17"/>
  <c r="H17"/>
  <c r="G17"/>
  <c r="E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N12"/>
  <c r="M12"/>
  <c r="K12"/>
  <c r="J12"/>
  <c r="H12"/>
  <c r="G12"/>
  <c r="E12"/>
  <c r="D12"/>
  <c r="N11"/>
  <c r="M11"/>
  <c r="K11"/>
  <c r="J11"/>
  <c r="H11"/>
  <c r="G11"/>
  <c r="E11"/>
  <c r="D11"/>
  <c r="N10"/>
  <c r="M10"/>
  <c r="K10"/>
  <c r="J10"/>
  <c r="H10"/>
  <c r="G10"/>
  <c r="E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M23" i="20"/>
  <c r="K23"/>
  <c r="J23"/>
  <c r="H23"/>
  <c r="G23"/>
  <c r="E23"/>
  <c r="D23"/>
  <c r="M22"/>
  <c r="K22"/>
  <c r="J22"/>
  <c r="H22"/>
  <c r="G22"/>
  <c r="E22"/>
  <c r="D22"/>
  <c r="M21"/>
  <c r="K21"/>
  <c r="J21"/>
  <c r="H21"/>
  <c r="G21"/>
  <c r="E21"/>
  <c r="D21"/>
  <c r="M20"/>
  <c r="K20"/>
  <c r="J20"/>
  <c r="H20"/>
  <c r="G20"/>
  <c r="E20"/>
  <c r="D20"/>
  <c r="M19"/>
  <c r="K19"/>
  <c r="J19"/>
  <c r="H19"/>
  <c r="G19"/>
  <c r="E19"/>
  <c r="D19"/>
  <c r="M18"/>
  <c r="K18"/>
  <c r="J18"/>
  <c r="H18"/>
  <c r="G18"/>
  <c r="E18"/>
  <c r="D18"/>
  <c r="M17"/>
  <c r="K17"/>
  <c r="J17"/>
  <c r="H17"/>
  <c r="G17"/>
  <c r="E17"/>
  <c r="D17"/>
  <c r="M16"/>
  <c r="K16"/>
  <c r="J16"/>
  <c r="H16"/>
  <c r="G16"/>
  <c r="E16"/>
  <c r="D16"/>
  <c r="M15"/>
  <c r="K15"/>
  <c r="J15"/>
  <c r="H15"/>
  <c r="G15"/>
  <c r="E15"/>
  <c r="D15"/>
  <c r="M14"/>
  <c r="K14"/>
  <c r="J14"/>
  <c r="H14"/>
  <c r="G14"/>
  <c r="E14"/>
  <c r="D14"/>
  <c r="M13"/>
  <c r="K13"/>
  <c r="J13"/>
  <c r="H13"/>
  <c r="G13"/>
  <c r="E13"/>
  <c r="D13"/>
  <c r="M12"/>
  <c r="K12"/>
  <c r="J12"/>
  <c r="H12"/>
  <c r="G12"/>
  <c r="E12"/>
  <c r="D12"/>
  <c r="M11"/>
  <c r="K11"/>
  <c r="J11"/>
  <c r="H11"/>
  <c r="G11"/>
  <c r="E11"/>
  <c r="D11"/>
  <c r="M10"/>
  <c r="K10"/>
  <c r="J10"/>
  <c r="H10"/>
  <c r="G10"/>
  <c r="E10"/>
  <c r="D10"/>
  <c r="M9"/>
  <c r="K9"/>
  <c r="J9"/>
  <c r="H9"/>
  <c r="G9"/>
  <c r="E9"/>
  <c r="D9"/>
  <c r="M8"/>
  <c r="K8"/>
  <c r="J8"/>
  <c r="H8"/>
  <c r="G8"/>
  <c r="E8"/>
  <c r="D8"/>
  <c r="M7"/>
  <c r="K7"/>
  <c r="J7"/>
  <c r="H7"/>
  <c r="G7"/>
  <c r="E7"/>
  <c r="D7"/>
  <c r="M17" i="19"/>
  <c r="N17"/>
  <c r="K17"/>
  <c r="J17"/>
  <c r="H17"/>
  <c r="G17"/>
  <c r="E17"/>
  <c r="D17"/>
  <c r="M16"/>
  <c r="N16"/>
  <c r="K16"/>
  <c r="J16"/>
  <c r="H16"/>
  <c r="G16"/>
  <c r="E16"/>
  <c r="D16"/>
  <c r="M15"/>
  <c r="N15"/>
  <c r="K15"/>
  <c r="J15"/>
  <c r="H15"/>
  <c r="G15"/>
  <c r="E15"/>
  <c r="D15"/>
  <c r="M14"/>
  <c r="N14"/>
  <c r="K14"/>
  <c r="J14"/>
  <c r="H14"/>
  <c r="G14"/>
  <c r="E14"/>
  <c r="D14"/>
  <c r="M11"/>
  <c r="N11"/>
  <c r="H11"/>
  <c r="G11"/>
  <c r="E11"/>
  <c r="D11"/>
  <c r="N10"/>
  <c r="M10"/>
  <c r="G10"/>
  <c r="H10"/>
  <c r="E10"/>
  <c r="D10"/>
  <c r="N9"/>
  <c r="M9"/>
  <c r="H9"/>
  <c r="G9"/>
  <c r="D9"/>
  <c r="E9"/>
  <c r="N8"/>
  <c r="M8"/>
  <c r="H8"/>
  <c r="G8"/>
  <c r="E8"/>
  <c r="D8"/>
  <c r="T33" i="10"/>
  <c r="S33"/>
  <c r="R33"/>
  <c r="Q33"/>
  <c r="P33"/>
  <c r="O33"/>
  <c r="N33"/>
  <c r="M33"/>
  <c r="L33"/>
  <c r="K33"/>
  <c r="J33"/>
  <c r="I33"/>
  <c r="H33"/>
  <c r="G33"/>
  <c r="F33"/>
  <c r="E33"/>
  <c r="D33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33"/>
  <c r="V8"/>
  <c r="V7"/>
  <c r="V6"/>
  <c r="V5"/>
  <c r="V4"/>
  <c r="T12" i="9"/>
  <c r="S12"/>
  <c r="R12"/>
  <c r="Q12"/>
  <c r="P12"/>
  <c r="O12"/>
  <c r="N12"/>
  <c r="M12"/>
  <c r="L12"/>
  <c r="K12"/>
  <c r="J12"/>
  <c r="I12"/>
  <c r="H12"/>
  <c r="G12"/>
  <c r="F12"/>
  <c r="E12"/>
  <c r="D12"/>
  <c r="V10"/>
  <c r="V9"/>
  <c r="V8"/>
  <c r="V7"/>
  <c r="V6"/>
  <c r="V5"/>
  <c r="V4"/>
  <c r="V12"/>
  <c r="U12" i="4"/>
  <c r="T12"/>
  <c r="S12"/>
  <c r="R12"/>
  <c r="Q12"/>
  <c r="P12"/>
  <c r="O12"/>
  <c r="N12"/>
  <c r="M12"/>
  <c r="L12"/>
  <c r="K12"/>
  <c r="J12"/>
  <c r="I12"/>
  <c r="H12"/>
  <c r="G12"/>
  <c r="F12"/>
  <c r="E12"/>
  <c r="D12"/>
  <c r="W10"/>
  <c r="W9"/>
  <c r="W8"/>
  <c r="W7"/>
  <c r="W6"/>
  <c r="W5"/>
  <c r="W4"/>
  <c r="W34" i="1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4"/>
  <c r="E34"/>
  <c r="F34"/>
  <c r="G34"/>
  <c r="H34"/>
  <c r="I34"/>
  <c r="J34"/>
  <c r="K34"/>
  <c r="L34"/>
  <c r="M34"/>
  <c r="N34"/>
  <c r="O34"/>
  <c r="P34"/>
  <c r="Q34"/>
  <c r="R34"/>
  <c r="S34"/>
  <c r="T34"/>
  <c r="U34"/>
  <c r="D34"/>
  <c r="W12" i="4"/>
</calcChain>
</file>

<file path=xl/sharedStrings.xml><?xml version="1.0" encoding="utf-8"?>
<sst xmlns="http://schemas.openxmlformats.org/spreadsheetml/2006/main" count="1526" uniqueCount="406">
  <si>
    <t>BEL</t>
  </si>
  <si>
    <t>BRA</t>
  </si>
  <si>
    <t>CAN</t>
  </si>
  <si>
    <t>CHN</t>
  </si>
  <si>
    <t>CZE</t>
  </si>
  <si>
    <t>DEU</t>
  </si>
  <si>
    <t>EGY</t>
  </si>
  <si>
    <t>ESP</t>
  </si>
  <si>
    <t>FRA</t>
  </si>
  <si>
    <t>HKG</t>
  </si>
  <si>
    <t>HUN</t>
  </si>
  <si>
    <t>IDN</t>
  </si>
  <si>
    <t>IND</t>
  </si>
  <si>
    <t>IRL</t>
  </si>
  <si>
    <t>ITA</t>
  </si>
  <si>
    <t>JPN</t>
  </si>
  <si>
    <t>KOR</t>
  </si>
  <si>
    <t>MYS</t>
  </si>
  <si>
    <t>NLD</t>
  </si>
  <si>
    <t>POL</t>
  </si>
  <si>
    <t>QAT</t>
  </si>
  <si>
    <t>RUS</t>
  </si>
  <si>
    <t>SAU</t>
  </si>
  <si>
    <t>SGP</t>
  </si>
  <si>
    <t>SVK</t>
  </si>
  <si>
    <t>SVN</t>
  </si>
  <si>
    <t>THA</t>
  </si>
  <si>
    <t>TWA</t>
  </si>
  <si>
    <t>USA</t>
  </si>
  <si>
    <t>Product group</t>
  </si>
  <si>
    <t>All products</t>
  </si>
  <si>
    <t>All countries</t>
  </si>
  <si>
    <t>Country</t>
  </si>
  <si>
    <t>North America</t>
  </si>
  <si>
    <t>BRIC</t>
  </si>
  <si>
    <t>High-income Asia</t>
  </si>
  <si>
    <t>Middle-income Asia</t>
  </si>
  <si>
    <t>Middle East</t>
  </si>
  <si>
    <t>Large European</t>
  </si>
  <si>
    <t>Central Europe</t>
  </si>
  <si>
    <t>Country group</t>
  </si>
  <si>
    <t>1993-2011</t>
  </si>
  <si>
    <t>1983-2011</t>
  </si>
  <si>
    <t>1978-2011</t>
  </si>
  <si>
    <t>1987-2011</t>
  </si>
  <si>
    <t>1981-2011</t>
  </si>
  <si>
    <t>1991-2011</t>
  </si>
  <si>
    <t>1979-2011</t>
  </si>
  <si>
    <t>1978-2010</t>
  </si>
  <si>
    <t>1992-2011</t>
  </si>
  <si>
    <t>1980-2011</t>
  </si>
  <si>
    <t>1990-2011</t>
  </si>
  <si>
    <t>1995-2011</t>
  </si>
  <si>
    <t>1982-2011</t>
  </si>
  <si>
    <t>1996-2011</t>
  </si>
  <si>
    <t>1994-2011</t>
  </si>
  <si>
    <t>1989-2011</t>
  </si>
  <si>
    <t>Goods data</t>
  </si>
  <si>
    <t>coverage</t>
  </si>
  <si>
    <t>groups</t>
  </si>
  <si>
    <t xml:space="preserve">Missing </t>
  </si>
  <si>
    <t>country</t>
  </si>
  <si>
    <t>Values &amp;</t>
  </si>
  <si>
    <t>Volumes</t>
  </si>
  <si>
    <t xml:space="preserve">Volumes </t>
  </si>
  <si>
    <t>only</t>
  </si>
  <si>
    <t>intindicator1</t>
  </si>
  <si>
    <t>intindicator2</t>
  </si>
  <si>
    <t>intindicator3</t>
  </si>
  <si>
    <t>intindicator4</t>
  </si>
  <si>
    <t>intindicator5</t>
  </si>
  <si>
    <t>intindicator6</t>
  </si>
  <si>
    <t>intindicator7</t>
  </si>
  <si>
    <t>intindicator8</t>
  </si>
  <si>
    <t>intindicator9</t>
  </si>
  <si>
    <t>intindicator10</t>
  </si>
  <si>
    <t>intindicator11</t>
  </si>
  <si>
    <t>intindicator12</t>
  </si>
  <si>
    <t>intindicator13</t>
  </si>
  <si>
    <t>intindicator14</t>
  </si>
  <si>
    <t>intindicator15</t>
  </si>
  <si>
    <t>intindicator16</t>
  </si>
  <si>
    <t>intindicator17</t>
  </si>
  <si>
    <t>Services data</t>
  </si>
  <si>
    <t>19-21</t>
  </si>
  <si>
    <t>18-21</t>
  </si>
  <si>
    <t>13, 20, 21</t>
  </si>
  <si>
    <t xml:space="preserve"> coverage*</t>
  </si>
  <si>
    <t>% of goods data imputed</t>
  </si>
  <si>
    <t>coverage*</t>
  </si>
  <si>
    <t>12, 14</t>
  </si>
  <si>
    <t>1979-2010</t>
  </si>
  <si>
    <t>2, 12</t>
  </si>
  <si>
    <t xml:space="preserve">High-income Asia </t>
  </si>
  <si>
    <t xml:space="preserve">Large European </t>
  </si>
  <si>
    <t>Central European</t>
  </si>
  <si>
    <t>Agriculture products</t>
  </si>
  <si>
    <t>*</t>
  </si>
  <si>
    <t/>
  </si>
  <si>
    <t>***</t>
  </si>
  <si>
    <t>Foodstuffs</t>
  </si>
  <si>
    <t>Mineral products</t>
  </si>
  <si>
    <t>Chemical/related industries</t>
  </si>
  <si>
    <t>**</t>
  </si>
  <si>
    <t>Pharmaceuticals</t>
  </si>
  <si>
    <t>Basic manufacturing</t>
  </si>
  <si>
    <t>Textiles and footwear</t>
  </si>
  <si>
    <t>Boilers, engines and turbines</t>
  </si>
  <si>
    <t>Machinery, equipm. &amp; parts</t>
  </si>
  <si>
    <t>ICT and office machines</t>
  </si>
  <si>
    <t>Electrical machinery, equipm. &amp; parts</t>
  </si>
  <si>
    <t>Transport: Rail</t>
  </si>
  <si>
    <t>Transport: Vehicles</t>
  </si>
  <si>
    <t>Transport: Aerospace</t>
  </si>
  <si>
    <t>Transport: Shipbuilding</t>
  </si>
  <si>
    <t>Precision instruments</t>
  </si>
  <si>
    <t>Miscellaneous</t>
  </si>
  <si>
    <t>Notes: Statistical significance indicated as *** p&lt;0.01, ** p&lt;0.05, * p&lt;0.1; ARDL(2,2,2) models unless specified otherwise  in the text; pooled mean group estimates including cross-sectional means; long run relationship between log imports (from the world), log import price and log income; import price equals import product unit value relative to total final expenditure deflator; income equals real total final expenditure; country groups include the countries specified in the text, except United Arab Emirates, Vietnam, Taiwan, Russia and Belgium.</t>
  </si>
  <si>
    <t>Notes:  p-values of first order autocorrelation from the models reported in tables 9-11.</t>
  </si>
  <si>
    <t>Notes:  R-squared of the models reported in tables 9-11.</t>
  </si>
  <si>
    <t>Long-run price elasticity</t>
  </si>
  <si>
    <t>Services</t>
  </si>
  <si>
    <t>Services: Transport</t>
  </si>
  <si>
    <t>Services: Travel</t>
  </si>
  <si>
    <t>Services: Other commercial activities</t>
  </si>
  <si>
    <t>Long-run income elasticity</t>
  </si>
  <si>
    <t>Error-correction adjustment</t>
  </si>
  <si>
    <t>Notes:  p-values of first order autocorrelation from the models reported in table 14.</t>
  </si>
  <si>
    <t>Notes:  R-squared of the models reported in table 14.</t>
  </si>
  <si>
    <t>Relative price (imports vs domestic)</t>
  </si>
  <si>
    <t>Income</t>
  </si>
  <si>
    <t>Income x Advanced</t>
  </si>
  <si>
    <t>Notes: Statistical significance indicated as *** p&lt;0.01, ** p&lt;0.05, * p&lt;0.1; ARDL(2,2,2) models unless specified otherwise  in the text; pooled mean group estimates including cross-sectional means; long run relationship between log imports (from the world), log import price and log income; import price equals import price index relative to total final expenditure deflator; income equals real total final expenditure; countries include the countries specified in Table 2 except Vietnam, Taiwan, Russia, Belgium, Indonesia and Middle Eastern countries; pooled models further exclude the Central European countries; Hausman test for pooling (p-value) in the model without the interaction between income and stage of development: Services 0.727, Transport 0.015, Travel 0.804, Other commercial activities 0.923; Countries classified as advanced economies include the North American, Large European, and High-income Asian countries.</t>
  </si>
  <si>
    <t>Hausman test for pooling  (p-value)</t>
  </si>
  <si>
    <t>Notes: Statistical significance indicated as *** p&lt;0.01, ** p&lt;0.05, * p&lt;0.1; ARDL(2,2,2) models; pooled mean group estimates including cross-sectional means; long run relationship between log imports (from the world), log import price, and log income; import price equals import product unit value relative to total final expenditure deflator; income equals real total final expenditure; countries include the countries specified in Table 2 except United Arab Emirates, Vietnam, Taiwan, Russia, Belgium and the Central European countries.</t>
  </si>
  <si>
    <t>Notes: Statistical significance indicated as *** p&lt;0.01, ** p&lt;0.05, * p&lt;0.1; ARDL(2,2,2) models; pooled mean group estimates including cross-sectional means; long run relationship between log imports (from the world), log import price, and log income; import price equals import product unit value relative to total final expenditure deflator; income equals real total final expenditure; countries include the countries specified in Table 2 except United Arab Emirates, Vietnam, Taiwan, Russia, Belgium and the Central European countries; Countries classified as advanced economies include the North American, Large European, and High-income Asian countries.</t>
  </si>
  <si>
    <t>Notes: Statistical significance indicated as *** p&lt;0.01, ** p&lt;0.05, * p&lt;0.1; ARDL(1,1,1,1) models unless specified otherwise in the text; pooled mean group estimates including cross-sectional means; long run relationship between log imports (from the UK), log import price, log relative import price and log income; import price equals import from the UK product unit value relative to total final expenditure deflator; relative import price equals import from the UK product unit value relative to import from the world product unit value; income equals real total final expenditure; country groups include the countries specified in the text, except United Arab Emirates, Vietnam, Taiwan, Belgium and Russia.</t>
  </si>
  <si>
    <t>Notes:  R-squared of the models reported in tables 16-19.</t>
  </si>
  <si>
    <t>Notes:  p-values of first order autocorrelation from the models reported in tables 16-19.</t>
  </si>
  <si>
    <t>Relative price (uk imports vs domestic)</t>
  </si>
  <si>
    <t>Relative import price (uk vs world)</t>
  </si>
  <si>
    <t>Notes: Statistical significance indicated as *** p&lt;0.01, ** p&lt;0.05, * p&lt;0.1; ARDL(1,1,1,1) models (except Mineral products, Electrical machinery, and Precision instruments, which are ARDL(2,2,2,2)); pooled mean group estimates including cross-sectional means; long run relationship between log imports, log import price, log relative import prices and log income; relative price equals uk export product unit value relative to total final expenditure deflator; relative import price equals uk export product unit value relative to world export product unit value; income equals real total final expenditure; countries include the countries specified in Table 2 except United Arab Emirates, Vietnam, Taiwan, Russia, Belgium and the Central European countries.</t>
  </si>
  <si>
    <t>Notes: Statistical significance indicated as *** p&lt;0.01, ** p&lt;0.05, * p&lt;0.1; ARDL(1,1,1,1) models (except Mineral products, Electrical machinery, and Precision instruments, which are ARDL(2,2,2,2)); pooled mean group estimates including cross-sectional means; long run relationship between log imports, log import price, log relative import prices and log income; relative price equals uk export product unit value relative to total final expenditure deflator; relative import price equals uk export product unit value relative to world export product unit value; income equals real total final expenditure; countries include the countries specified in Table 2 except United Arab Emirates, Vietnam, Taiwan, Russia, Belgium and the Central European countries; Countries classified as advanced economies include the North American, Large European, and High-income Asian countries.</t>
  </si>
  <si>
    <t>Consumption</t>
  </si>
  <si>
    <t>Investment</t>
  </si>
  <si>
    <t>Exports</t>
  </si>
  <si>
    <t>Notes: Statistical significance indicated as *** p&lt;0.01, ** p&lt;0.05, * p&lt;0.1; ARDL(1,1,1,1) models; pooled mean group estimates including cross-sectional means; long run relationship between log imports (from the world), log import price, log consumption expenditure, log gross fixed capital formation, and log exports; import price equals import product unit value relative to total final expenditure deflator; countries include the countries specified in Table 2 except United Arab Emirates, Vietnam, Taiwan, Russia, Belgium and the Central European countries.</t>
  </si>
  <si>
    <t>Notes: Statistical significance indicated as *** p&lt;0.01, ** p&lt;0.05, * p&lt;0.1; ARDL(2,2,2) models unless specified otherwise  in the text; pooled mean group estimates including cross-sectional means; long run relationship between log imports (from the world), log import price and log income; import price equals import price index relative to total final expenditure deflator; income equals real total final expenditure.</t>
  </si>
  <si>
    <t>MEAN</t>
  </si>
  <si>
    <t>1 Agriculture products (animal and vegetable)</t>
  </si>
  <si>
    <t>Live animals chiefly for food</t>
  </si>
  <si>
    <t>Animals, live, nes, (including zoo animals, pets, insects, etc)</t>
  </si>
  <si>
    <t>Meat and edible meat offal, fresh, chilled or frozen</t>
  </si>
  <si>
    <t>Animal oils and fats</t>
  </si>
  <si>
    <t>Meat and edible meat offal, in brine, dried, salted or smoked</t>
  </si>
  <si>
    <t>Fish, fresh, chilled or frozen</t>
  </si>
  <si>
    <t>Fish, dried, salted or in brine; smoked fish</t>
  </si>
  <si>
    <t>Crustaceans and molluscs, fresh, chilled, frozen, salted, etc</t>
  </si>
  <si>
    <t>Milk and cream</t>
  </si>
  <si>
    <t>Butter</t>
  </si>
  <si>
    <t>Cheese and curd</t>
  </si>
  <si>
    <t>Eggs, birds', and egg yolks, fresh, dried or preserved</t>
  </si>
  <si>
    <t>Crude animal materials, nes</t>
  </si>
  <si>
    <t>Crude vegetable materials, nes</t>
  </si>
  <si>
    <t>Vegetables, fresh or simply preserved; roots and tubers, nes</t>
  </si>
  <si>
    <t>Fruit and nuts, fresh, dried</t>
  </si>
  <si>
    <t>Coffee and coffee substitutes</t>
  </si>
  <si>
    <t>Tea and mate</t>
  </si>
  <si>
    <t>Spices</t>
  </si>
  <si>
    <t>Wheat and meslin, unmilled</t>
  </si>
  <si>
    <t>Cereals, unmilled</t>
  </si>
  <si>
    <t>Barley, unmilled</t>
  </si>
  <si>
    <t>Maize, unmilled</t>
  </si>
  <si>
    <t>Rice</t>
  </si>
  <si>
    <t>Meal and flour of wheat and flour of meslin</t>
  </si>
  <si>
    <t>Other cereal meals and flour</t>
  </si>
  <si>
    <t>Seeds and oleaginous fruit, whole or broken, for 'soft' fixed oil</t>
  </si>
  <si>
    <t>Seeds and oleaginous fruit, whole or broken, for other fixed oils</t>
  </si>
  <si>
    <t>Margarine and shortening</t>
  </si>
  <si>
    <t>Fixed vegetable oils, soft, crude refined or purified</t>
  </si>
  <si>
    <t>Other fixed vegetable oils, fluid or solid, crude, refined</t>
  </si>
  <si>
    <t>Animal and vegetable oils and fats, processed, and waxes</t>
  </si>
  <si>
    <t>2 Foodstuffs</t>
  </si>
  <si>
    <t>Meat and edible meat offal, prepared, preserved, nes; fish extracts</t>
  </si>
  <si>
    <t>Fish, crustaceans and molluscs, prepared or preserved, nes</t>
  </si>
  <si>
    <t>Sugar and honey</t>
  </si>
  <si>
    <t>Sugar confectionery and preparations, non-chocolate</t>
  </si>
  <si>
    <t>Cocoa</t>
  </si>
  <si>
    <t>Feeding stuff for animals (not including unmilled cereals)</t>
  </si>
  <si>
    <t>Chocolate and other preparations containing cocoa, nes</t>
  </si>
  <si>
    <t>Cereal, flour or starch preparations of fruits or vegetables</t>
  </si>
  <si>
    <t>Edible products and preparations, nes</t>
  </si>
  <si>
    <t>Vegetables, roots and tubers, prepared or preserved, nes</t>
  </si>
  <si>
    <t>Fruit, preserved, and fruits preparations</t>
  </si>
  <si>
    <t>Non-alcoholic beverages, nes</t>
  </si>
  <si>
    <t>Alcoholic beverages</t>
  </si>
  <si>
    <t>Tobacco unmanufactured; tobacco refuse</t>
  </si>
  <si>
    <t>Tobacco, manufactured</t>
  </si>
  <si>
    <t>3 Mineral products</t>
  </si>
  <si>
    <t>Other crude minerals</t>
  </si>
  <si>
    <t>Sulphur and unroasted iron pyrites</t>
  </si>
  <si>
    <t>Stone, sand and gravel</t>
  </si>
  <si>
    <t>Fertilizers, crude</t>
  </si>
  <si>
    <t>Iron ore and concentrates</t>
  </si>
  <si>
    <t>Ores and concentrates of base metals, nes</t>
  </si>
  <si>
    <t>Ores and concentrates of uranium and thorium</t>
  </si>
  <si>
    <t>Coal, lignite and peat</t>
  </si>
  <si>
    <t>Briquettes; coke and semi-coke; lignite or peat; retort carbon</t>
  </si>
  <si>
    <t>Gas, natural and manufactured</t>
  </si>
  <si>
    <t>Residual petroleum products, nes and related materials</t>
  </si>
  <si>
    <t>Crude petroleum and oils obtained from bituminous minerals</t>
  </si>
  <si>
    <t>Petroleum products, refined</t>
  </si>
  <si>
    <t>Electric current</t>
  </si>
  <si>
    <t>4 Chemicals</t>
  </si>
  <si>
    <t>Inorganic chemical elements, oxides and halogen salts</t>
  </si>
  <si>
    <t>Other inorganic chemicals; compounds of precious metals</t>
  </si>
  <si>
    <t>Radioactive and associated material</t>
  </si>
  <si>
    <t>Uranium depleted in U235, thorium, and alloys, nes; waste and scrap</t>
  </si>
  <si>
    <t>Hydrocarbons, nes, and derivatives</t>
  </si>
  <si>
    <t>Alcohols, phenols etc, and their derivatives</t>
  </si>
  <si>
    <t>Other organic chemicals</t>
  </si>
  <si>
    <t>Carboxylic acids, and their derivatives</t>
  </si>
  <si>
    <t>Nitrogen-function compounds</t>
  </si>
  <si>
    <t>Organo-inorganic and heterocyclic compounds</t>
  </si>
  <si>
    <t>Fertilizers, manufactured</t>
  </si>
  <si>
    <t>Dyeing and tanning extracts, and synthetic tanning materials</t>
  </si>
  <si>
    <t>Synthetic dye, natural indigo, lakes</t>
  </si>
  <si>
    <t>Pigments, paints, varnishes and related materials</t>
  </si>
  <si>
    <t>Essential oils, perfume and flavour materials</t>
  </si>
  <si>
    <t>Perfumery, cosmetics, toilet preparations, etc</t>
  </si>
  <si>
    <t>Soap, cleansing and polishing preparations</t>
  </si>
  <si>
    <t>Miscellaneous chemical products, nes</t>
  </si>
  <si>
    <t>Starches, insulin and wheat gluten; albuminoidal substances; glues</t>
  </si>
  <si>
    <t>Explosives and pyrotechnic products</t>
  </si>
  <si>
    <t>Photographic and cinematographic supplies</t>
  </si>
  <si>
    <t>Cinematograph film, exposed and developed</t>
  </si>
  <si>
    <t>Pesticides, disinfectants</t>
  </si>
  <si>
    <t>5 Pharmaceuticals</t>
  </si>
  <si>
    <t>Medicinal and pharmaceutical products</t>
  </si>
  <si>
    <t>6 Basic manufacturing</t>
  </si>
  <si>
    <t>Polymerization and copolymerization products</t>
  </si>
  <si>
    <t>Condensation, polycondensation and polyaddition products</t>
  </si>
  <si>
    <t>Regenerated cellulose; derivatives of cellulose; vulcanized fibre</t>
  </si>
  <si>
    <t>Other artificial resins and plastic materials</t>
  </si>
  <si>
    <t>Articles, nes of plastic materials</t>
  </si>
  <si>
    <t>Printed matter</t>
  </si>
  <si>
    <t>Natural rubber latex; rubber and gums</t>
  </si>
  <si>
    <t>Synthetic rubber, latex, etc; waste, scrap of unhardened rubber</t>
  </si>
  <si>
    <t>Materials of rubber</t>
  </si>
  <si>
    <t>Articles of rubber, nes</t>
  </si>
  <si>
    <t>Rubber tires, tire cases, inner and flaps, for wheels of all kinds</t>
  </si>
  <si>
    <t>Fuel wood and wood charcoal</t>
  </si>
  <si>
    <t>Pulpwood (including chips and wood waste)</t>
  </si>
  <si>
    <t>Other wood in the rough or roughly squared</t>
  </si>
  <si>
    <t>Veneers, plywood, "improved" wood and other wood, worked, nes</t>
  </si>
  <si>
    <t>Wood, simply worked, and railway sleepers of wood</t>
  </si>
  <si>
    <t>Paper and paperboard</t>
  </si>
  <si>
    <t>Wood manufactures, nes</t>
  </si>
  <si>
    <t>Cork, natural, raw and waste</t>
  </si>
  <si>
    <t>Cork manufactures</t>
  </si>
  <si>
    <t>Pulp and waste paper</t>
  </si>
  <si>
    <t>Paper and paperboard, precut, and articles of paper or paperboard</t>
  </si>
  <si>
    <t>Lime, cement, and fabricated construction materials</t>
  </si>
  <si>
    <t>Mineral manufactures, nes</t>
  </si>
  <si>
    <t>Clay and refractory construction materials</t>
  </si>
  <si>
    <t>Pottery</t>
  </si>
  <si>
    <t>Glass</t>
  </si>
  <si>
    <t>Glassware</t>
  </si>
  <si>
    <t>Pearl, precious and semi-precious stones, unworked or worked</t>
  </si>
  <si>
    <t>Natural abrasives, nes</t>
  </si>
  <si>
    <t>Silver, platinum and other metals of the platinum group</t>
  </si>
  <si>
    <t>Gold, non-monetary (excluding gold ores and concentrates)</t>
  </si>
  <si>
    <t>Ores and concentrates of precious metals, waste, scrap</t>
  </si>
  <si>
    <t>Gold, silver ware, jewelry and articles of precious materials, nes</t>
  </si>
  <si>
    <t>Coin (other than gold coin), not being legal tender</t>
  </si>
  <si>
    <t>Pig and sponge iron, spiegeleisen, etc, and ferro-alloys</t>
  </si>
  <si>
    <t>Waste and scrap metal of iron or steel</t>
  </si>
  <si>
    <t>Ingots and other primary forms, of iron or steel</t>
  </si>
  <si>
    <t>Universals, plates, and sheets, of iron or steel</t>
  </si>
  <si>
    <t>Iron and steel bars, rods, shapes and sections</t>
  </si>
  <si>
    <t>Iron or steel wire (excluding wire rod), not insulated</t>
  </si>
  <si>
    <t>Structures and parts, nes, of iron, steel or aluminium</t>
  </si>
  <si>
    <t>Rails and railway track construction materials, of iron or steel</t>
  </si>
  <si>
    <t>Tube, pipes and fittings, of iron or steel</t>
  </si>
  <si>
    <t>Metal containers for storage and transport</t>
  </si>
  <si>
    <t>Wire products (excluding insulated electrical wire); fencing grills</t>
  </si>
  <si>
    <t>Manufactures of base metal, nes</t>
  </si>
  <si>
    <t>Nails, screws, nuts, bolts, rivets, etc, of iron, steel or copper</t>
  </si>
  <si>
    <t>Household equipment of base metal, nes</t>
  </si>
  <si>
    <t>Iron, steel casting, forging and stamping, in the rough state, nes</t>
  </si>
  <si>
    <t>Hoop and strip of iron or steel, hot-rolled or cold-rolled</t>
  </si>
  <si>
    <t>Copper</t>
  </si>
  <si>
    <t>Non-ferrous base metal waste and scrap, nes</t>
  </si>
  <si>
    <t>Nickel</t>
  </si>
  <si>
    <t>Aluminium</t>
  </si>
  <si>
    <t>Lead</t>
  </si>
  <si>
    <t>Zinc</t>
  </si>
  <si>
    <t>Tin</t>
  </si>
  <si>
    <t>Miscellaneous non-ferrous base metals, employed in metallurgy</t>
  </si>
  <si>
    <t>Tools for use in the hand or in machines</t>
  </si>
  <si>
    <t>Cutlery</t>
  </si>
  <si>
    <t>7 Textiles and footwear</t>
  </si>
  <si>
    <t>Hides and skins, excluding furs, raw</t>
  </si>
  <si>
    <t>Leather</t>
  </si>
  <si>
    <t>Manufactures of leather or of composition leather, nes; etc</t>
  </si>
  <si>
    <t>Travel goods, handbags etc, of leather, plastics, textile, others</t>
  </si>
  <si>
    <t>Articles of apparel, clothing accessories, non-textile, headgear</t>
  </si>
  <si>
    <t>Furskins, raw</t>
  </si>
  <si>
    <t>Furskins, tanned or dressed; pieces of furskin, tanned or dressed</t>
  </si>
  <si>
    <t>Silk</t>
  </si>
  <si>
    <t>Textile yarn</t>
  </si>
  <si>
    <t>Textile fabrics, woven, other than cotton or man-made fibres</t>
  </si>
  <si>
    <t>Wool and other animal hair (excluding tops)</t>
  </si>
  <si>
    <t>Cotton</t>
  </si>
  <si>
    <t>Cotton fabrics, woven (not including narrow or special fabrics)</t>
  </si>
  <si>
    <t>Vegetable textile fibres, excluding cotton, jute, and waste</t>
  </si>
  <si>
    <t>Jute, other textile bast fibres, nes, raw, processed but not spun</t>
  </si>
  <si>
    <t>Fabrics, woven, of man-made fibres (not narrow or special fabrics)</t>
  </si>
  <si>
    <t>Synthetic fibres suitable for spinning</t>
  </si>
  <si>
    <t>Other man-made fibres suitable for spinning, and waste</t>
  </si>
  <si>
    <t>Special textile fabrics and related products</t>
  </si>
  <si>
    <t>Tulle, lace, embroidery, ribbons, trimmings and other small wares</t>
  </si>
  <si>
    <t>Floor coverings, etc</t>
  </si>
  <si>
    <t>Made-up articles, wholly or chiefly of textile materials, nes</t>
  </si>
  <si>
    <t>Knitted or crocheted fabrics (including tubular, etc, fabrics)</t>
  </si>
  <si>
    <t>Outerwear knitted or crocheted, not elastic nor rubberized</t>
  </si>
  <si>
    <t>Under-garments, knitted or crocheted</t>
  </si>
  <si>
    <t>Clothing accessories, of textile fabrics, nes</t>
  </si>
  <si>
    <t>Men's and boys' outerwear, textile fabrics not knitted or crocheted</t>
  </si>
  <si>
    <t>Womens, girls, infants outerwear, textile, not knitted or crocheted</t>
  </si>
  <si>
    <t>Under garments of textile fabrics, not knitted or crocheted</t>
  </si>
  <si>
    <t>Old clothing and other old textile articles; rags</t>
  </si>
  <si>
    <t>Footwear</t>
  </si>
  <si>
    <t>8 Boilers, Engines and Turbines</t>
  </si>
  <si>
    <t>Steam boilers and auxiliary plant; and parts thereof, nes</t>
  </si>
  <si>
    <t>Steam engines, turbines</t>
  </si>
  <si>
    <t>Internal combustion piston engines, and parts thereof, nes</t>
  </si>
  <si>
    <t>Engines and motors, non-electric; parts, nes; group 714, item 71888</t>
  </si>
  <si>
    <t>Other power generating machinery and parts thereof, nes</t>
  </si>
  <si>
    <t>9 Machinery, Equipment and Parts</t>
  </si>
  <si>
    <t>Agricultural machinery (excluding tractors) and parts thereof, nes</t>
  </si>
  <si>
    <t>Civil engineering, contractors' plant and equipment and parts, nes</t>
  </si>
  <si>
    <t>Textile and leather machinery, and parts thereof, nes</t>
  </si>
  <si>
    <t>Paper and paper manufacture machinery, and parts thereof, nes</t>
  </si>
  <si>
    <t>Printing, bookbinding machinery, and parts thereof, nes</t>
  </si>
  <si>
    <t>Food-processing machines (non-domestic) and parts thereof, nes</t>
  </si>
  <si>
    <t>Other machinery, equipment, for specialized industries; parts nes</t>
  </si>
  <si>
    <t>Metalworking machine-tools, parts and accessories thereof, nes</t>
  </si>
  <si>
    <t>Metalworking machinery (other than machine-tools), and parts, nes</t>
  </si>
  <si>
    <t>Heating and cooling equipment and parts thereof, nes</t>
  </si>
  <si>
    <t>Pumps for liquids; liquid elevators; and parts thereof, nes</t>
  </si>
  <si>
    <t>Pumps, compressors; centrifuges; filtering apparatus; etc, parts</t>
  </si>
  <si>
    <t>Mechanical handling equipment, and parts thereof, nes</t>
  </si>
  <si>
    <t>Other non-electric machinery, tools and mechanical apparatus, nes</t>
  </si>
  <si>
    <t>Non-electric parts and accessories of machinery, nes</t>
  </si>
  <si>
    <t>10 ICT and Office Equipment</t>
  </si>
  <si>
    <t>Office machines</t>
  </si>
  <si>
    <t>Automatic data processing machines and units thereof</t>
  </si>
  <si>
    <t>Parts, nes of and accessories for machines of headings 751 or 752</t>
  </si>
  <si>
    <t>Telecommunication equipment, nes; parts and accessories, nes</t>
  </si>
  <si>
    <t>Gramophones, dictating machines and other sound recorders</t>
  </si>
  <si>
    <t>Radio-broadcast receivers</t>
  </si>
  <si>
    <t>Television receivers</t>
  </si>
  <si>
    <t>11 Electrical Machinery and Parts</t>
  </si>
  <si>
    <t>Rotating electric plant and parts thereof, nes</t>
  </si>
  <si>
    <t>Electric power machinery, and parts thereof, nes</t>
  </si>
  <si>
    <t>Electrical machinery and apparatus, nes</t>
  </si>
  <si>
    <t>Household type equipment, nes</t>
  </si>
  <si>
    <t>Musical instruments, parts and accessories thereof</t>
  </si>
  <si>
    <t>Electrical apparatus for making and breaking electrical circuits</t>
  </si>
  <si>
    <t>Thermionic, microcircuits, transistors, valves, etc</t>
  </si>
  <si>
    <t>Equipment for distribution of electricity</t>
  </si>
  <si>
    <t>Optical goods nes</t>
  </si>
  <si>
    <t>12 Transport: Rail</t>
  </si>
  <si>
    <t>Railway vehicles and associated equipment</t>
  </si>
  <si>
    <t>13 Transport: Vehicles</t>
  </si>
  <si>
    <t>Tractors (other than those falling in heading 74411 and 7832)</t>
  </si>
  <si>
    <t>Road motor vehicles, nes</t>
  </si>
  <si>
    <t>Passenger motor vehicles (excluding buses)</t>
  </si>
  <si>
    <t>Lorries and special purposes motor vehicles</t>
  </si>
  <si>
    <t>Motor vehicle parts and accessories, nes</t>
  </si>
  <si>
    <t>Cycles, scooters, motorized or not; invalid carriages</t>
  </si>
  <si>
    <t>Trailers, and other vehicles, not motorized, nes</t>
  </si>
  <si>
    <t>14 Transport: Aerospace</t>
  </si>
  <si>
    <t>Aircraft and associated equipment, and parts thereof, nes</t>
  </si>
  <si>
    <t>15 Transport: Shipbuilding</t>
  </si>
  <si>
    <t>Ships, boats and floating structures</t>
  </si>
  <si>
    <t>16 Precision instruments</t>
  </si>
  <si>
    <t>Optical instruments and apparatus</t>
  </si>
  <si>
    <t>Photographic apparatus and equipment, nes</t>
  </si>
  <si>
    <t>Measuring, checking, analysis, controlling instruments, nes, parts</t>
  </si>
  <si>
    <t>Electro-medical and radiological equipment</t>
  </si>
  <si>
    <t>Medical instruments and appliances, nes</t>
  </si>
  <si>
    <t>Meters and counters, nes</t>
  </si>
  <si>
    <t>Watches and clocks</t>
  </si>
  <si>
    <t>17 Miscellaneous manufacturing and other</t>
  </si>
  <si>
    <t>Armoured fighting vehicles, war firearms, ammunition, parts, nes</t>
  </si>
  <si>
    <t>Baby carriages, toys, games and sporting goods</t>
  </si>
  <si>
    <t>Furniture and parts thereof</t>
  </si>
  <si>
    <t>Sanitary, plumbing, heating, lighting fixtures and fittings, nes</t>
  </si>
  <si>
    <t>Other miscellaneous manufactured articles, nes</t>
  </si>
  <si>
    <t>Office and stationary supplies, nes</t>
  </si>
  <si>
    <t>Works of art, collectors' pieces and antiques</t>
  </si>
  <si>
    <t>This excel spreadsheet contains the results presented in BIS research paper no. 144 "Long run income elasticities of import demand"</t>
  </si>
  <si>
    <t>The report was produced for BIS by the National Institute for Social and Economic Research</t>
  </si>
  <si>
    <t>For contact detail please see the report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</si>
</sst>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&quot;&quot;;\-#,##0.000&quot;&quot;"/>
  </numFmts>
  <fonts count="1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1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1" fontId="0" fillId="0" borderId="0" xfId="0" applyNumberFormat="1"/>
    <xf numFmtId="0" fontId="3" fillId="0" borderId="1" xfId="1" applyBorder="1"/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0" fontId="4" fillId="0" borderId="3" xfId="1" applyFont="1" applyBorder="1"/>
    <xf numFmtId="0" fontId="4" fillId="0" borderId="0" xfId="1" applyFont="1"/>
    <xf numFmtId="0" fontId="3" fillId="0" borderId="0" xfId="1"/>
    <xf numFmtId="0" fontId="3" fillId="0" borderId="4" xfId="1" applyBorder="1"/>
    <xf numFmtId="0" fontId="4" fillId="0" borderId="0" xfId="1" applyFont="1" applyBorder="1"/>
    <xf numFmtId="0" fontId="5" fillId="0" borderId="0" xfId="1" applyFont="1" applyBorder="1" applyAlignment="1">
      <alignment horizontal="center"/>
    </xf>
    <xf numFmtId="0" fontId="4" fillId="0" borderId="5" xfId="1" applyFont="1" applyBorder="1"/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6" fillId="0" borderId="0" xfId="1" applyNumberFormat="1" applyFont="1" applyFill="1"/>
    <xf numFmtId="0" fontId="7" fillId="0" borderId="0" xfId="1" applyFont="1" applyFill="1"/>
    <xf numFmtId="49" fontId="6" fillId="0" borderId="0" xfId="1" applyNumberFormat="1" applyFont="1" applyFill="1" applyAlignment="1"/>
    <xf numFmtId="164" fontId="6" fillId="0" borderId="0" xfId="1" applyNumberFormat="1" applyFont="1" applyFill="1" applyBorder="1" applyAlignment="1">
      <alignment horizontal="center"/>
    </xf>
    <xf numFmtId="0" fontId="6" fillId="0" borderId="0" xfId="1" applyFont="1" applyFill="1"/>
    <xf numFmtId="0" fontId="3" fillId="0" borderId="6" xfId="1" applyBorder="1"/>
    <xf numFmtId="0" fontId="4" fillId="0" borderId="7" xfId="1" applyFont="1" applyBorder="1"/>
    <xf numFmtId="0" fontId="4" fillId="0" borderId="7" xfId="1" applyNumberFormat="1" applyFont="1" applyBorder="1" applyAlignment="1">
      <alignment horizontal="center"/>
    </xf>
    <xf numFmtId="164" fontId="4" fillId="0" borderId="7" xfId="1" applyNumberFormat="1" applyFont="1" applyBorder="1" applyAlignment="1">
      <alignment horizontal="center"/>
    </xf>
    <xf numFmtId="0" fontId="4" fillId="0" borderId="8" xfId="1" applyFont="1" applyBorder="1"/>
    <xf numFmtId="0" fontId="4" fillId="0" borderId="0" xfId="1" applyFont="1" applyAlignment="1">
      <alignment horizontal="center"/>
    </xf>
    <xf numFmtId="0" fontId="3" fillId="0" borderId="0" xfId="1" applyAlignment="1">
      <alignment wrapText="1"/>
    </xf>
    <xf numFmtId="0" fontId="8" fillId="0" borderId="0" xfId="1" applyFont="1" applyBorder="1" applyAlignment="1">
      <alignment horizontal="center"/>
    </xf>
    <xf numFmtId="165" fontId="6" fillId="0" borderId="0" xfId="1" applyNumberFormat="1" applyFont="1" applyFill="1" applyBorder="1" applyAlignment="1" applyProtection="1">
      <alignment horizontal="center" vertical="center"/>
    </xf>
    <xf numFmtId="0" fontId="9" fillId="0" borderId="0" xfId="1" applyFont="1" applyBorder="1"/>
    <xf numFmtId="164" fontId="6" fillId="0" borderId="0" xfId="1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 applyAlignment="1" applyProtection="1">
      <alignment horizontal="left" vertical="center"/>
    </xf>
    <xf numFmtId="164" fontId="6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0" fontId="8" fillId="0" borderId="7" xfId="1" applyNumberFormat="1" applyFont="1" applyBorder="1" applyAlignment="1">
      <alignment horizontal="center"/>
    </xf>
    <xf numFmtId="0" fontId="10" fillId="0" borderId="1" xfId="2" applyBorder="1"/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0" xfId="2" applyFont="1"/>
    <xf numFmtId="0" fontId="10" fillId="0" borderId="0" xfId="2"/>
    <xf numFmtId="0" fontId="10" fillId="0" borderId="4" xfId="2" applyBorder="1"/>
    <xf numFmtId="0" fontId="6" fillId="0" borderId="0" xfId="2" applyFont="1" applyBorder="1"/>
    <xf numFmtId="0" fontId="11" fillId="0" borderId="0" xfId="2" applyFont="1" applyBorder="1" applyAlignment="1">
      <alignment horizontal="center"/>
    </xf>
    <xf numFmtId="0" fontId="6" fillId="0" borderId="5" xfId="2" applyFont="1" applyBorder="1"/>
    <xf numFmtId="0" fontId="6" fillId="0" borderId="0" xfId="2" applyFont="1" applyBorder="1" applyAlignment="1">
      <alignment horizontal="center"/>
    </xf>
    <xf numFmtId="49" fontId="6" fillId="0" borderId="0" xfId="2" applyNumberFormat="1" applyFont="1" applyAlignment="1"/>
    <xf numFmtId="164" fontId="6" fillId="0" borderId="0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right"/>
    </xf>
    <xf numFmtId="165" fontId="7" fillId="0" borderId="0" xfId="2" applyNumberFormat="1" applyFont="1" applyFill="1" applyBorder="1" applyAlignment="1" applyProtection="1">
      <alignment horizontal="left" vertical="center"/>
    </xf>
    <xf numFmtId="0" fontId="10" fillId="0" borderId="6" xfId="2" applyBorder="1"/>
    <xf numFmtId="0" fontId="6" fillId="0" borderId="7" xfId="2" applyFont="1" applyBorder="1"/>
    <xf numFmtId="0" fontId="6" fillId="0" borderId="7" xfId="2" applyNumberFormat="1" applyFont="1" applyBorder="1" applyAlignment="1">
      <alignment horizontal="center"/>
    </xf>
    <xf numFmtId="0" fontId="6" fillId="0" borderId="8" xfId="2" applyFont="1" applyBorder="1"/>
    <xf numFmtId="0" fontId="6" fillId="0" borderId="0" xfId="2" applyFont="1" applyAlignment="1">
      <alignment horizontal="center"/>
    </xf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3" xfId="1" applyFont="1" applyBorder="1"/>
    <xf numFmtId="0" fontId="6" fillId="0" borderId="0" xfId="1" applyFont="1"/>
    <xf numFmtId="0" fontId="6" fillId="0" borderId="0" xfId="1" applyFont="1" applyBorder="1"/>
    <xf numFmtId="0" fontId="11" fillId="0" borderId="0" xfId="1" applyFont="1" applyBorder="1" applyAlignment="1">
      <alignment horizontal="center"/>
    </xf>
    <xf numFmtId="0" fontId="6" fillId="0" borderId="5" xfId="1" applyFont="1" applyBorder="1"/>
    <xf numFmtId="0" fontId="6" fillId="0" borderId="0" xfId="1" applyFont="1" applyBorder="1" applyAlignment="1">
      <alignment horizontal="center"/>
    </xf>
    <xf numFmtId="164" fontId="6" fillId="0" borderId="0" xfId="1" applyNumberFormat="1" applyFont="1" applyBorder="1" applyAlignment="1">
      <alignment horizontal="right"/>
    </xf>
    <xf numFmtId="49" fontId="6" fillId="0" borderId="0" xfId="1" applyNumberFormat="1" applyFont="1" applyAlignment="1"/>
    <xf numFmtId="164" fontId="6" fillId="0" borderId="0" xfId="1" applyNumberFormat="1" applyFont="1" applyBorder="1" applyAlignment="1">
      <alignment horizontal="center"/>
    </xf>
    <xf numFmtId="0" fontId="6" fillId="0" borderId="7" xfId="1" applyFont="1" applyBorder="1"/>
    <xf numFmtId="0" fontId="6" fillId="0" borderId="7" xfId="1" applyNumberFormat="1" applyFont="1" applyBorder="1" applyAlignment="1">
      <alignment horizontal="center"/>
    </xf>
    <xf numFmtId="0" fontId="6" fillId="0" borderId="8" xfId="1" applyFont="1" applyBorder="1"/>
    <xf numFmtId="0" fontId="6" fillId="0" borderId="0" xfId="1" applyFont="1" applyAlignment="1">
      <alignment horizontal="center"/>
    </xf>
    <xf numFmtId="165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Alignment="1">
      <alignment horizontal="center"/>
    </xf>
    <xf numFmtId="165" fontId="7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Fill="1" applyBorder="1" applyAlignment="1"/>
    <xf numFmtId="0" fontId="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2" fillId="0" borderId="0" xfId="0" applyFont="1" applyAlignment="1">
      <alignment horizontal="right"/>
    </xf>
    <xf numFmtId="0" fontId="0" fillId="2" borderId="0" xfId="0" applyFill="1"/>
    <xf numFmtId="0" fontId="16" fillId="2" borderId="0" xfId="0" applyFont="1" applyFill="1"/>
    <xf numFmtId="17" fontId="0" fillId="2" borderId="0" xfId="0" applyNumberFormat="1" applyFill="1"/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0" xfId="1" applyFont="1" applyBorder="1" applyAlignment="1">
      <alignment horizontal="center" wrapText="1"/>
    </xf>
    <xf numFmtId="0" fontId="3" fillId="0" borderId="0" xfId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10" fillId="0" borderId="0" xfId="1" applyFont="1" applyAlignment="1">
      <alignment horizontal="center" wrapText="1"/>
    </xf>
    <xf numFmtId="0" fontId="4" fillId="0" borderId="0" xfId="1" applyNumberFormat="1" applyFont="1" applyAlignment="1">
      <alignment wrapText="1"/>
    </xf>
    <xf numFmtId="0" fontId="3" fillId="0" borderId="0" xfId="1" applyAlignment="1">
      <alignment wrapText="1"/>
    </xf>
    <xf numFmtId="0" fontId="6" fillId="0" borderId="0" xfId="1" applyNumberFormat="1" applyFont="1" applyAlignment="1">
      <alignment wrapText="1"/>
    </xf>
    <xf numFmtId="0" fontId="11" fillId="0" borderId="0" xfId="1" applyFont="1" applyBorder="1" applyAlignment="1">
      <alignment horizontal="center" wrapText="1"/>
    </xf>
    <xf numFmtId="0" fontId="11" fillId="0" borderId="0" xfId="2" applyFont="1" applyBorder="1" applyAlignment="1">
      <alignment horizontal="center" wrapText="1"/>
    </xf>
    <xf numFmtId="0" fontId="10" fillId="0" borderId="0" xfId="2" applyAlignment="1">
      <alignment horizontal="center" wrapText="1"/>
    </xf>
    <xf numFmtId="0" fontId="6" fillId="0" borderId="0" xfId="2" applyNumberFormat="1" applyFont="1" applyAlignment="1">
      <alignment wrapText="1"/>
    </xf>
    <xf numFmtId="0" fontId="10" fillId="0" borderId="0" xfId="2" applyAlignment="1">
      <alignment wrapText="1"/>
    </xf>
    <xf numFmtId="0" fontId="6" fillId="0" borderId="0" xfId="1" applyFont="1" applyBorder="1" applyAlignment="1">
      <alignment horizontal="center" wrapText="1"/>
    </xf>
    <xf numFmtId="2" fontId="6" fillId="0" borderId="0" xfId="1" applyNumberFormat="1" applyFont="1" applyAlignment="1">
      <alignment wrapText="1"/>
    </xf>
    <xf numFmtId="2" fontId="3" fillId="0" borderId="0" xfId="1" applyNumberFormat="1" applyAlignment="1">
      <alignment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gghaus1_tab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ggpmg_haus1_servx.xm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aggpmg_haus1_servx_split.xm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kpmgmix1_conv.xm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kpmgmix_conv_tab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khaus1_1_tab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khaus1_2some_tab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disagghaus1_1_tab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kpmgmix1_conv_diag.xm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intera"/>
      <sheetName val="results"/>
      <sheetName val="Sheet1"/>
      <sheetName val="Sheet2"/>
    </sheetNames>
    <sheetDataSet>
      <sheetData sheetId="0" refreshError="1"/>
      <sheetData sheetId="1" refreshError="1"/>
      <sheetData sheetId="2">
        <row r="18">
          <cell r="C18">
            <v>-0.26149285364740166</v>
          </cell>
          <cell r="D18">
            <v>0.78387874282315628</v>
          </cell>
          <cell r="F18">
            <v>-0.23680665263810402</v>
          </cell>
          <cell r="I18">
            <v>1.4169291427163225E-2</v>
          </cell>
          <cell r="J18">
            <v>1.4021231537740658E-2</v>
          </cell>
          <cell r="L18">
            <v>1.9331758213394631E-3</v>
          </cell>
          <cell r="P18">
            <v>0.76096074935451663</v>
          </cell>
        </row>
        <row r="19">
          <cell r="C19">
            <v>-0.64111831607554715</v>
          </cell>
          <cell r="D19">
            <v>0.61366319090427923</v>
          </cell>
          <cell r="F19">
            <v>-0.33916418046512997</v>
          </cell>
          <cell r="I19">
            <v>1.4267446131199413E-3</v>
          </cell>
          <cell r="J19">
            <v>1.6912269811068113E-3</v>
          </cell>
          <cell r="L19">
            <v>4.9683607825650455E-3</v>
          </cell>
          <cell r="P19">
            <v>0.33650165173087221</v>
          </cell>
        </row>
        <row r="20">
          <cell r="C20">
            <v>-0.27639643028345917</v>
          </cell>
          <cell r="D20">
            <v>1.3870879678019963</v>
          </cell>
          <cell r="F20">
            <v>-0.25352133163767959</v>
          </cell>
          <cell r="I20">
            <v>6.0413419724724363E-3</v>
          </cell>
          <cell r="J20">
            <v>3.8472435148094097E-3</v>
          </cell>
          <cell r="L20">
            <v>3.1135498693238605E-3</v>
          </cell>
          <cell r="P20">
            <v>0.31462494188323542</v>
          </cell>
        </row>
        <row r="21">
          <cell r="C21">
            <v>-0.54160723901301688</v>
          </cell>
          <cell r="D21">
            <v>0.92146918803500233</v>
          </cell>
          <cell r="F21">
            <v>-0.26070712326106737</v>
          </cell>
          <cell r="I21">
            <v>3.1164169260936231E-3</v>
          </cell>
          <cell r="J21">
            <v>4.0808733387407425E-3</v>
          </cell>
          <cell r="L21">
            <v>2.7894969945698486E-3</v>
          </cell>
          <cell r="P21">
            <v>0.38723434421399749</v>
          </cell>
        </row>
        <row r="22">
          <cell r="C22">
            <v>-0.7530427417085005</v>
          </cell>
          <cell r="D22">
            <v>1.230458438400972</v>
          </cell>
          <cell r="F22">
            <v>-0.24614182664407996</v>
          </cell>
          <cell r="I22">
            <v>2.0271958892423636E-3</v>
          </cell>
          <cell r="J22">
            <v>9.2049843103305298E-3</v>
          </cell>
          <cell r="L22">
            <v>6.7659144848964273E-3</v>
          </cell>
          <cell r="P22">
            <v>0.33344573696433022</v>
          </cell>
        </row>
        <row r="23">
          <cell r="C23">
            <v>-0.43954789235416714</v>
          </cell>
          <cell r="D23">
            <v>0.85415469191600624</v>
          </cell>
          <cell r="F23">
            <v>-0.32177449869604452</v>
          </cell>
          <cell r="I23">
            <v>1.1809459326261262E-3</v>
          </cell>
          <cell r="J23">
            <v>5.6563129321640163E-3</v>
          </cell>
          <cell r="L23">
            <v>3.9879514005686095E-3</v>
          </cell>
          <cell r="P23">
            <v>0.53012143642364595</v>
          </cell>
        </row>
        <row r="24">
          <cell r="C24">
            <v>-0.25772792852613507</v>
          </cell>
          <cell r="D24">
            <v>0.71971507956697722</v>
          </cell>
          <cell r="F24">
            <v>-0.23677148151265248</v>
          </cell>
          <cell r="I24">
            <v>5.5639802050050239E-3</v>
          </cell>
          <cell r="J24">
            <v>4.1340742839998113E-3</v>
          </cell>
          <cell r="L24">
            <v>4.5735463724925129E-3</v>
          </cell>
          <cell r="P24">
            <v>0.40449993575257914</v>
          </cell>
        </row>
        <row r="25">
          <cell r="C25">
            <v>-0.7516112264021122</v>
          </cell>
          <cell r="D25">
            <v>0.63463755060407356</v>
          </cell>
          <cell r="F25">
            <v>-0.2637244833317206</v>
          </cell>
          <cell r="I25">
            <v>1.9127559477976695E-3</v>
          </cell>
          <cell r="J25">
            <v>2.3284326358968179E-2</v>
          </cell>
          <cell r="L25">
            <v>4.2381329766559448E-3</v>
          </cell>
          <cell r="P25">
            <v>0.65616790422767379</v>
          </cell>
        </row>
        <row r="26">
          <cell r="C26">
            <v>-1.044035766883368</v>
          </cell>
          <cell r="D26">
            <v>0.44603256675496517</v>
          </cell>
          <cell r="F26">
            <v>-0.41626756419045369</v>
          </cell>
          <cell r="I26">
            <v>3.276669616088689E-3</v>
          </cell>
          <cell r="J26">
            <v>3.2342339151806392E-3</v>
          </cell>
          <cell r="L26">
            <v>6.5627562768770424E-3</v>
          </cell>
          <cell r="P26">
            <v>0.46247450709053006</v>
          </cell>
        </row>
        <row r="27">
          <cell r="C27">
            <v>-0.80524723720840463</v>
          </cell>
          <cell r="D27">
            <v>0.3349000820891459</v>
          </cell>
          <cell r="F27">
            <v>-0.24481056456290182</v>
          </cell>
          <cell r="I27">
            <v>2.6109551951392224E-3</v>
          </cell>
          <cell r="J27">
            <v>1.8179049106689892E-2</v>
          </cell>
          <cell r="L27">
            <v>1.6941516676467086E-3</v>
          </cell>
          <cell r="P27">
            <v>0.89890268181153887</v>
          </cell>
        </row>
        <row r="28">
          <cell r="C28">
            <v>6.4400016481418756E-2</v>
          </cell>
          <cell r="D28">
            <v>0.88865081333233109</v>
          </cell>
          <cell r="F28">
            <v>-0.29591130613982219</v>
          </cell>
          <cell r="I28">
            <v>1.6993591125930147E-3</v>
          </cell>
          <cell r="J28">
            <v>2.4463518344024931E-3</v>
          </cell>
          <cell r="L28">
            <v>7.3605301555867819E-3</v>
          </cell>
          <cell r="P28">
            <v>0.31019086631874604</v>
          </cell>
        </row>
        <row r="29">
          <cell r="C29">
            <v>-0.65127459260811216</v>
          </cell>
          <cell r="D29">
            <v>0.45229288240231497</v>
          </cell>
          <cell r="F29">
            <v>-0.50911365966883459</v>
          </cell>
          <cell r="I29">
            <v>1.9136273938398223E-3</v>
          </cell>
          <cell r="J29">
            <v>4.3883514791334566E-2</v>
          </cell>
          <cell r="L29">
            <v>3.6976417766821138E-3</v>
          </cell>
          <cell r="P29">
            <v>0.45914937470495543</v>
          </cell>
        </row>
        <row r="30">
          <cell r="C30">
            <v>-0.32152795586089694</v>
          </cell>
          <cell r="D30">
            <v>0.88538414360067164</v>
          </cell>
          <cell r="F30">
            <v>-0.30970490865999828</v>
          </cell>
          <cell r="I30">
            <v>4.6221444029893597E-3</v>
          </cell>
          <cell r="J30">
            <v>1.4437103896805638E-2</v>
          </cell>
          <cell r="L30">
            <v>4.6464709871874748E-3</v>
          </cell>
          <cell r="P30">
            <v>0.98948632545683601</v>
          </cell>
        </row>
        <row r="31">
          <cell r="C31">
            <v>-0.37769790199246439</v>
          </cell>
          <cell r="D31">
            <v>0.68640730149420004</v>
          </cell>
          <cell r="F31">
            <v>-0.45099966473012981</v>
          </cell>
          <cell r="I31">
            <v>7.6284602006797594E-3</v>
          </cell>
          <cell r="J31">
            <v>7.7765925200385501E-3</v>
          </cell>
          <cell r="L31">
            <v>7.5870894033008892E-3</v>
          </cell>
          <cell r="P31">
            <v>0.54459309402884348</v>
          </cell>
        </row>
        <row r="32">
          <cell r="C32">
            <v>-1.0245711605552112</v>
          </cell>
          <cell r="D32">
            <v>1.4790212455066407</v>
          </cell>
          <cell r="F32">
            <v>-0.46987433212872504</v>
          </cell>
          <cell r="I32">
            <v>8.0145957294540347E-3</v>
          </cell>
          <cell r="J32">
            <v>6.7532585864144706E-2</v>
          </cell>
          <cell r="L32">
            <v>4.4799187211412477E-3</v>
          </cell>
          <cell r="P32">
            <v>0.47499427540697248</v>
          </cell>
        </row>
        <row r="33">
          <cell r="C33">
            <v>-0.80370725444621283</v>
          </cell>
          <cell r="D33">
            <v>0.446021634227173</v>
          </cell>
          <cell r="F33">
            <v>-0.28522389647466562</v>
          </cell>
          <cell r="I33">
            <v>2.519804402780098E-3</v>
          </cell>
          <cell r="J33">
            <v>6.9006104677352253E-3</v>
          </cell>
          <cell r="L33">
            <v>1.9578913713570543E-3</v>
          </cell>
          <cell r="P33">
            <v>5.0542871541457068E-3</v>
          </cell>
        </row>
        <row r="34">
          <cell r="C34">
            <v>-0.80503725456802899</v>
          </cell>
          <cell r="D34">
            <v>0.39415855424258717</v>
          </cell>
          <cell r="F34">
            <v>-0.2741657183527334</v>
          </cell>
          <cell r="I34">
            <v>3.3317817183278432E-3</v>
          </cell>
          <cell r="J34">
            <v>5.0575061888040148E-3</v>
          </cell>
          <cell r="L34">
            <v>2.9616999733062268E-3</v>
          </cell>
          <cell r="P34">
            <v>4.8362511939420219E-2</v>
          </cell>
        </row>
      </sheetData>
      <sheetData sheetId="3">
        <row r="18">
          <cell r="C18">
            <v>-0.52589279808173817</v>
          </cell>
          <cell r="D18">
            <v>0.64400495532040869</v>
          </cell>
          <cell r="E18">
            <v>-0.49750410260164402</v>
          </cell>
          <cell r="F18">
            <v>-0.29266088525395767</v>
          </cell>
          <cell r="I18">
            <v>3.428876503817182E-3</v>
          </cell>
          <cell r="J18">
            <v>9.4233635445742647E-3</v>
          </cell>
          <cell r="K18">
            <v>8.6129710483815475E-3</v>
          </cell>
          <cell r="L18">
            <v>1.7916541994016395E-3</v>
          </cell>
        </row>
        <row r="19">
          <cell r="C19">
            <v>-1.0826244597287253</v>
          </cell>
          <cell r="D19">
            <v>0.44064388868088761</v>
          </cell>
          <cell r="E19">
            <v>0.41072760909758277</v>
          </cell>
          <cell r="F19">
            <v>-0.3453305746147608</v>
          </cell>
          <cell r="I19">
            <v>4.6513118617902338E-3</v>
          </cell>
          <cell r="J19">
            <v>1.4100615305965298E-3</v>
          </cell>
          <cell r="K19">
            <v>5.3257656959612432E-3</v>
          </cell>
          <cell r="L19">
            <v>5.5388665973617737E-3</v>
          </cell>
        </row>
        <row r="20">
          <cell r="C20">
            <v>-0.16043340384341465</v>
          </cell>
          <cell r="D20">
            <v>1.3985720855428749</v>
          </cell>
          <cell r="E20">
            <v>-0.36643079140936524</v>
          </cell>
          <cell r="F20">
            <v>-0.28540916179942316</v>
          </cell>
          <cell r="I20">
            <v>2.7761215975007714E-3</v>
          </cell>
          <cell r="J20">
            <v>2.3122133563122818E-3</v>
          </cell>
          <cell r="K20">
            <v>5.077311023294423E-3</v>
          </cell>
          <cell r="L20">
            <v>3.0804441404977258E-3</v>
          </cell>
        </row>
        <row r="21">
          <cell r="C21">
            <v>-7.895208510896827E-2</v>
          </cell>
          <cell r="D21">
            <v>0.55918213608152112</v>
          </cell>
          <cell r="E21">
            <v>-4.9063358966251358E-2</v>
          </cell>
          <cell r="F21">
            <v>-0.28470837696100804</v>
          </cell>
          <cell r="I21">
            <v>1.3445035226127631E-3</v>
          </cell>
          <cell r="J21">
            <v>3.4238561909425624E-3</v>
          </cell>
          <cell r="K21">
            <v>4.1281701168790277E-3</v>
          </cell>
          <cell r="L21">
            <v>5.3613877439828463E-3</v>
          </cell>
        </row>
        <row r="22">
          <cell r="C22">
            <v>-0.74074810927494006</v>
          </cell>
          <cell r="D22">
            <v>1.1246427590351724</v>
          </cell>
          <cell r="E22">
            <v>3.1322351964836836</v>
          </cell>
          <cell r="F22">
            <v>-0.25364646196076251</v>
          </cell>
          <cell r="I22">
            <v>1.7757617415496273E-3</v>
          </cell>
          <cell r="J22">
            <v>7.4686673096190006E-3</v>
          </cell>
          <cell r="K22">
            <v>1.805767370813334E-2</v>
          </cell>
          <cell r="L22">
            <v>7.6438117490395252E-3</v>
          </cell>
        </row>
        <row r="23">
          <cell r="C23">
            <v>-0.44588860467635605</v>
          </cell>
          <cell r="D23">
            <v>0.85472027870057987</v>
          </cell>
          <cell r="E23">
            <v>8.8314865472983256E-2</v>
          </cell>
          <cell r="F23">
            <v>-0.32615504902297948</v>
          </cell>
          <cell r="I23">
            <v>1.2419233671129904E-3</v>
          </cell>
          <cell r="J23">
            <v>5.6319037806721248E-3</v>
          </cell>
          <cell r="K23">
            <v>9.1653084192132219E-3</v>
          </cell>
          <cell r="L23">
            <v>3.9877452051375857E-3</v>
          </cell>
        </row>
        <row r="24">
          <cell r="C24">
            <v>-0.59573428637328807</v>
          </cell>
          <cell r="D24">
            <v>-0.27175636002306647</v>
          </cell>
          <cell r="E24">
            <v>-0.11239468623100556</v>
          </cell>
          <cell r="F24">
            <v>-0.23822449716503249</v>
          </cell>
          <cell r="I24">
            <v>5.1067440558808762E-3</v>
          </cell>
          <cell r="J24">
            <v>5.9283335966504496E-3</v>
          </cell>
          <cell r="K24">
            <v>5.8686777418442276E-3</v>
          </cell>
          <cell r="L24">
            <v>2.8002080775489193E-3</v>
          </cell>
        </row>
        <row r="25">
          <cell r="C25">
            <v>-0.83399756679481929</v>
          </cell>
          <cell r="D25">
            <v>0.63456861865408565</v>
          </cell>
          <cell r="E25">
            <v>0.27962515127461712</v>
          </cell>
          <cell r="F25">
            <v>-0.26571555531484042</v>
          </cell>
          <cell r="I25">
            <v>2.3204397618042561E-3</v>
          </cell>
          <cell r="J25">
            <v>1.723010554486034E-2</v>
          </cell>
          <cell r="K25">
            <v>1.7184712456606015E-2</v>
          </cell>
          <cell r="L25">
            <v>4.7494963527749271E-3</v>
          </cell>
        </row>
        <row r="26">
          <cell r="C26">
            <v>-1.0338408048196248</v>
          </cell>
          <cell r="D26">
            <v>0.35308455989571419</v>
          </cell>
          <cell r="E26">
            <v>0.15142751190920639</v>
          </cell>
          <cell r="F26">
            <v>-0.41962961767202023</v>
          </cell>
          <cell r="I26">
            <v>3.0314080161699193E-3</v>
          </cell>
          <cell r="J26">
            <v>3.219656026345085E-3</v>
          </cell>
          <cell r="K26">
            <v>2.7245724137969249E-3</v>
          </cell>
          <cell r="L26">
            <v>6.5641483244104617E-3</v>
          </cell>
        </row>
        <row r="27">
          <cell r="C27">
            <v>-0.69835063712878331</v>
          </cell>
          <cell r="D27">
            <v>0.60630385413905385</v>
          </cell>
          <cell r="E27">
            <v>0.51795598908961527</v>
          </cell>
          <cell r="F27">
            <v>-0.25896415954585816</v>
          </cell>
          <cell r="I27">
            <v>1.8948698247798358E-3</v>
          </cell>
          <cell r="J27">
            <v>1.2029072014915114E-2</v>
          </cell>
          <cell r="K27">
            <v>1.3128722063316344E-2</v>
          </cell>
          <cell r="L27">
            <v>2.817283497210553E-3</v>
          </cell>
        </row>
        <row r="28">
          <cell r="C28">
            <v>7.8715178970903368E-2</v>
          </cell>
          <cell r="D28">
            <v>0.89293368931000716</v>
          </cell>
          <cell r="E28">
            <v>9.1975401286304506E-2</v>
          </cell>
          <cell r="F28">
            <v>-0.29051483501578701</v>
          </cell>
          <cell r="I28">
            <v>1.7384196197520279E-3</v>
          </cell>
          <cell r="J28">
            <v>2.6756261304583923E-3</v>
          </cell>
          <cell r="K28">
            <v>3.7607856009056282E-3</v>
          </cell>
          <cell r="L28">
            <v>7.1181944482127755E-3</v>
          </cell>
        </row>
        <row r="29">
          <cell r="C29">
            <v>-0.67421037466948119</v>
          </cell>
          <cell r="D29">
            <v>0.86226496754057624</v>
          </cell>
          <cell r="E29">
            <v>-0.81127368642528563</v>
          </cell>
          <cell r="F29">
            <v>-0.4752820386548971</v>
          </cell>
          <cell r="I29">
            <v>2.1297843878773427E-3</v>
          </cell>
          <cell r="J29">
            <v>8.3042599710858367E-2</v>
          </cell>
          <cell r="K29">
            <v>9.8579500663483519E-2</v>
          </cell>
          <cell r="L29">
            <v>3.2602023185040619E-3</v>
          </cell>
        </row>
        <row r="30">
          <cell r="C30">
            <v>-0.30978015273011472</v>
          </cell>
          <cell r="D30">
            <v>0.86024490236808204</v>
          </cell>
          <cell r="E30">
            <v>-0.11101931865490314</v>
          </cell>
          <cell r="F30">
            <v>-0.31002621270087988</v>
          </cell>
          <cell r="I30">
            <v>5.5040788389578233E-3</v>
          </cell>
          <cell r="J30">
            <v>1.2950647387069849E-2</v>
          </cell>
          <cell r="K30">
            <v>1.1715721758815781E-2</v>
          </cell>
          <cell r="L30">
            <v>4.5171316585500727E-3</v>
          </cell>
        </row>
        <row r="31">
          <cell r="C31">
            <v>-0.38834707784255923</v>
          </cell>
          <cell r="D31">
            <v>0.68479500594250231</v>
          </cell>
          <cell r="E31">
            <v>1.8526330344909185E-2</v>
          </cell>
          <cell r="F31">
            <v>-0.45149891232815081</v>
          </cell>
          <cell r="I31">
            <v>1.1150341989188139E-2</v>
          </cell>
          <cell r="J31">
            <v>8.1820655122784268E-3</v>
          </cell>
          <cell r="K31">
            <v>1.0788775349651586E-2</v>
          </cell>
          <cell r="L31">
            <v>7.5549763473696926E-3</v>
          </cell>
        </row>
        <row r="32">
          <cell r="C32">
            <v>-1.1079735642340731</v>
          </cell>
          <cell r="D32">
            <v>1.0409651102514774</v>
          </cell>
          <cell r="E32">
            <v>0.67367414388152036</v>
          </cell>
          <cell r="F32">
            <v>-0.47365075652252975</v>
          </cell>
          <cell r="I32">
            <v>8.3872284789996421E-3</v>
          </cell>
          <cell r="J32">
            <v>7.9087498246611723E-2</v>
          </cell>
          <cell r="K32">
            <v>9.7676644318990674E-2</v>
          </cell>
          <cell r="L32">
            <v>5.4129673878219944E-3</v>
          </cell>
        </row>
        <row r="33">
          <cell r="C33">
            <v>-0.82087380963461787</v>
          </cell>
          <cell r="D33">
            <v>0.77675717993787907</v>
          </cell>
          <cell r="E33">
            <v>-0.19163618765057028</v>
          </cell>
          <cell r="F33">
            <v>-0.33447678527822577</v>
          </cell>
          <cell r="I33">
            <v>1.1082362848236829E-3</v>
          </cell>
          <cell r="J33">
            <v>6.7252165349957777E-3</v>
          </cell>
          <cell r="K33">
            <v>2.7022471248622122E-3</v>
          </cell>
          <cell r="L33">
            <v>3.2866083731156424E-3</v>
          </cell>
        </row>
        <row r="34">
          <cell r="C34">
            <v>-0.76259029877799489</v>
          </cell>
          <cell r="D34">
            <v>0.33236032541690946</v>
          </cell>
          <cell r="E34">
            <v>-0.16584492531121647</v>
          </cell>
          <cell r="F34">
            <v>-0.26338125761540276</v>
          </cell>
          <cell r="I34">
            <v>3.2478834812607097E-3</v>
          </cell>
          <cell r="J34">
            <v>4.7996298231684853E-3</v>
          </cell>
          <cell r="K34">
            <v>8.5330557566737648E-3</v>
          </cell>
          <cell r="L34">
            <v>2.8788803575887116E-3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s"/>
      <sheetName val="B"/>
      <sheetName val="V"/>
      <sheetName val="H"/>
    </sheetNames>
    <sheetDataSet>
      <sheetData sheetId="0" refreshError="1"/>
      <sheetData sheetId="1" refreshError="1">
        <row r="3">
          <cell r="B3">
            <v>-1.1793018379927096</v>
          </cell>
          <cell r="C3">
            <v>-0.7974546827234803</v>
          </cell>
          <cell r="D3">
            <v>-1.8492765373476807</v>
          </cell>
          <cell r="E3">
            <v>-0.9432810838629101</v>
          </cell>
        </row>
        <row r="4">
          <cell r="B4">
            <v>0.81243434694618044</v>
          </cell>
          <cell r="C4">
            <v>0.19169833667721184</v>
          </cell>
          <cell r="D4">
            <v>1.1697020817985893</v>
          </cell>
          <cell r="E4">
            <v>1.0988155560758455</v>
          </cell>
        </row>
        <row r="6">
          <cell r="F6">
            <v>-0.26271960600003608</v>
          </cell>
          <cell r="G6">
            <v>-0.16334373980669523</v>
          </cell>
          <cell r="H6">
            <v>-0.2921304731522662</v>
          </cell>
          <cell r="I6">
            <v>-0.28318409239971865</v>
          </cell>
        </row>
      </sheetData>
      <sheetData sheetId="2" refreshError="1">
        <row r="3">
          <cell r="B3">
            <v>5.0391470297652249E-3</v>
          </cell>
          <cell r="C3">
            <v>8.8395891441581612E-3</v>
          </cell>
          <cell r="D3">
            <v>9.4026717143794614E-3</v>
          </cell>
          <cell r="E3">
            <v>1.8510783335606337E-2</v>
          </cell>
        </row>
        <row r="4">
          <cell r="B4">
            <v>3.929820848229737E-3</v>
          </cell>
          <cell r="C4">
            <v>3.2003916551736483E-2</v>
          </cell>
          <cell r="D4">
            <v>4.4359668958266285E-3</v>
          </cell>
          <cell r="E4">
            <v>1.3831604392771542E-2</v>
          </cell>
        </row>
        <row r="6">
          <cell r="F6">
            <v>5.5233656022574571E-3</v>
          </cell>
          <cell r="G6">
            <v>2.6530048411473779E-3</v>
          </cell>
          <cell r="H6">
            <v>4.9821313283232903E-3</v>
          </cell>
          <cell r="I6">
            <v>4.3187006093734284E-3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"/>
      <sheetName val="V"/>
    </sheetNames>
    <sheetDataSet>
      <sheetData sheetId="0">
        <row r="3">
          <cell r="B3">
            <v>-1.0974478425055614</v>
          </cell>
          <cell r="C3">
            <v>-1.4244061018364471</v>
          </cell>
          <cell r="D3">
            <v>-1.6332380145794807</v>
          </cell>
          <cell r="E3">
            <v>-1.1761418268271087</v>
          </cell>
        </row>
        <row r="4">
          <cell r="B4">
            <v>0.92336794986378712</v>
          </cell>
          <cell r="C4">
            <v>0.51138023896988671</v>
          </cell>
          <cell r="D4">
            <v>0.55327439194329053</v>
          </cell>
          <cell r="E4">
            <v>0.91833046018488929</v>
          </cell>
        </row>
        <row r="5">
          <cell r="B5">
            <v>0.20632755885349677</v>
          </cell>
          <cell r="C5">
            <v>-0.23055302878641293</v>
          </cell>
          <cell r="D5">
            <v>1.8194857475572253</v>
          </cell>
          <cell r="E5">
            <v>0.60546492728120016</v>
          </cell>
        </row>
        <row r="7">
          <cell r="F7">
            <v>-0.3199210505702747</v>
          </cell>
          <cell r="G7">
            <v>-0.21239099748145662</v>
          </cell>
          <cell r="H7">
            <v>-0.21254699702964214</v>
          </cell>
          <cell r="I7">
            <v>-0.30951574581206959</v>
          </cell>
        </row>
      </sheetData>
      <sheetData sheetId="1">
        <row r="3">
          <cell r="B3">
            <v>4.1905521808734362E-3</v>
          </cell>
          <cell r="C3">
            <v>1.1297267776644734E-2</v>
          </cell>
          <cell r="D3">
            <v>3.521979972137302E-2</v>
          </cell>
          <cell r="E3">
            <v>1.8614357045511485E-2</v>
          </cell>
        </row>
        <row r="4">
          <cell r="B4">
            <v>2.7406337846880334E-3</v>
          </cell>
          <cell r="C4">
            <v>1.0277438276308615E-2</v>
          </cell>
          <cell r="D4">
            <v>3.2414477243705962E-2</v>
          </cell>
          <cell r="E4">
            <v>1.6106132279676274E-2</v>
          </cell>
        </row>
        <row r="5">
          <cell r="B5">
            <v>4.8545864467491239E-3</v>
          </cell>
          <cell r="C5">
            <v>1.0142155292971067E-2</v>
          </cell>
          <cell r="D5">
            <v>1.7238263913729748E-2</v>
          </cell>
          <cell r="E5">
            <v>1.1188542518165624E-2</v>
          </cell>
        </row>
        <row r="7">
          <cell r="F7">
            <v>5.7682798232368557E-3</v>
          </cell>
          <cell r="G7">
            <v>2.1793287078199289E-3</v>
          </cell>
          <cell r="H7">
            <v>6.5325633882361671E-3</v>
          </cell>
          <cell r="I7">
            <v>3.241773252747287E-3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1"/>
      <sheetName val="V1"/>
      <sheetName val="B2"/>
      <sheetName val="V2"/>
      <sheetName val="B3"/>
      <sheetName val="V3"/>
      <sheetName val="B4"/>
      <sheetName val="V4"/>
      <sheetName val="B5"/>
      <sheetName val="V5"/>
      <sheetName val="B6"/>
      <sheetName val="V6"/>
      <sheetName val="B7"/>
      <sheetName val="V7"/>
      <sheetName val="B8"/>
      <sheetName val="V8"/>
      <sheetName val="B9"/>
      <sheetName val="V9"/>
      <sheetName val="B10"/>
      <sheetName val="V10"/>
      <sheetName val="B11"/>
      <sheetName val="V11"/>
      <sheetName val="B12"/>
      <sheetName val="V12"/>
      <sheetName val="B13"/>
      <sheetName val="V13"/>
      <sheetName val="B14"/>
      <sheetName val="V14"/>
      <sheetName val="B15"/>
      <sheetName val="V15"/>
      <sheetName val="B16"/>
      <sheetName val="V16"/>
      <sheetName val="B17"/>
      <sheetName val="V17"/>
    </sheetNames>
    <sheetDataSet>
      <sheetData sheetId="0" refreshError="1">
        <row r="3">
          <cell r="B3">
            <v>-0.7334769818794451</v>
          </cell>
          <cell r="C3">
            <v>0.11245825283896449</v>
          </cell>
          <cell r="D3">
            <v>3.0120902320762406</v>
          </cell>
          <cell r="E3">
            <v>-1.723169337108297</v>
          </cell>
          <cell r="F3">
            <v>-0.11641813031370524</v>
          </cell>
          <cell r="H3">
            <v>0.37231526628826439</v>
          </cell>
        </row>
        <row r="4">
          <cell r="B4">
            <v>-0.38522162033734658</v>
          </cell>
          <cell r="C4">
            <v>-1.3650280477832555</v>
          </cell>
          <cell r="D4">
            <v>-2.7447771711495204</v>
          </cell>
          <cell r="E4">
            <v>0.17725522638492436</v>
          </cell>
          <cell r="F4">
            <v>0.38202156417450095</v>
          </cell>
          <cell r="H4">
            <v>-1.2890795182563808</v>
          </cell>
        </row>
        <row r="5">
          <cell r="B5">
            <v>0.53681298371629493</v>
          </cell>
          <cell r="C5">
            <v>0.21676871557036406</v>
          </cell>
          <cell r="D5">
            <v>1.1782747247784393</v>
          </cell>
          <cell r="E5">
            <v>9.6124176370952136E-2</v>
          </cell>
          <cell r="F5">
            <v>7.8021446409164988E-2</v>
          </cell>
          <cell r="H5">
            <v>2.133993226141699</v>
          </cell>
        </row>
        <row r="7">
          <cell r="I7">
            <v>-0.44624030981978879</v>
          </cell>
          <cell r="J7">
            <v>-0.4716587015960606</v>
          </cell>
          <cell r="K7">
            <v>-7.6905806707694035E-2</v>
          </cell>
          <cell r="L7">
            <v>-0.48545809781228821</v>
          </cell>
          <cell r="M7">
            <v>-0.47483665702488681</v>
          </cell>
          <cell r="O7">
            <v>-0.35891784386325715</v>
          </cell>
        </row>
      </sheetData>
      <sheetData sheetId="1" refreshError="1">
        <row r="3">
          <cell r="B3">
            <v>8.8540190858510365E-2</v>
          </cell>
          <cell r="C3">
            <v>0.32835261363800611</v>
          </cell>
          <cell r="D3">
            <v>4.1402422882069603</v>
          </cell>
          <cell r="E3">
            <v>0.11041345632733496</v>
          </cell>
          <cell r="F3">
            <v>0.10289535706717749</v>
          </cell>
          <cell r="H3">
            <v>1.4151705070111165</v>
          </cell>
        </row>
        <row r="4">
          <cell r="B4">
            <v>0.14762201034466926</v>
          </cell>
          <cell r="C4">
            <v>0.24406963228947165</v>
          </cell>
          <cell r="D4">
            <v>2.5886098230426189</v>
          </cell>
          <cell r="E4">
            <v>0.12132643136976498</v>
          </cell>
          <cell r="F4">
            <v>0.16801845289800724</v>
          </cell>
          <cell r="H4">
            <v>1.2772151842821691</v>
          </cell>
        </row>
        <row r="5">
          <cell r="B5">
            <v>7.6413717299473133E-2</v>
          </cell>
          <cell r="C5">
            <v>0.23607186025412624</v>
          </cell>
          <cell r="D5">
            <v>8.4137305832317863E-2</v>
          </cell>
          <cell r="E5">
            <v>2.6462465531942266E-2</v>
          </cell>
          <cell r="F5">
            <v>2.4863329747302758E-2</v>
          </cell>
          <cell r="H5">
            <v>0.1194496063011642</v>
          </cell>
        </row>
        <row r="7">
          <cell r="I7">
            <v>6.2795513150054796E-3</v>
          </cell>
          <cell r="J7">
            <v>7.3593173554066717E-3</v>
          </cell>
          <cell r="K7">
            <v>4.043517541890993E-3</v>
          </cell>
          <cell r="L7">
            <v>1.0909478721160836E-2</v>
          </cell>
          <cell r="M7">
            <v>8.1632381147765526E-3</v>
          </cell>
          <cell r="O7">
            <v>3.1383372117335141E-2</v>
          </cell>
        </row>
      </sheetData>
      <sheetData sheetId="2" refreshError="1">
        <row r="3">
          <cell r="B3">
            <v>-0.66838030696044659</v>
          </cell>
          <cell r="C3">
            <v>-0.82658300448080713</v>
          </cell>
          <cell r="F3">
            <v>-0.39553642028477393</v>
          </cell>
          <cell r="G3">
            <v>-0.48920407230454999</v>
          </cell>
          <cell r="H3">
            <v>1.2940674402374526</v>
          </cell>
        </row>
        <row r="4">
          <cell r="B4">
            <v>-0.24650377771558502</v>
          </cell>
          <cell r="C4">
            <v>0.17227515202802554</v>
          </cell>
          <cell r="F4">
            <v>-0.20542837363776276</v>
          </cell>
          <cell r="G4">
            <v>0.30015497921906992</v>
          </cell>
          <cell r="H4">
            <v>-1.6276063211654506</v>
          </cell>
        </row>
        <row r="5">
          <cell r="B5">
            <v>0.25245196148903765</v>
          </cell>
          <cell r="C5">
            <v>0.18817259324853777</v>
          </cell>
          <cell r="F5">
            <v>-0.40154381059769706</v>
          </cell>
          <cell r="G5">
            <v>-6.2998764576418037E-2</v>
          </cell>
          <cell r="H5">
            <v>1.0433787292663332</v>
          </cell>
        </row>
        <row r="7">
          <cell r="I7">
            <v>-0.47603047304801094</v>
          </cell>
          <cell r="J7">
            <v>-0.36161006819349506</v>
          </cell>
          <cell r="M7">
            <v>-0.31072571800800824</v>
          </cell>
          <cell r="N7">
            <v>-0.30673005987846103</v>
          </cell>
          <cell r="O7">
            <v>-0.31663992399135499</v>
          </cell>
        </row>
      </sheetData>
      <sheetData sheetId="3" refreshError="1">
        <row r="3">
          <cell r="B3">
            <v>1.7042176450337617E-2</v>
          </cell>
          <cell r="C3">
            <v>1.5680416882891495E-2</v>
          </cell>
          <cell r="F3">
            <v>7.6059292809105047E-2</v>
          </cell>
          <cell r="G3">
            <v>2.2988207808766453E-2</v>
          </cell>
          <cell r="H3">
            <v>0.11212590847001916</v>
          </cell>
        </row>
        <row r="4">
          <cell r="B4">
            <v>1.704037428922138E-2</v>
          </cell>
          <cell r="C4">
            <v>3.2103750320718653E-2</v>
          </cell>
          <cell r="F4">
            <v>0.22955609547708583</v>
          </cell>
          <cell r="G4">
            <v>1.5997602263223103E-2</v>
          </cell>
          <cell r="H4">
            <v>7.5541023814939379E-2</v>
          </cell>
        </row>
        <row r="5">
          <cell r="B5">
            <v>2.0337222304940487E-3</v>
          </cell>
          <cell r="C5">
            <v>9.2814879992576857E-2</v>
          </cell>
          <cell r="F5">
            <v>9.2983706966559637E-2</v>
          </cell>
          <cell r="G5">
            <v>2.0809798264277493E-2</v>
          </cell>
          <cell r="H5">
            <v>1.7406243309754078E-2</v>
          </cell>
        </row>
        <row r="7">
          <cell r="I7">
            <v>0.10542418400467019</v>
          </cell>
          <cell r="J7">
            <v>3.6559007458170006E-2</v>
          </cell>
          <cell r="M7">
            <v>6.5760215206401795E-2</v>
          </cell>
          <cell r="N7">
            <v>6.0280040275784014E-3</v>
          </cell>
          <cell r="O7">
            <v>2.3025190968609811E-2</v>
          </cell>
        </row>
      </sheetData>
      <sheetData sheetId="4" refreshError="1">
        <row r="3">
          <cell r="C3">
            <v>-0.72552075601815891</v>
          </cell>
          <cell r="D3">
            <v>0.50227756914651311</v>
          </cell>
          <cell r="E3">
            <v>-0.12375734548428891</v>
          </cell>
          <cell r="F3">
            <v>-0.15064964828504113</v>
          </cell>
          <cell r="G3">
            <v>-1.7855033018090947</v>
          </cell>
          <cell r="H3">
            <v>-1.2531927821858331</v>
          </cell>
        </row>
        <row r="4">
          <cell r="C4">
            <v>0.73773731792555952</v>
          </cell>
          <cell r="D4">
            <v>0.54387397653124991</v>
          </cell>
          <cell r="E4">
            <v>-0.44821678499042766</v>
          </cell>
          <cell r="F4">
            <v>-3.7154139273941511E-2</v>
          </cell>
          <cell r="G4">
            <v>-0.93989806060622572</v>
          </cell>
          <cell r="H4">
            <v>-0.44711478976722241</v>
          </cell>
        </row>
        <row r="5">
          <cell r="C5">
            <v>0.42641734327149089</v>
          </cell>
          <cell r="D5">
            <v>-0.18787506754681929</v>
          </cell>
          <cell r="E5">
            <v>0.81775941517624717</v>
          </cell>
          <cell r="F5">
            <v>1.0523192582685352</v>
          </cell>
          <cell r="G5">
            <v>1.4327191162849893</v>
          </cell>
          <cell r="H5">
            <v>0.3823244382841457</v>
          </cell>
        </row>
        <row r="6">
          <cell r="C6">
            <v>-0.57423217866454823</v>
          </cell>
          <cell r="D6">
            <v>-0.31251212784438642</v>
          </cell>
          <cell r="E6">
            <v>-0.383945053956049</v>
          </cell>
          <cell r="F6">
            <v>-0.73603864281462572</v>
          </cell>
          <cell r="G6">
            <v>-0.27332309904806901</v>
          </cell>
          <cell r="H6">
            <v>-0.34142611681839141</v>
          </cell>
        </row>
      </sheetData>
      <sheetData sheetId="5" refreshError="1">
        <row r="3">
          <cell r="C3">
            <v>0.20196728695319935</v>
          </cell>
          <cell r="D3">
            <v>4.5339781573376627E-2</v>
          </cell>
          <cell r="E3">
            <v>0.10733013732248227</v>
          </cell>
          <cell r="F3">
            <v>2.1076353389400319E-3</v>
          </cell>
          <cell r="G3">
            <v>5.2406514679960547E-2</v>
          </cell>
          <cell r="H3">
            <v>9.2635403909490793E-2</v>
          </cell>
        </row>
        <row r="4">
          <cell r="C4">
            <v>2.6413661197230914E-2</v>
          </cell>
          <cell r="D4">
            <v>3.7181852708466759E-2</v>
          </cell>
          <cell r="E4">
            <v>5.394808290608951E-3</v>
          </cell>
          <cell r="F4">
            <v>7.201381557590431E-3</v>
          </cell>
          <cell r="G4">
            <v>7.0878543273383901E-2</v>
          </cell>
          <cell r="H4">
            <v>0.15848588324196977</v>
          </cell>
        </row>
        <row r="5">
          <cell r="C5">
            <v>2.0016563537161854E-2</v>
          </cell>
          <cell r="D5">
            <v>8.7512230999913815E-2</v>
          </cell>
          <cell r="E5">
            <v>1.9837887114946225E-2</v>
          </cell>
          <cell r="F5">
            <v>7.0393906741105352E-3</v>
          </cell>
          <cell r="G5">
            <v>8.07281676679453E-2</v>
          </cell>
          <cell r="H5">
            <v>1.3702836791746905E-2</v>
          </cell>
        </row>
        <row r="6">
          <cell r="C6">
            <v>9.3037376206542861E-3</v>
          </cell>
          <cell r="D6">
            <v>2.7778272517581512E-2</v>
          </cell>
          <cell r="E6">
            <v>7.3814134873389739E-2</v>
          </cell>
          <cell r="F6">
            <v>0.1760010432373311</v>
          </cell>
          <cell r="G6">
            <v>3.2390308321723259E-2</v>
          </cell>
          <cell r="H6">
            <v>3.8396103076292508E-2</v>
          </cell>
        </row>
      </sheetData>
      <sheetData sheetId="6" refreshError="1">
        <row r="3">
          <cell r="C3">
            <v>-0.66496957169244131</v>
          </cell>
          <cell r="E3">
            <v>-0.19893586586394812</v>
          </cell>
          <cell r="F3">
            <v>-0.28742757235327343</v>
          </cell>
          <cell r="G3">
            <v>-1.2774068911031082</v>
          </cell>
          <cell r="H3">
            <v>-0.21627583504565231</v>
          </cell>
        </row>
        <row r="4">
          <cell r="C4">
            <v>-0.35593226725426386</v>
          </cell>
          <cell r="E4">
            <v>-0.50291828960186491</v>
          </cell>
          <cell r="F4">
            <v>-1.7482652340238821E-2</v>
          </cell>
          <cell r="G4">
            <v>0.47908329182435888</v>
          </cell>
          <cell r="H4">
            <v>-0.21765185292880559</v>
          </cell>
        </row>
        <row r="5">
          <cell r="C5">
            <v>0.18196087734166297</v>
          </cell>
          <cell r="E5">
            <v>0.1376618946478442</v>
          </cell>
          <cell r="F5">
            <v>3.1367301309960322E-2</v>
          </cell>
          <cell r="G5">
            <v>0.31940932865433419</v>
          </cell>
          <cell r="H5">
            <v>0.13757853440551573</v>
          </cell>
        </row>
        <row r="7">
          <cell r="J7">
            <v>-0.22159434357141211</v>
          </cell>
          <cell r="L7">
            <v>-0.30748662053343451</v>
          </cell>
          <cell r="M7">
            <v>-0.55449479426379755</v>
          </cell>
          <cell r="N7">
            <v>-0.23717272686232627</v>
          </cell>
          <cell r="O7">
            <v>-0.31616734939765717</v>
          </cell>
        </row>
      </sheetData>
      <sheetData sheetId="7" refreshError="1">
        <row r="3">
          <cell r="C3">
            <v>6.0739321395975453E-2</v>
          </cell>
          <cell r="E3">
            <v>3.456422494086487E-2</v>
          </cell>
          <cell r="F3">
            <v>1.4008839431106111E-2</v>
          </cell>
          <cell r="G3">
            <v>1.7572007272714279E-2</v>
          </cell>
          <cell r="H3">
            <v>0.16643568221144081</v>
          </cell>
        </row>
        <row r="4">
          <cell r="C4">
            <v>3.9684237226306776E-2</v>
          </cell>
          <cell r="E4">
            <v>6.2690362041642703E-2</v>
          </cell>
          <cell r="F4">
            <v>7.6733272350328306E-3</v>
          </cell>
          <cell r="G4">
            <v>1.4342683373237726E-2</v>
          </cell>
          <cell r="H4">
            <v>0.1292663225655023</v>
          </cell>
        </row>
        <row r="5">
          <cell r="C5">
            <v>3.2305500952183493E-2</v>
          </cell>
          <cell r="E5">
            <v>7.8558587768193557E-3</v>
          </cell>
          <cell r="F5">
            <v>4.5857489013643128E-3</v>
          </cell>
          <cell r="G5">
            <v>1.060923655143743E-2</v>
          </cell>
          <cell r="H5">
            <v>0.15148208888778722</v>
          </cell>
        </row>
        <row r="7">
          <cell r="J7">
            <v>5.0346032753719662E-2</v>
          </cell>
          <cell r="L7">
            <v>1.1216573119866442E-2</v>
          </cell>
          <cell r="M7">
            <v>4.8771545101369912E-2</v>
          </cell>
          <cell r="N7">
            <v>4.8335989604962023E-3</v>
          </cell>
          <cell r="O7">
            <v>2.5477941242396818E-2</v>
          </cell>
        </row>
      </sheetData>
      <sheetData sheetId="8" refreshError="1">
        <row r="3">
          <cell r="B3">
            <v>-0.85029094422147367</v>
          </cell>
          <cell r="C3">
            <v>-1.5560585347507865</v>
          </cell>
          <cell r="D3">
            <v>-0.36865208794948423</v>
          </cell>
          <cell r="E3">
            <v>-0.93144058463459611</v>
          </cell>
          <cell r="F3">
            <v>-0.5587493654909329</v>
          </cell>
          <cell r="G3">
            <v>-1.3391439209407543</v>
          </cell>
          <cell r="H3">
            <v>-1.6724867306253677</v>
          </cell>
        </row>
        <row r="4">
          <cell r="B4">
            <v>3.799289449103987E-3</v>
          </cell>
          <cell r="C4">
            <v>-0.15792106154964139</v>
          </cell>
          <cell r="D4">
            <v>-0.28721858668435213</v>
          </cell>
          <cell r="E4">
            <v>-1.4226514885286628E-2</v>
          </cell>
          <cell r="F4">
            <v>-0.74980310428970742</v>
          </cell>
          <cell r="G4">
            <v>0.65593738810781477</v>
          </cell>
          <cell r="H4">
            <v>1.1084271878883196</v>
          </cell>
        </row>
        <row r="5">
          <cell r="B5">
            <v>1.9729391606126236</v>
          </cell>
          <cell r="C5">
            <v>1.1791029738707783</v>
          </cell>
          <cell r="D5">
            <v>9.5037505908889409E-4</v>
          </cell>
          <cell r="E5">
            <v>0.49800101461361712</v>
          </cell>
          <cell r="F5">
            <v>-0.2358526710070874</v>
          </cell>
          <cell r="G5">
            <v>0.50460774241918194</v>
          </cell>
          <cell r="H5">
            <v>2.7728826895096708</v>
          </cell>
        </row>
        <row r="7">
          <cell r="I7">
            <v>-0.36873558139778106</v>
          </cell>
          <cell r="J7">
            <v>-0.27299759314708721</v>
          </cell>
          <cell r="K7">
            <v>-0.35862330549486565</v>
          </cell>
          <cell r="L7">
            <v>-0.53945660635367632</v>
          </cell>
          <cell r="M7">
            <v>-0.40877775022825624</v>
          </cell>
          <cell r="N7">
            <v>-0.29153027004070392</v>
          </cell>
          <cell r="O7">
            <v>-0.26237217565576865</v>
          </cell>
        </row>
      </sheetData>
      <sheetData sheetId="9" refreshError="1">
        <row r="3">
          <cell r="B3">
            <v>1.3776195610387539E-2</v>
          </cell>
          <cell r="C3">
            <v>2.4743781849219677E-2</v>
          </cell>
          <cell r="D3">
            <v>1.3106072266005027E-2</v>
          </cell>
          <cell r="E3">
            <v>8.4750121786932239E-3</v>
          </cell>
          <cell r="F3">
            <v>1.8372646925517638E-2</v>
          </cell>
          <cell r="G3">
            <v>2.1285918594894621E-2</v>
          </cell>
          <cell r="H3">
            <v>0.10378189390710346</v>
          </cell>
        </row>
        <row r="4">
          <cell r="B4">
            <v>6.6614401280426063E-3</v>
          </cell>
          <cell r="C4">
            <v>2.2995908413048969E-2</v>
          </cell>
          <cell r="D4">
            <v>2.1534704582599554E-2</v>
          </cell>
          <cell r="E4">
            <v>1.8674949247851621E-2</v>
          </cell>
          <cell r="F4">
            <v>3.4087393868901403E-2</v>
          </cell>
          <cell r="G4">
            <v>2.9642097655370632E-2</v>
          </cell>
          <cell r="H4">
            <v>0.13371800010938353</v>
          </cell>
        </row>
        <row r="5">
          <cell r="B5">
            <v>0.12657757839329842</v>
          </cell>
          <cell r="C5">
            <v>2.5907596739247658E-2</v>
          </cell>
          <cell r="D5">
            <v>1.0312087911769987E-2</v>
          </cell>
          <cell r="E5">
            <v>6.1400811985722501E-3</v>
          </cell>
          <cell r="F5">
            <v>2.5446533155309925E-2</v>
          </cell>
          <cell r="G5">
            <v>8.0941114899855698E-2</v>
          </cell>
          <cell r="H5">
            <v>0.20094429132860298</v>
          </cell>
        </row>
        <row r="7">
          <cell r="I7">
            <v>1.7415452516809076E-3</v>
          </cell>
          <cell r="J7">
            <v>4.6498001497849613E-2</v>
          </cell>
          <cell r="K7">
            <v>3.1848914933667309E-2</v>
          </cell>
          <cell r="L7">
            <v>8.7403708391020993E-3</v>
          </cell>
          <cell r="M7">
            <v>6.13067654426332E-2</v>
          </cell>
          <cell r="N7">
            <v>2.2410182708740067E-2</v>
          </cell>
          <cell r="O7">
            <v>1.6487007565714074E-2</v>
          </cell>
        </row>
      </sheetData>
      <sheetData sheetId="10" refreshError="1">
        <row r="3">
          <cell r="C3">
            <v>-3.7778975911260268E-2</v>
          </cell>
          <cell r="D3">
            <v>-6.0643917121960544E-2</v>
          </cell>
          <cell r="E3">
            <v>-0.15878702487428703</v>
          </cell>
          <cell r="F3">
            <v>-0.33151484939819609</v>
          </cell>
          <cell r="H3">
            <v>3.860629999032842E-2</v>
          </cell>
        </row>
        <row r="4">
          <cell r="C4">
            <v>0.46785343841212185</v>
          </cell>
          <cell r="D4">
            <v>-3.4944497119471535E-2</v>
          </cell>
          <cell r="E4">
            <v>2.1257289217977364E-2</v>
          </cell>
          <cell r="F4">
            <v>-6.4900978671843704E-2</v>
          </cell>
          <cell r="H4">
            <v>3.4061588317320007E-2</v>
          </cell>
        </row>
        <row r="5">
          <cell r="C5">
            <v>0.17863559907862292</v>
          </cell>
          <cell r="D5">
            <v>0.66996248299372752</v>
          </cell>
          <cell r="E5">
            <v>0.6634490210518027</v>
          </cell>
          <cell r="F5">
            <v>0.81905262647367183</v>
          </cell>
          <cell r="H5">
            <v>0.68041508547830731</v>
          </cell>
        </row>
        <row r="6">
          <cell r="C6">
            <v>-0.37799880208637959</v>
          </cell>
          <cell r="D6">
            <v>-0.280532801955589</v>
          </cell>
          <cell r="E6">
            <v>-0.46468728905301415</v>
          </cell>
          <cell r="F6">
            <v>-0.215205057119156</v>
          </cell>
          <cell r="H6">
            <v>-0.48656142942053626</v>
          </cell>
        </row>
      </sheetData>
      <sheetData sheetId="11" refreshError="1">
        <row r="3">
          <cell r="C3">
            <v>3.9305183854199226E-2</v>
          </cell>
          <cell r="D3">
            <v>1.6831494094923436E-2</v>
          </cell>
          <cell r="E3">
            <v>2.4333868226533818E-2</v>
          </cell>
          <cell r="F3">
            <v>0.13204456141276497</v>
          </cell>
          <cell r="H3">
            <v>1.9753482548386405E-2</v>
          </cell>
        </row>
        <row r="4">
          <cell r="C4">
            <v>2.0707418986670514E-2</v>
          </cell>
          <cell r="D4">
            <v>7.3683186709124935E-3</v>
          </cell>
          <cell r="E4">
            <v>3.1445163686029731E-2</v>
          </cell>
          <cell r="F4">
            <v>0.13033555102795352</v>
          </cell>
          <cell r="H4">
            <v>2.4424409702394081E-2</v>
          </cell>
        </row>
        <row r="5">
          <cell r="C5">
            <v>3.9188989609464625E-2</v>
          </cell>
          <cell r="D5">
            <v>1.260849801009175E-2</v>
          </cell>
          <cell r="E5">
            <v>2.3464043997655011E-2</v>
          </cell>
          <cell r="F5">
            <v>0.16967438768948384</v>
          </cell>
          <cell r="H5">
            <v>3.9482995252293519E-3</v>
          </cell>
        </row>
        <row r="6">
          <cell r="C6">
            <v>1.9983824338200971E-2</v>
          </cell>
          <cell r="D6">
            <v>1.085753379066765E-2</v>
          </cell>
          <cell r="E6">
            <v>1.2685519600860085E-2</v>
          </cell>
          <cell r="F6">
            <v>1.8928508962891541E-2</v>
          </cell>
          <cell r="H6">
            <v>3.7488465287547609E-2</v>
          </cell>
        </row>
      </sheetData>
      <sheetData sheetId="12" refreshError="1">
        <row r="3">
          <cell r="B3">
            <v>0.65697013477228328</v>
          </cell>
          <cell r="C3">
            <v>2.6821072825759709</v>
          </cell>
          <cell r="D3">
            <v>-1.51991811699144</v>
          </cell>
          <cell r="E3">
            <v>-0.4225258759417182</v>
          </cell>
          <cell r="F3">
            <v>5.5939768544022044E-2</v>
          </cell>
          <cell r="G3">
            <v>-0.52829155570134889</v>
          </cell>
          <cell r="H3">
            <v>-0.39642608484853115</v>
          </cell>
        </row>
        <row r="4">
          <cell r="B4">
            <v>-1.2128407697942711</v>
          </cell>
          <cell r="C4">
            <v>-4.9778281215177724</v>
          </cell>
          <cell r="D4">
            <v>1.1087315984614656</v>
          </cell>
          <cell r="E4">
            <v>-0.36405325124440946</v>
          </cell>
          <cell r="F4">
            <v>-0.45165734870163843</v>
          </cell>
          <cell r="G4">
            <v>-0.60650070560472269</v>
          </cell>
          <cell r="H4">
            <v>-0.30524255260081556</v>
          </cell>
        </row>
        <row r="5">
          <cell r="B5">
            <v>0.62874181897104586</v>
          </cell>
          <cell r="C5">
            <v>1.9832044622780087</v>
          </cell>
          <cell r="D5">
            <v>0.36899498220499655</v>
          </cell>
          <cell r="E5">
            <v>-9.9224089048991784E-2</v>
          </cell>
          <cell r="F5">
            <v>-0.34449160280807167</v>
          </cell>
          <cell r="G5">
            <v>-0.71666942295992542</v>
          </cell>
          <cell r="H5">
            <v>0.72071332958227396</v>
          </cell>
        </row>
        <row r="7">
          <cell r="I7">
            <v>-0.21420383069414142</v>
          </cell>
          <cell r="J7">
            <v>-0.18612696239379795</v>
          </cell>
          <cell r="K7">
            <v>-0.23345764741839642</v>
          </cell>
          <cell r="L7">
            <v>-0.42385258929630121</v>
          </cell>
          <cell r="M7">
            <v>-0.29080531744189703</v>
          </cell>
          <cell r="N7">
            <v>-0.2754474735046703</v>
          </cell>
          <cell r="O7">
            <v>-0.3648382983913494</v>
          </cell>
        </row>
      </sheetData>
      <sheetData sheetId="13" refreshError="1">
        <row r="3">
          <cell r="B3">
            <v>0.17122806475279101</v>
          </cell>
          <cell r="C3">
            <v>4.0217560491345159</v>
          </cell>
          <cell r="D3">
            <v>3.6107337366258235E-2</v>
          </cell>
          <cell r="E3">
            <v>3.5930871983618697E-2</v>
          </cell>
          <cell r="F3">
            <v>4.7895244438036153E-2</v>
          </cell>
          <cell r="G3">
            <v>6.7955307386224656E-2</v>
          </cell>
          <cell r="H3">
            <v>7.2104594145319389E-2</v>
          </cell>
        </row>
        <row r="4">
          <cell r="B4">
            <v>0.1054866793119979</v>
          </cell>
          <cell r="C4">
            <v>5.58089980934629</v>
          </cell>
          <cell r="D4">
            <v>6.8750456099431229E-2</v>
          </cell>
          <cell r="E4">
            <v>6.0633098401640197E-2</v>
          </cell>
          <cell r="F4">
            <v>4.1435512102578793E-2</v>
          </cell>
          <cell r="G4">
            <v>0.1017366293047692</v>
          </cell>
          <cell r="H4">
            <v>6.2740874382690312E-2</v>
          </cell>
        </row>
        <row r="5">
          <cell r="B5">
            <v>3.5466708559937332E-2</v>
          </cell>
          <cell r="C5">
            <v>0.65781639956564419</v>
          </cell>
          <cell r="D5">
            <v>1.2342135257167765E-2</v>
          </cell>
          <cell r="E5">
            <v>3.8431350918963735E-2</v>
          </cell>
          <cell r="F5">
            <v>6.7759060011739439E-2</v>
          </cell>
          <cell r="G5">
            <v>1.4130482323618737E-2</v>
          </cell>
          <cell r="H5">
            <v>0.14460930066800698</v>
          </cell>
        </row>
        <row r="7">
          <cell r="I7">
            <v>2.6051521980591245E-2</v>
          </cell>
          <cell r="J7">
            <v>2.2015118287084641E-2</v>
          </cell>
          <cell r="K7">
            <v>1.051362118563901E-2</v>
          </cell>
          <cell r="L7">
            <v>3.1429708769551111E-2</v>
          </cell>
          <cell r="M7">
            <v>2.1829279306835606E-2</v>
          </cell>
          <cell r="N7">
            <v>1.3037796943883634E-2</v>
          </cell>
          <cell r="O7">
            <v>2.0695435844786978E-2</v>
          </cell>
        </row>
      </sheetData>
      <sheetData sheetId="14" refreshError="1">
        <row r="3">
          <cell r="B3">
            <v>1.0611788115914456</v>
          </cell>
          <cell r="C3">
            <v>-0.58254070186393969</v>
          </cell>
          <cell r="D3">
            <v>-1.456677959380696</v>
          </cell>
          <cell r="E3">
            <v>-0.23338789472681229</v>
          </cell>
          <cell r="G3">
            <v>-0.98043661455617215</v>
          </cell>
        </row>
        <row r="4">
          <cell r="B4">
            <v>-1.3241573833688209</v>
          </cell>
          <cell r="C4">
            <v>2.5940468314383552E-2</v>
          </cell>
          <cell r="D4">
            <v>-3.8033819176533028E-2</v>
          </cell>
          <cell r="E4">
            <v>0.17714349121903158</v>
          </cell>
          <cell r="G4">
            <v>-0.66222871127022509</v>
          </cell>
        </row>
        <row r="5">
          <cell r="B5">
            <v>0.78841587146467773</v>
          </cell>
          <cell r="C5">
            <v>0.60731227420426881</v>
          </cell>
          <cell r="D5">
            <v>0.47063514499530484</v>
          </cell>
          <cell r="E5">
            <v>-0.18866976271079663</v>
          </cell>
          <cell r="G5">
            <v>0.24935920061566333</v>
          </cell>
        </row>
        <row r="7">
          <cell r="I7">
            <v>-0.15727894241826568</v>
          </cell>
          <cell r="J7">
            <v>-0.45619486284137223</v>
          </cell>
          <cell r="K7">
            <v>-0.20717942387469312</v>
          </cell>
          <cell r="L7">
            <v>-0.43975690501631537</v>
          </cell>
          <cell r="N7">
            <v>-0.1158296132607847</v>
          </cell>
        </row>
      </sheetData>
      <sheetData sheetId="15" refreshError="1">
        <row r="3">
          <cell r="B3">
            <v>0.24141442526178977</v>
          </cell>
          <cell r="C3">
            <v>0.1336983397558138</v>
          </cell>
          <cell r="D3">
            <v>0.3947823553621701</v>
          </cell>
          <cell r="E3">
            <v>6.3912608646671434E-2</v>
          </cell>
          <cell r="G3">
            <v>7.4520699255296724E-2</v>
          </cell>
        </row>
        <row r="4">
          <cell r="B4">
            <v>0.20788943509166979</v>
          </cell>
          <cell r="C4">
            <v>8.0019629195830028E-2</v>
          </cell>
          <cell r="D4">
            <v>0.12186545030682694</v>
          </cell>
          <cell r="E4">
            <v>0.11798949844340222</v>
          </cell>
          <cell r="G4">
            <v>5.423902946312429E-2</v>
          </cell>
        </row>
        <row r="5">
          <cell r="B5">
            <v>0.28573522444733684</v>
          </cell>
          <cell r="C5">
            <v>5.8186598758602354E-2</v>
          </cell>
          <cell r="D5">
            <v>5.5408972764198899E-2</v>
          </cell>
          <cell r="E5">
            <v>3.7127065653833329E-2</v>
          </cell>
          <cell r="G5">
            <v>0.28776997040211288</v>
          </cell>
        </row>
        <row r="7">
          <cell r="I7">
            <v>3.375596289701592E-2</v>
          </cell>
          <cell r="J7">
            <v>3.2719658720032851E-2</v>
          </cell>
          <cell r="K7">
            <v>2.070522889717194E-2</v>
          </cell>
          <cell r="L7">
            <v>1.3516698885176702E-2</v>
          </cell>
          <cell r="N7">
            <v>2.2380415236101015E-3</v>
          </cell>
        </row>
      </sheetData>
      <sheetData sheetId="16" refreshError="1">
        <row r="3">
          <cell r="B3">
            <v>-0.55326515065520465</v>
          </cell>
          <cell r="D3">
            <v>-2.0301272294677362</v>
          </cell>
          <cell r="E3">
            <v>-4.2986814309704892E-2</v>
          </cell>
          <cell r="F3">
            <v>-0.59353697171032782</v>
          </cell>
          <cell r="G3">
            <v>-0.88200804627650353</v>
          </cell>
          <cell r="H3">
            <v>-0.86930473373104755</v>
          </cell>
        </row>
        <row r="4">
          <cell r="B4">
            <v>-2.7588664274425918E-2</v>
          </cell>
          <cell r="D4">
            <v>0.59095397820660078</v>
          </cell>
          <cell r="E4">
            <v>-0.45039281379360618</v>
          </cell>
          <cell r="F4">
            <v>-6.8681604201608876E-2</v>
          </cell>
          <cell r="G4">
            <v>5.4192912247912582E-2</v>
          </cell>
          <cell r="H4">
            <v>-5.4221313311017663E-2</v>
          </cell>
        </row>
        <row r="5">
          <cell r="B5">
            <v>0.59820149273831758</v>
          </cell>
          <cell r="D5">
            <v>0.54438650461856652</v>
          </cell>
          <cell r="E5">
            <v>2.5467074445794984E-2</v>
          </cell>
          <cell r="F5">
            <v>0.14205972815246723</v>
          </cell>
          <cell r="G5">
            <v>-0.12856125257599985</v>
          </cell>
          <cell r="H5">
            <v>0.24473238331875649</v>
          </cell>
        </row>
        <row r="7">
          <cell r="I7">
            <v>-0.41987625206439794</v>
          </cell>
          <cell r="K7">
            <v>-0.27323670302523106</v>
          </cell>
          <cell r="L7">
            <v>-0.75573050581510182</v>
          </cell>
          <cell r="M7">
            <v>-0.45475558164426544</v>
          </cell>
          <cell r="N7">
            <v>-0.32052077483738345</v>
          </cell>
          <cell r="O7">
            <v>-0.4490063783103706</v>
          </cell>
        </row>
      </sheetData>
      <sheetData sheetId="17" refreshError="1">
        <row r="3">
          <cell r="B3">
            <v>1.0504315645018936E-2</v>
          </cell>
          <cell r="D3">
            <v>5.2529669793299566E-2</v>
          </cell>
          <cell r="E3">
            <v>1.3819204313005531E-2</v>
          </cell>
          <cell r="F3">
            <v>4.2179290239955286E-2</v>
          </cell>
          <cell r="G3">
            <v>3.4815014527236343E-2</v>
          </cell>
          <cell r="H3">
            <v>3.3288680910231364E-2</v>
          </cell>
        </row>
        <row r="4">
          <cell r="B4">
            <v>1.9168595367051379E-2</v>
          </cell>
          <cell r="D4">
            <v>1.4838236850661568E-2</v>
          </cell>
          <cell r="E4">
            <v>1.7576193609512718E-2</v>
          </cell>
          <cell r="F4">
            <v>0.1382872916445749</v>
          </cell>
          <cell r="G4">
            <v>4.4054027983840741E-2</v>
          </cell>
          <cell r="H4">
            <v>3.4337581412206844E-2</v>
          </cell>
        </row>
        <row r="5">
          <cell r="B5">
            <v>7.7245935061831805E-3</v>
          </cell>
          <cell r="D5">
            <v>1.6436707223444719E-2</v>
          </cell>
          <cell r="E5">
            <v>4.9121760321333349E-3</v>
          </cell>
          <cell r="F5">
            <v>4.1238215358288192E-2</v>
          </cell>
          <cell r="G5">
            <v>2.1845899991230915E-2</v>
          </cell>
          <cell r="H5">
            <v>8.5166777342877309E-2</v>
          </cell>
        </row>
        <row r="7">
          <cell r="I7">
            <v>9.6487301996375813E-2</v>
          </cell>
          <cell r="K7">
            <v>1.5889155007606379E-2</v>
          </cell>
          <cell r="L7">
            <v>7.1216307588443786E-2</v>
          </cell>
          <cell r="M7">
            <v>6.431025475034895E-3</v>
          </cell>
          <cell r="N7">
            <v>4.258479856058376E-3</v>
          </cell>
          <cell r="O7">
            <v>9.0767224382761556E-3</v>
          </cell>
        </row>
      </sheetData>
      <sheetData sheetId="18" refreshError="1">
        <row r="3">
          <cell r="B3">
            <v>6.647594517213469E-2</v>
          </cell>
          <cell r="C3">
            <v>-0.11025010006570657</v>
          </cell>
          <cell r="D3">
            <v>-0.98288239069052319</v>
          </cell>
          <cell r="E3">
            <v>-0.46021207722109969</v>
          </cell>
          <cell r="F3">
            <v>-0.97974959345036527</v>
          </cell>
          <cell r="G3">
            <v>0.13036401463181024</v>
          </cell>
          <cell r="H3">
            <v>9.2009831767168079E-2</v>
          </cell>
        </row>
        <row r="4">
          <cell r="B4">
            <v>-9.0881648346052904E-2</v>
          </cell>
          <cell r="C4">
            <v>0.38700772968878572</v>
          </cell>
          <cell r="D4">
            <v>0.76249984522630176</v>
          </cell>
          <cell r="E4">
            <v>-0.24200855854351813</v>
          </cell>
          <cell r="F4">
            <v>0.1623229520026141</v>
          </cell>
          <cell r="G4">
            <v>-0.48527095545734905</v>
          </cell>
          <cell r="H4">
            <v>-0.67328542438942418</v>
          </cell>
        </row>
        <row r="5">
          <cell r="B5">
            <v>-0.1019905344337065</v>
          </cell>
          <cell r="C5">
            <v>-0.12633705110312288</v>
          </cell>
          <cell r="D5">
            <v>-3.3842721249662096E-2</v>
          </cell>
          <cell r="E5">
            <v>0.1779067696839621</v>
          </cell>
          <cell r="F5">
            <v>0.12245890956897236</v>
          </cell>
          <cell r="G5">
            <v>-5.1716229582717665E-3</v>
          </cell>
          <cell r="H5">
            <v>0.65175112815463043</v>
          </cell>
        </row>
        <row r="7">
          <cell r="I7">
            <v>-0.61906843383110588</v>
          </cell>
          <cell r="J7">
            <v>-0.39767165680172528</v>
          </cell>
          <cell r="K7">
            <v>-0.33002129168835637</v>
          </cell>
          <cell r="L7">
            <v>-0.35591036422921601</v>
          </cell>
          <cell r="M7">
            <v>-0.37106649310027839</v>
          </cell>
          <cell r="N7">
            <v>-0.23410449458885021</v>
          </cell>
          <cell r="O7">
            <v>-0.61084717884200712</v>
          </cell>
        </row>
      </sheetData>
      <sheetData sheetId="19" refreshError="1">
        <row r="3">
          <cell r="B3">
            <v>1.55952636277103E-2</v>
          </cell>
          <cell r="C3">
            <v>6.0593557540172656E-2</v>
          </cell>
          <cell r="D3">
            <v>3.7757466615928333E-2</v>
          </cell>
          <cell r="E3">
            <v>6.010175484712383E-2</v>
          </cell>
          <cell r="F3">
            <v>9.072612710371486E-2</v>
          </cell>
          <cell r="G3">
            <v>1.3561271025084002E-2</v>
          </cell>
          <cell r="H3">
            <v>5.1537038507759758E-2</v>
          </cell>
        </row>
        <row r="4">
          <cell r="B4">
            <v>8.4421417699123459E-3</v>
          </cell>
          <cell r="C4">
            <v>8.4911365393855048E-2</v>
          </cell>
          <cell r="D4">
            <v>5.9209513336728192E-2</v>
          </cell>
          <cell r="E4">
            <v>6.388404862249103E-2</v>
          </cell>
          <cell r="F4">
            <v>6.9562604998800778E-2</v>
          </cell>
          <cell r="G4">
            <v>2.1945637197719237E-2</v>
          </cell>
          <cell r="H4">
            <v>5.4624005815504417E-2</v>
          </cell>
        </row>
        <row r="5">
          <cell r="B5">
            <v>2.126008695932426E-2</v>
          </cell>
          <cell r="C5">
            <v>1.3943985573237311E-2</v>
          </cell>
          <cell r="D5">
            <v>2.1406560179483655E-2</v>
          </cell>
          <cell r="E5">
            <v>2.2416730465977856E-2</v>
          </cell>
          <cell r="F5">
            <v>1.3364660342446507E-2</v>
          </cell>
          <cell r="G5">
            <v>3.6302778687720971E-2</v>
          </cell>
          <cell r="H5">
            <v>4.6294738833946719E-2</v>
          </cell>
        </row>
        <row r="7">
          <cell r="I7">
            <v>3.349032798458506E-2</v>
          </cell>
          <cell r="J7">
            <v>2.3443610681477912E-2</v>
          </cell>
          <cell r="K7">
            <v>1.4217442861852248E-2</v>
          </cell>
          <cell r="L7">
            <v>5.7599437500451922E-4</v>
          </cell>
          <cell r="M7">
            <v>1.913682807692757E-2</v>
          </cell>
          <cell r="N7">
            <v>1.029877564423465E-2</v>
          </cell>
          <cell r="O7">
            <v>0.10221616211528896</v>
          </cell>
        </row>
      </sheetData>
      <sheetData sheetId="20" refreshError="1">
        <row r="3">
          <cell r="B3">
            <v>-1.2411261656619121</v>
          </cell>
          <cell r="C3">
            <v>-0.82826049137576141</v>
          </cell>
          <cell r="D3">
            <v>-1.3046969999232556</v>
          </cell>
          <cell r="E3">
            <v>-3.6907446623311226E-2</v>
          </cell>
          <cell r="F3">
            <v>-0.34773764537522273</v>
          </cell>
          <cell r="G3">
            <v>-4.7581291353702794E-2</v>
          </cell>
          <cell r="H3">
            <v>-0.64699094212673425</v>
          </cell>
        </row>
        <row r="4">
          <cell r="B4">
            <v>0.71923720668815927</v>
          </cell>
          <cell r="C4">
            <v>-0.49111184043433531</v>
          </cell>
          <cell r="D4">
            <v>0.48401827296145039</v>
          </cell>
          <cell r="E4">
            <v>-0.11775556697879397</v>
          </cell>
          <cell r="F4">
            <v>-1.049971783544674</v>
          </cell>
          <cell r="G4">
            <v>-0.43937129157445598</v>
          </cell>
          <cell r="H4">
            <v>-0.21381272104074939</v>
          </cell>
        </row>
        <row r="5">
          <cell r="B5">
            <v>0.88671334736220686</v>
          </cell>
          <cell r="C5">
            <v>0.15001563670470766</v>
          </cell>
          <cell r="D5">
            <v>0.38829245258367207</v>
          </cell>
          <cell r="E5">
            <v>-0.20372902211211374</v>
          </cell>
          <cell r="F5">
            <v>0.28146793336520604</v>
          </cell>
          <cell r="G5">
            <v>-6.5623602647942356E-2</v>
          </cell>
          <cell r="H5">
            <v>-1.0340234163266484</v>
          </cell>
        </row>
        <row r="7">
          <cell r="I7">
            <v>-0.18022396422259931</v>
          </cell>
          <cell r="J7">
            <v>-0.43049850708590676</v>
          </cell>
          <cell r="K7">
            <v>-0.55613910606567074</v>
          </cell>
          <cell r="L7">
            <v>-0.3495955934029874</v>
          </cell>
          <cell r="M7">
            <v>-0.48207145578201888</v>
          </cell>
          <cell r="N7">
            <v>-0.4301602412154355</v>
          </cell>
          <cell r="O7">
            <v>-0.27596512364222114</v>
          </cell>
        </row>
      </sheetData>
      <sheetData sheetId="21" refreshError="1">
        <row r="3">
          <cell r="B3">
            <v>0.26626078491844923</v>
          </cell>
          <cell r="C3">
            <v>2.0116036931515702E-2</v>
          </cell>
          <cell r="D3">
            <v>8.077967819475099E-3</v>
          </cell>
          <cell r="E3">
            <v>1.6711530906305647E-2</v>
          </cell>
          <cell r="F3">
            <v>6.7790443782223403E-2</v>
          </cell>
          <cell r="G3">
            <v>1.730018333866545E-2</v>
          </cell>
          <cell r="H3">
            <v>4.3791852554007527E-2</v>
          </cell>
        </row>
        <row r="4">
          <cell r="B4">
            <v>8.5921999661773191E-2</v>
          </cell>
          <cell r="C4">
            <v>6.8296915480160134E-2</v>
          </cell>
          <cell r="D4">
            <v>9.7352933849293773E-3</v>
          </cell>
          <cell r="E4">
            <v>2.5689771416116527E-2</v>
          </cell>
          <cell r="F4">
            <v>5.4829205785863061E-2</v>
          </cell>
          <cell r="G4">
            <v>1.6230319240935702E-2</v>
          </cell>
          <cell r="H4">
            <v>7.4578153747483736E-2</v>
          </cell>
        </row>
        <row r="5">
          <cell r="B5">
            <v>5.0319720464773413E-2</v>
          </cell>
          <cell r="C5">
            <v>2.0596991931847955E-2</v>
          </cell>
          <cell r="D5">
            <v>4.1571208718662826E-3</v>
          </cell>
          <cell r="E5">
            <v>2.7737604786868538E-2</v>
          </cell>
          <cell r="F5">
            <v>2.5501208083317344E-2</v>
          </cell>
          <cell r="G5">
            <v>1.0793928840142932E-2</v>
          </cell>
          <cell r="H5">
            <v>5.9025410587276388E-2</v>
          </cell>
        </row>
        <row r="7">
          <cell r="I7">
            <v>1.0822333506918505E-2</v>
          </cell>
          <cell r="J7">
            <v>2.1446443935914695E-2</v>
          </cell>
          <cell r="K7">
            <v>2.0203870392116064E-3</v>
          </cell>
          <cell r="L7">
            <v>1.4524039038108373E-2</v>
          </cell>
          <cell r="M7">
            <v>3.489535810014073E-2</v>
          </cell>
          <cell r="N7">
            <v>6.2086501045346661E-3</v>
          </cell>
          <cell r="O7">
            <v>4.3102095840812954E-2</v>
          </cell>
        </row>
      </sheetData>
      <sheetData sheetId="22" refreshError="1">
        <row r="3">
          <cell r="B3">
            <v>0.30741574358637264</v>
          </cell>
          <cell r="C3">
            <v>-0.3382955123137828</v>
          </cell>
          <cell r="D3">
            <v>-1.7851582456688004</v>
          </cell>
          <cell r="E3">
            <v>-0.3377123718401886</v>
          </cell>
          <cell r="G3">
            <v>-0.47861382742292174</v>
          </cell>
          <cell r="H3">
            <v>-0.37506838663533448</v>
          </cell>
        </row>
        <row r="4">
          <cell r="B4">
            <v>-0.54790811076865265</v>
          </cell>
          <cell r="C4">
            <v>-0.56621202415078198</v>
          </cell>
          <cell r="D4">
            <v>0.88240602105361932</v>
          </cell>
          <cell r="E4">
            <v>0.17043239160711951</v>
          </cell>
          <cell r="G4">
            <v>-0.18330363721519122</v>
          </cell>
          <cell r="H4">
            <v>0.24235729655890836</v>
          </cell>
        </row>
        <row r="5">
          <cell r="B5">
            <v>-0.27472419503664458</v>
          </cell>
          <cell r="C5">
            <v>-0.25561054167899161</v>
          </cell>
          <cell r="D5">
            <v>0.82535129106673688</v>
          </cell>
          <cell r="E5">
            <v>0.14864002332147952</v>
          </cell>
          <cell r="G5">
            <v>0.66265905653987256</v>
          </cell>
          <cell r="H5">
            <v>1.0325336221960151</v>
          </cell>
        </row>
        <row r="7">
          <cell r="I7">
            <v>-0.58715682972793648</v>
          </cell>
          <cell r="J7">
            <v>-0.52694719935893053</v>
          </cell>
          <cell r="K7">
            <v>-0.38469715440293617</v>
          </cell>
          <cell r="L7">
            <v>-0.88114122394267547</v>
          </cell>
          <cell r="N7">
            <v>-0.36628470249295475</v>
          </cell>
          <cell r="O7">
            <v>-0.59772547144737442</v>
          </cell>
        </row>
      </sheetData>
      <sheetData sheetId="23" refreshError="1">
        <row r="3">
          <cell r="B3">
            <v>2.8277762958312393E-2</v>
          </cell>
          <cell r="C3">
            <v>0.16919555647757217</v>
          </cell>
          <cell r="D3">
            <v>0.52024535885806888</v>
          </cell>
          <cell r="E3">
            <v>6.0624469819291232E-2</v>
          </cell>
          <cell r="G3">
            <v>9.4660238310280351E-2</v>
          </cell>
          <cell r="H3">
            <v>0.14686427741875843</v>
          </cell>
        </row>
        <row r="4">
          <cell r="B4">
            <v>6.2177791533826937E-2</v>
          </cell>
          <cell r="C4">
            <v>0.14630150175824411</v>
          </cell>
          <cell r="D4">
            <v>0.33604017054987612</v>
          </cell>
          <cell r="E4">
            <v>6.6056706168967888E-2</v>
          </cell>
          <cell r="G4">
            <v>7.5410342361072802E-2</v>
          </cell>
          <cell r="H4">
            <v>7.3542289816224349E-2</v>
          </cell>
        </row>
        <row r="5">
          <cell r="B5">
            <v>0.25314264244290935</v>
          </cell>
          <cell r="C5">
            <v>0.16317812341471849</v>
          </cell>
          <cell r="D5">
            <v>0.11209634846158337</v>
          </cell>
          <cell r="E5">
            <v>5.1290175530452613E-2</v>
          </cell>
          <cell r="G5">
            <v>0.51130152276682139</v>
          </cell>
          <cell r="H5">
            <v>0.17111714693828564</v>
          </cell>
        </row>
        <row r="7">
          <cell r="I7">
            <v>0.25698114963996321</v>
          </cell>
          <cell r="J7">
            <v>2.1709243794179437E-2</v>
          </cell>
          <cell r="K7">
            <v>1.2684811204253977E-2</v>
          </cell>
          <cell r="L7">
            <v>2.4081133754577681E-3</v>
          </cell>
          <cell r="N7">
            <v>7.1120744029510982E-3</v>
          </cell>
          <cell r="O7">
            <v>2.8433387803970245E-2</v>
          </cell>
        </row>
      </sheetData>
      <sheetData sheetId="24" refreshError="1">
        <row r="3">
          <cell r="B3">
            <v>-1.5812149141731473</v>
          </cell>
          <cell r="C3">
            <v>-1.1399650849943161</v>
          </cell>
          <cell r="D3">
            <v>0.12789208277619871</v>
          </cell>
          <cell r="E3">
            <v>-0.82519518931951841</v>
          </cell>
          <cell r="F3">
            <v>-0.28071525030338201</v>
          </cell>
          <cell r="G3">
            <v>-0.54675620577988759</v>
          </cell>
          <cell r="H3">
            <v>-1.5637673425391208</v>
          </cell>
        </row>
        <row r="4">
          <cell r="B4">
            <v>0.24957861914192669</v>
          </cell>
          <cell r="C4">
            <v>0.90598214131994115</v>
          </cell>
          <cell r="D4">
            <v>-1.0260502111184142</v>
          </cell>
          <cell r="E4">
            <v>0.32506195828334017</v>
          </cell>
          <cell r="F4">
            <v>-0.2429019263417653</v>
          </cell>
          <cell r="G4">
            <v>-0.41141015831953309</v>
          </cell>
          <cell r="H4">
            <v>-0.13697073443840824</v>
          </cell>
        </row>
        <row r="5">
          <cell r="B5">
            <v>0.22285849307225711</v>
          </cell>
          <cell r="C5">
            <v>-1.6497862551960403</v>
          </cell>
          <cell r="D5">
            <v>0.21514199499569295</v>
          </cell>
          <cell r="E5">
            <v>8.1813799542756541E-2</v>
          </cell>
          <cell r="F5">
            <v>-0.42964701821335022</v>
          </cell>
          <cell r="G5">
            <v>0.25609444245365709</v>
          </cell>
          <cell r="H5">
            <v>0.18672059786286796</v>
          </cell>
        </row>
        <row r="7">
          <cell r="I7">
            <v>-0.5476717024318648</v>
          </cell>
          <cell r="J7">
            <v>-0.43330899574067544</v>
          </cell>
          <cell r="K7">
            <v>-0.28378154446257964</v>
          </cell>
          <cell r="L7">
            <v>-0.49097284203625624</v>
          </cell>
          <cell r="M7">
            <v>-0.34648451680415193</v>
          </cell>
          <cell r="N7">
            <v>-0.27641118301477174</v>
          </cell>
          <cell r="O7">
            <v>-0.45208012524250407</v>
          </cell>
        </row>
      </sheetData>
      <sheetData sheetId="25" refreshError="1">
        <row r="3">
          <cell r="B3">
            <v>0.1033373587445835</v>
          </cell>
          <cell r="C3">
            <v>3.1330851001227712E-2</v>
          </cell>
          <cell r="D3">
            <v>0.13103898458304544</v>
          </cell>
          <cell r="E3">
            <v>5.8268721280516328E-2</v>
          </cell>
          <cell r="F3">
            <v>0.48975284291362886</v>
          </cell>
          <cell r="G3">
            <v>0.24842075384614154</v>
          </cell>
          <cell r="H3">
            <v>0.16993735376811453</v>
          </cell>
        </row>
        <row r="4">
          <cell r="B4">
            <v>2.5211747117037678E-2</v>
          </cell>
          <cell r="C4">
            <v>0.13925238867916154</v>
          </cell>
          <cell r="D4">
            <v>0.12096880485128991</v>
          </cell>
          <cell r="E4">
            <v>9.7439176216922357E-2</v>
          </cell>
          <cell r="F4">
            <v>0.99754157552724831</v>
          </cell>
          <cell r="G4">
            <v>0.37332959253888098</v>
          </cell>
          <cell r="H4">
            <v>0.11999658101971135</v>
          </cell>
        </row>
        <row r="5">
          <cell r="B5">
            <v>3.6550395676383893E-2</v>
          </cell>
          <cell r="C5">
            <v>0.26027460477356301</v>
          </cell>
          <cell r="D5">
            <v>4.5950793815632579E-2</v>
          </cell>
          <cell r="E5">
            <v>1.4180664624374851E-2</v>
          </cell>
          <cell r="F5">
            <v>0.16624828710240985</v>
          </cell>
          <cell r="G5">
            <v>0.10755896457668998</v>
          </cell>
          <cell r="H5">
            <v>7.1970893698808019E-2</v>
          </cell>
        </row>
        <row r="7">
          <cell r="I7">
            <v>2.4322305296567145E-2</v>
          </cell>
          <cell r="J7">
            <v>9.4827926437049292E-2</v>
          </cell>
          <cell r="K7">
            <v>1.6952954250282769E-2</v>
          </cell>
          <cell r="L7">
            <v>1.4724655271679526E-4</v>
          </cell>
          <cell r="M7">
            <v>5.6544754024621668E-2</v>
          </cell>
          <cell r="N7">
            <v>1.0027436643968428E-2</v>
          </cell>
          <cell r="O7">
            <v>1.2104306759124198E-2</v>
          </cell>
        </row>
      </sheetData>
      <sheetData sheetId="26" refreshError="1">
        <row r="3">
          <cell r="B3">
            <v>-0.85531443518098693</v>
          </cell>
          <cell r="C3">
            <v>-0.74687438468768141</v>
          </cell>
          <cell r="D3">
            <v>0.61664905008097026</v>
          </cell>
          <cell r="E3">
            <v>0.18120198413818425</v>
          </cell>
          <cell r="F3">
            <v>-0.22648463898277676</v>
          </cell>
          <cell r="G3">
            <v>-8.1431956385896384E-2</v>
          </cell>
          <cell r="H3">
            <v>-6.5590857731683327E-2</v>
          </cell>
        </row>
        <row r="4">
          <cell r="B4">
            <v>1.3013651987194883</v>
          </cell>
          <cell r="C4">
            <v>0.11828655369224626</v>
          </cell>
          <cell r="D4">
            <v>-0.28254410798315582</v>
          </cell>
          <cell r="E4">
            <v>-0.38672445317839993</v>
          </cell>
          <cell r="F4">
            <v>-0.47407029188454491</v>
          </cell>
          <cell r="G4">
            <v>2.6787153628753814E-2</v>
          </cell>
          <cell r="H4">
            <v>1.488679179167896E-2</v>
          </cell>
        </row>
        <row r="5">
          <cell r="B5">
            <v>0.73033347114736014</v>
          </cell>
          <cell r="C5">
            <v>-6.0463368346198545E-2</v>
          </cell>
          <cell r="D5">
            <v>-0.90598481404764453</v>
          </cell>
          <cell r="E5">
            <v>-0.12998982373262499</v>
          </cell>
          <cell r="F5">
            <v>-2.032104480844565</v>
          </cell>
          <cell r="G5">
            <v>0.20901682660789425</v>
          </cell>
          <cell r="H5">
            <v>1.8785237248193754</v>
          </cell>
        </row>
        <row r="7">
          <cell r="I7">
            <v>-0.17560035862017387</v>
          </cell>
          <cell r="J7">
            <v>-0.89612935551846129</v>
          </cell>
          <cell r="K7">
            <v>-0.67272931007580561</v>
          </cell>
          <cell r="L7">
            <v>-0.28683252411158555</v>
          </cell>
          <cell r="M7">
            <v>-0.14076180686354772</v>
          </cell>
          <cell r="N7">
            <v>-0.35957930438549568</v>
          </cell>
          <cell r="O7">
            <v>-0.50692657814079312</v>
          </cell>
        </row>
      </sheetData>
      <sheetData sheetId="27" refreshError="1">
        <row r="3">
          <cell r="B3">
            <v>0.23125066504669781</v>
          </cell>
          <cell r="C3">
            <v>4.795845628708769E-2</v>
          </cell>
          <cell r="D3">
            <v>5.2962478945682942E-2</v>
          </cell>
          <cell r="E3">
            <v>0.43134578265268936</v>
          </cell>
          <cell r="F3">
            <v>0.49310795451557254</v>
          </cell>
          <cell r="G3">
            <v>4.4443573306364968E-2</v>
          </cell>
          <cell r="H3">
            <v>5.4675977509857303E-2</v>
          </cell>
        </row>
        <row r="4">
          <cell r="B4">
            <v>0.77099575871061021</v>
          </cell>
          <cell r="C4">
            <v>6.3934727026693838E-2</v>
          </cell>
          <cell r="D4">
            <v>8.0602460243140897E-2</v>
          </cell>
          <cell r="E4">
            <v>0.35824329616099726</v>
          </cell>
          <cell r="F4">
            <v>0.83011621123251378</v>
          </cell>
          <cell r="G4">
            <v>3.4113747008666463E-2</v>
          </cell>
          <cell r="H4">
            <v>1.915374600282348E-2</v>
          </cell>
        </row>
        <row r="5">
          <cell r="B5">
            <v>1.0235281440609014</v>
          </cell>
          <cell r="C5">
            <v>0.10634166963207908</v>
          </cell>
          <cell r="D5">
            <v>3.7547073801779761E-2</v>
          </cell>
          <cell r="E5">
            <v>0.35288933342272299</v>
          </cell>
          <cell r="F5">
            <v>1.8525157912268708</v>
          </cell>
          <cell r="G5">
            <v>4.0444739477287744E-2</v>
          </cell>
          <cell r="H5">
            <v>0.1157457970467278</v>
          </cell>
        </row>
        <row r="7">
          <cell r="I7">
            <v>2.4657983329418084E-2</v>
          </cell>
          <cell r="J7">
            <v>6.6677601581350235E-2</v>
          </cell>
          <cell r="K7">
            <v>5.2364803402320338E-2</v>
          </cell>
          <cell r="L7">
            <v>5.7166116345513274E-2</v>
          </cell>
          <cell r="M7">
            <v>1.309426896903805E-2</v>
          </cell>
          <cell r="N7">
            <v>1.926709814557577E-2</v>
          </cell>
          <cell r="O7">
            <v>3.1335254917607032E-2</v>
          </cell>
        </row>
      </sheetData>
      <sheetData sheetId="28" refreshError="1">
        <row r="3">
          <cell r="B3">
            <v>0.79566372435434474</v>
          </cell>
          <cell r="C3">
            <v>-0.43243664262116532</v>
          </cell>
          <cell r="D3">
            <v>-0.7095320949255518</v>
          </cell>
          <cell r="E3">
            <v>-0.79438815430901066</v>
          </cell>
          <cell r="F3">
            <v>-0.20229703367048965</v>
          </cell>
          <cell r="G3">
            <v>-0.68619677809940849</v>
          </cell>
          <cell r="H3">
            <v>-1.0229804291505955</v>
          </cell>
        </row>
        <row r="4">
          <cell r="B4">
            <v>0.98694842563981688</v>
          </cell>
          <cell r="C4">
            <v>-0.89327063174224397</v>
          </cell>
          <cell r="D4">
            <v>-0.22321875049834991</v>
          </cell>
          <cell r="E4">
            <v>0.14448230592005196</v>
          </cell>
          <cell r="F4">
            <v>-0.65991081226673998</v>
          </cell>
          <cell r="G4">
            <v>-7.1810053563070103E-2</v>
          </cell>
          <cell r="H4">
            <v>0.37476811838715468</v>
          </cell>
        </row>
        <row r="5">
          <cell r="B5">
            <v>-0.10266358302416734</v>
          </cell>
          <cell r="C5">
            <v>-1.536938800173846</v>
          </cell>
          <cell r="D5">
            <v>0.72035258538597924</v>
          </cell>
          <cell r="E5">
            <v>0.21958099607337209</v>
          </cell>
          <cell r="F5">
            <v>0.14520639027857757</v>
          </cell>
          <cell r="G5">
            <v>1.0289163339316236</v>
          </cell>
          <cell r="H5">
            <v>3.3737051935914657</v>
          </cell>
        </row>
        <row r="7">
          <cell r="I7">
            <v>-0.28531181958414892</v>
          </cell>
          <cell r="J7">
            <v>-0.58240280125304233</v>
          </cell>
          <cell r="K7">
            <v>-0.47578411403252885</v>
          </cell>
          <cell r="L7">
            <v>-0.92392978819938743</v>
          </cell>
          <cell r="M7">
            <v>-0.62943346973993441</v>
          </cell>
          <cell r="N7">
            <v>-0.58319902541849888</v>
          </cell>
          <cell r="O7">
            <v>-0.61225728417924485</v>
          </cell>
        </row>
      </sheetData>
      <sheetData sheetId="29" refreshError="1">
        <row r="3">
          <cell r="B3">
            <v>1.1133024674558336</v>
          </cell>
          <cell r="C3">
            <v>0.30789651187017286</v>
          </cell>
          <cell r="D3">
            <v>4.3272672085417643E-2</v>
          </cell>
          <cell r="E3">
            <v>0.12180255833926142</v>
          </cell>
          <cell r="F3">
            <v>8.5233934344321444E-2</v>
          </cell>
          <cell r="G3">
            <v>7.9903034342807214E-3</v>
          </cell>
          <cell r="H3">
            <v>0.19014519588891313</v>
          </cell>
        </row>
        <row r="4">
          <cell r="B4">
            <v>0.5043310796760323</v>
          </cell>
          <cell r="C4">
            <v>0.17592199877921699</v>
          </cell>
          <cell r="D4">
            <v>4.4381735400204368E-2</v>
          </cell>
          <cell r="E4">
            <v>6.2274188276109907E-2</v>
          </cell>
          <cell r="F4">
            <v>5.925362333876498E-2</v>
          </cell>
          <cell r="G4">
            <v>9.3955171843934284E-3</v>
          </cell>
          <cell r="H4">
            <v>0.18706814911106809</v>
          </cell>
        </row>
        <row r="5">
          <cell r="B5">
            <v>1.4487735165449551</v>
          </cell>
          <cell r="C5">
            <v>0.24941663605570794</v>
          </cell>
          <cell r="D5">
            <v>0.12247035130237126</v>
          </cell>
          <cell r="E5">
            <v>5.8790036758647732E-2</v>
          </cell>
          <cell r="F5">
            <v>0.12059265214690239</v>
          </cell>
          <cell r="G5">
            <v>8.6336105838510882E-2</v>
          </cell>
          <cell r="H5">
            <v>0.66205264155780974</v>
          </cell>
        </row>
        <row r="7">
          <cell r="I7">
            <v>4.9210665076198576E-2</v>
          </cell>
          <cell r="J7">
            <v>6.226105937434623E-3</v>
          </cell>
          <cell r="K7">
            <v>5.1286155743632987E-3</v>
          </cell>
          <cell r="L7">
            <v>5.0961764874052601E-2</v>
          </cell>
          <cell r="M7">
            <v>4.6022109355647517E-2</v>
          </cell>
          <cell r="N7">
            <v>1.312083237974641E-2</v>
          </cell>
          <cell r="O7">
            <v>2.8590480504134413E-2</v>
          </cell>
        </row>
      </sheetData>
      <sheetData sheetId="30" refreshError="1">
        <row r="3">
          <cell r="B3">
            <v>-0.29882733831829073</v>
          </cell>
          <cell r="C3">
            <v>-0.81110935335742651</v>
          </cell>
          <cell r="D3">
            <v>-0.59029026990153477</v>
          </cell>
          <cell r="E3">
            <v>-0.38027767778329041</v>
          </cell>
          <cell r="F3">
            <v>-1.0426425030065858</v>
          </cell>
          <cell r="G3">
            <v>-0.36412508099071683</v>
          </cell>
        </row>
        <row r="4">
          <cell r="B4">
            <v>-0.21138988410701837</v>
          </cell>
          <cell r="C4">
            <v>-0.56298398723845611</v>
          </cell>
          <cell r="D4">
            <v>-0.24070698114767239</v>
          </cell>
          <cell r="E4">
            <v>-0.47085469953871978</v>
          </cell>
          <cell r="F4">
            <v>0.60239852996433807</v>
          </cell>
          <cell r="G4">
            <v>-0.29452826969823165</v>
          </cell>
        </row>
        <row r="5">
          <cell r="B5">
            <v>0.63180003466445356</v>
          </cell>
          <cell r="C5">
            <v>0.70661574775665004</v>
          </cell>
          <cell r="D5">
            <v>0.4696491349301648</v>
          </cell>
          <cell r="E5">
            <v>0.72573073885237949</v>
          </cell>
          <cell r="F5">
            <v>0.34663490889299681</v>
          </cell>
          <cell r="G5">
            <v>0.4900753190563642</v>
          </cell>
        </row>
        <row r="7">
          <cell r="I7">
            <v>-0.35911682352193375</v>
          </cell>
          <cell r="J7">
            <v>-0.39837975731911923</v>
          </cell>
          <cell r="K7">
            <v>-0.39969882627693953</v>
          </cell>
          <cell r="L7">
            <v>-0.48821368330166126</v>
          </cell>
          <cell r="M7">
            <v>-0.5161771395080692</v>
          </cell>
          <cell r="N7">
            <v>-0.4241846399404291</v>
          </cell>
        </row>
      </sheetData>
      <sheetData sheetId="31" refreshError="1">
        <row r="3">
          <cell r="B3">
            <v>7.658020875653257E-2</v>
          </cell>
          <cell r="C3">
            <v>1.3166058972073503E-2</v>
          </cell>
          <cell r="D3">
            <v>2.1173181352108071E-2</v>
          </cell>
          <cell r="E3">
            <v>7.9026181500391535E-2</v>
          </cell>
          <cell r="F3">
            <v>6.684720050804091E-2</v>
          </cell>
          <cell r="G3">
            <v>9.5461185027681614E-3</v>
          </cell>
        </row>
        <row r="4">
          <cell r="B4">
            <v>6.4555805111870618E-2</v>
          </cell>
          <cell r="C4">
            <v>2.9251326961512451E-2</v>
          </cell>
          <cell r="D4">
            <v>9.4282333481740827E-3</v>
          </cell>
          <cell r="E4">
            <v>6.6558948193591816E-2</v>
          </cell>
          <cell r="F4">
            <v>4.0340286017402346E-2</v>
          </cell>
          <cell r="G4">
            <v>4.1439322019246484E-3</v>
          </cell>
        </row>
        <row r="5">
          <cell r="B5">
            <v>0.13914089350885767</v>
          </cell>
          <cell r="C5">
            <v>3.8485633180680823E-2</v>
          </cell>
          <cell r="D5">
            <v>1.0309099701572224E-2</v>
          </cell>
          <cell r="E5">
            <v>1.5369962361428107E-2</v>
          </cell>
          <cell r="F5">
            <v>2.8398566042089821E-2</v>
          </cell>
          <cell r="G5">
            <v>7.0261403727091632E-3</v>
          </cell>
        </row>
        <row r="7">
          <cell r="I7">
            <v>2.3572671445294492E-2</v>
          </cell>
          <cell r="J7">
            <v>3.3984994186349773E-2</v>
          </cell>
          <cell r="K7">
            <v>1.3289241733012856E-2</v>
          </cell>
          <cell r="L7">
            <v>8.7337803617858357E-3</v>
          </cell>
          <cell r="M7">
            <v>5.4266849604073908E-2</v>
          </cell>
          <cell r="N7">
            <v>8.3982165992208535E-3</v>
          </cell>
        </row>
      </sheetData>
      <sheetData sheetId="32" refreshError="1">
        <row r="3">
          <cell r="D3">
            <v>-0.11955889547043216</v>
          </cell>
          <cell r="E3">
            <v>0.22256436320100298</v>
          </cell>
          <cell r="F3">
            <v>-3.1497844189848044E-2</v>
          </cell>
          <cell r="G3">
            <v>-0.90733363644574538</v>
          </cell>
          <cell r="H3">
            <v>-1.4854356126355808</v>
          </cell>
        </row>
        <row r="4">
          <cell r="D4">
            <v>0.32678633476353303</v>
          </cell>
          <cell r="E4">
            <v>1.9513745467061715E-2</v>
          </cell>
          <cell r="F4">
            <v>1.4709589421378387E-2</v>
          </cell>
          <cell r="G4">
            <v>-0.16979045675614829</v>
          </cell>
          <cell r="H4">
            <v>1.0264133679017333</v>
          </cell>
        </row>
        <row r="5">
          <cell r="D5">
            <v>0.38348030581380688</v>
          </cell>
          <cell r="E5">
            <v>0.83081902892984782</v>
          </cell>
          <cell r="F5">
            <v>0.99565629616176654</v>
          </cell>
          <cell r="G5">
            <v>0.67442576301949775</v>
          </cell>
          <cell r="H5">
            <v>0.7404721817501746</v>
          </cell>
        </row>
        <row r="6">
          <cell r="D6">
            <v>-0.16893185599715779</v>
          </cell>
          <cell r="E6">
            <v>-0.72404179087156151</v>
          </cell>
          <cell r="F6">
            <v>-0.3425744795959314</v>
          </cell>
          <cell r="G6">
            <v>-0.25348635550137466</v>
          </cell>
          <cell r="H6">
            <v>-0.37241422837895399</v>
          </cell>
        </row>
      </sheetData>
      <sheetData sheetId="33" refreshError="1">
        <row r="3">
          <cell r="D3">
            <v>4.7451232908412945E-2</v>
          </cell>
          <cell r="E3">
            <v>3.0332472908697554E-2</v>
          </cell>
          <cell r="F3">
            <v>6.5853341046063524E-2</v>
          </cell>
          <cell r="G3">
            <v>4.5936813354220674E-2</v>
          </cell>
          <cell r="H3">
            <v>9.786518309664019E-2</v>
          </cell>
        </row>
        <row r="4">
          <cell r="D4">
            <v>1.3301670886615245E-2</v>
          </cell>
          <cell r="E4">
            <v>4.3219479726334291E-3</v>
          </cell>
          <cell r="F4">
            <v>2.5306846748198671E-2</v>
          </cell>
          <cell r="G4">
            <v>4.9155887326821066E-2</v>
          </cell>
          <cell r="H4">
            <v>3.2610846306928801E-2</v>
          </cell>
        </row>
        <row r="5">
          <cell r="D5">
            <v>1.1845435117215393E-2</v>
          </cell>
          <cell r="E5">
            <v>3.1985668998271988E-2</v>
          </cell>
          <cell r="F5">
            <v>4.0766439791943859E-2</v>
          </cell>
          <cell r="G5">
            <v>2.2464245642152894E-2</v>
          </cell>
          <cell r="H5">
            <v>4.9139810311681062E-2</v>
          </cell>
        </row>
        <row r="6">
          <cell r="D6">
            <v>1.5730576369387704E-2</v>
          </cell>
          <cell r="E6">
            <v>7.0141850046324089E-2</v>
          </cell>
          <cell r="F6">
            <v>2.3350547821350164E-2</v>
          </cell>
          <cell r="G6">
            <v>1.7575108365490262E-2</v>
          </cell>
          <cell r="H6">
            <v>3.5930936791110424E-2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ce"/>
      <sheetName val="relexpp"/>
      <sheetName val="income"/>
      <sheetName val="ecm"/>
      <sheetName val="auto"/>
      <sheetName val="rsq"/>
    </sheetNames>
    <sheetDataSet>
      <sheetData sheetId="0">
        <row r="7">
          <cell r="S7">
            <v>0.64045641224374006</v>
          </cell>
          <cell r="T7" t="str">
            <v>**</v>
          </cell>
        </row>
        <row r="8">
          <cell r="J8">
            <v>-0.3384364521922355</v>
          </cell>
          <cell r="K8" t="str">
            <v/>
          </cell>
        </row>
        <row r="9">
          <cell r="D9">
            <v>-0.44021826285399679</v>
          </cell>
          <cell r="E9" t="str">
            <v/>
          </cell>
        </row>
        <row r="10">
          <cell r="D10">
            <v>1.7819932978471655</v>
          </cell>
          <cell r="E10" t="str">
            <v/>
          </cell>
          <cell r="J10">
            <v>0.37934037184637176</v>
          </cell>
          <cell r="K10" t="str">
            <v/>
          </cell>
        </row>
        <row r="12">
          <cell r="D12">
            <v>-0.31965203548431448</v>
          </cell>
          <cell r="E12" t="str">
            <v/>
          </cell>
          <cell r="S12">
            <v>-0.47256150206024106</v>
          </cell>
          <cell r="T12" t="str">
            <v>***</v>
          </cell>
        </row>
        <row r="14">
          <cell r="P14">
            <v>-0.80316326017739448</v>
          </cell>
          <cell r="Q14" t="str">
            <v>***</v>
          </cell>
          <cell r="V14">
            <v>-1.7258851199147776</v>
          </cell>
          <cell r="W14" t="str">
            <v>***</v>
          </cell>
        </row>
        <row r="15">
          <cell r="G15">
            <v>-1.748522091747041</v>
          </cell>
          <cell r="H15" t="str">
            <v>***</v>
          </cell>
        </row>
        <row r="22">
          <cell r="V22">
            <v>-0.16793531898915945</v>
          </cell>
          <cell r="W22" t="str">
            <v/>
          </cell>
        </row>
        <row r="23">
          <cell r="G23">
            <v>0.25722221590895367</v>
          </cell>
          <cell r="H23" t="str">
            <v/>
          </cell>
        </row>
      </sheetData>
      <sheetData sheetId="1">
        <row r="7">
          <cell r="S7">
            <v>-2.3694917219119254</v>
          </cell>
          <cell r="T7" t="str">
            <v>***</v>
          </cell>
        </row>
        <row r="8">
          <cell r="J8">
            <v>1.0218963464107793</v>
          </cell>
          <cell r="K8" t="str">
            <v>***</v>
          </cell>
        </row>
        <row r="9">
          <cell r="D9">
            <v>2.5325739058312551</v>
          </cell>
          <cell r="E9" t="str">
            <v>**</v>
          </cell>
        </row>
        <row r="10">
          <cell r="D10">
            <v>-2.7786151613167083</v>
          </cell>
          <cell r="E10" t="str">
            <v>**</v>
          </cell>
          <cell r="J10">
            <v>-0.75865003082993654</v>
          </cell>
          <cell r="K10" t="str">
            <v>***</v>
          </cell>
        </row>
        <row r="12">
          <cell r="D12">
            <v>-0.75152413413349506</v>
          </cell>
          <cell r="E12" t="str">
            <v/>
          </cell>
          <cell r="S12">
            <v>-0.76383364462143111</v>
          </cell>
          <cell r="T12" t="str">
            <v>***</v>
          </cell>
        </row>
        <row r="14">
          <cell r="P14">
            <v>0.52769426532967478</v>
          </cell>
          <cell r="Q14" t="str">
            <v>***</v>
          </cell>
          <cell r="V14">
            <v>1.2273371787764606</v>
          </cell>
          <cell r="W14" t="str">
            <v>***</v>
          </cell>
        </row>
        <row r="15">
          <cell r="G15">
            <v>-0.21215280729199884</v>
          </cell>
          <cell r="H15" t="str">
            <v/>
          </cell>
        </row>
        <row r="22">
          <cell r="V22">
            <v>-1.0774102612372209</v>
          </cell>
          <cell r="W22" t="str">
            <v>***</v>
          </cell>
        </row>
        <row r="23">
          <cell r="G23">
            <v>0.34442587914667638</v>
          </cell>
          <cell r="H23" t="str">
            <v/>
          </cell>
        </row>
      </sheetData>
      <sheetData sheetId="2">
        <row r="7">
          <cell r="S7">
            <v>0.5885811492588664</v>
          </cell>
          <cell r="T7" t="str">
            <v>***</v>
          </cell>
        </row>
        <row r="8">
          <cell r="J8">
            <v>0.63074279702453051</v>
          </cell>
          <cell r="K8" t="str">
            <v>***</v>
          </cell>
        </row>
        <row r="9">
          <cell r="D9">
            <v>1.1191312189374085</v>
          </cell>
          <cell r="E9" t="str">
            <v>**</v>
          </cell>
        </row>
        <row r="10">
          <cell r="D10">
            <v>1.4508457297671202</v>
          </cell>
          <cell r="E10" t="str">
            <v>***</v>
          </cell>
          <cell r="J10">
            <v>1.4454433316739788E-2</v>
          </cell>
          <cell r="K10" t="str">
            <v/>
          </cell>
        </row>
        <row r="12">
          <cell r="D12">
            <v>0.48119964845897228</v>
          </cell>
          <cell r="E12" t="str">
            <v>***</v>
          </cell>
          <cell r="S12">
            <v>0.75852021715455853</v>
          </cell>
          <cell r="T12" t="str">
            <v>***</v>
          </cell>
        </row>
        <row r="14">
          <cell r="P14">
            <v>0.19365637047511933</v>
          </cell>
          <cell r="Q14" t="str">
            <v>**</v>
          </cell>
          <cell r="V14">
            <v>0.3633047911962865</v>
          </cell>
          <cell r="W14" t="str">
            <v/>
          </cell>
        </row>
        <row r="15">
          <cell r="G15">
            <v>-1.6044944544169204</v>
          </cell>
          <cell r="H15" t="str">
            <v>***</v>
          </cell>
        </row>
        <row r="22">
          <cell r="V22">
            <v>3.9061371751722548E-3</v>
          </cell>
          <cell r="W22" t="str">
            <v/>
          </cell>
        </row>
        <row r="23">
          <cell r="G23">
            <v>0.95298997521643802</v>
          </cell>
          <cell r="H23" t="str">
            <v>***</v>
          </cell>
        </row>
      </sheetData>
      <sheetData sheetId="3">
        <row r="7">
          <cell r="S7">
            <v>-0.38057732126827459</v>
          </cell>
          <cell r="T7" t="str">
            <v>**</v>
          </cell>
        </row>
        <row r="8">
          <cell r="J8">
            <v>-0.19508130609158247</v>
          </cell>
          <cell r="K8" t="str">
            <v>**</v>
          </cell>
        </row>
        <row r="9">
          <cell r="D9">
            <v>-0.23570401177288772</v>
          </cell>
          <cell r="E9" t="str">
            <v/>
          </cell>
        </row>
        <row r="10">
          <cell r="D10">
            <v>-0.2206121050684389</v>
          </cell>
          <cell r="E10" t="str">
            <v/>
          </cell>
          <cell r="J10">
            <v>-0.22001153569606507</v>
          </cell>
          <cell r="K10" t="str">
            <v>***</v>
          </cell>
        </row>
        <row r="12">
          <cell r="D12">
            <v>-0.24874238443134639</v>
          </cell>
          <cell r="E12" t="str">
            <v>***</v>
          </cell>
          <cell r="S12">
            <v>-0.32866446624609463</v>
          </cell>
          <cell r="T12" t="str">
            <v>**</v>
          </cell>
        </row>
        <row r="14">
          <cell r="P14">
            <v>-0.78825265179290838</v>
          </cell>
          <cell r="Q14" t="str">
            <v>*</v>
          </cell>
          <cell r="V14">
            <v>-0.60862421000627331</v>
          </cell>
          <cell r="W14" t="str">
            <v>**</v>
          </cell>
        </row>
        <row r="15">
          <cell r="G15">
            <v>-0.34585720585880314</v>
          </cell>
          <cell r="H15" t="str">
            <v/>
          </cell>
        </row>
        <row r="22">
          <cell r="V22">
            <v>-0.3122166394924345</v>
          </cell>
          <cell r="W22" t="str">
            <v/>
          </cell>
        </row>
        <row r="23">
          <cell r="G23">
            <v>-0.37729299716775933</v>
          </cell>
          <cell r="H23" t="str">
            <v>**</v>
          </cell>
        </row>
      </sheetData>
      <sheetData sheetId="4">
        <row r="7">
          <cell r="N7">
            <v>2.685453805727454E-2</v>
          </cell>
        </row>
        <row r="8">
          <cell r="H8">
            <v>0.36420972496859072</v>
          </cell>
        </row>
        <row r="9">
          <cell r="D9">
            <v>5.1389314398544278E-4</v>
          </cell>
        </row>
        <row r="10">
          <cell r="D10">
            <v>0.45628119108373522</v>
          </cell>
          <cell r="H10">
            <v>0.79390303509275872</v>
          </cell>
        </row>
        <row r="12">
          <cell r="D12">
            <v>0.73133909950548581</v>
          </cell>
          <cell r="N12">
            <v>0.71762403464912317</v>
          </cell>
        </row>
        <row r="14">
          <cell r="L14">
            <v>0.59090071803379973</v>
          </cell>
          <cell r="P14">
            <v>0.70927416849257485</v>
          </cell>
        </row>
        <row r="15">
          <cell r="F15">
            <v>0.62840670884983796</v>
          </cell>
        </row>
        <row r="22">
          <cell r="P22">
            <v>4.9761590518319541E-2</v>
          </cell>
        </row>
        <row r="23">
          <cell r="F23">
            <v>0.48947403038653381</v>
          </cell>
        </row>
      </sheetData>
      <sheetData sheetId="5">
        <row r="7">
          <cell r="N7">
            <v>0.9113897452517371</v>
          </cell>
        </row>
        <row r="8">
          <cell r="H8">
            <v>0.81781766500954256</v>
          </cell>
        </row>
        <row r="9">
          <cell r="D9">
            <v>0.95060737602990697</v>
          </cell>
        </row>
        <row r="10">
          <cell r="D10">
            <v>0.89959723950641879</v>
          </cell>
          <cell r="H10">
            <v>0.94178781418894153</v>
          </cell>
        </row>
        <row r="12">
          <cell r="D12">
            <v>0.99052755975102014</v>
          </cell>
          <cell r="N12">
            <v>0.88580215775240034</v>
          </cell>
        </row>
        <row r="14">
          <cell r="L14">
            <v>0.76087385842817823</v>
          </cell>
          <cell r="P14">
            <v>0.90913353839263034</v>
          </cell>
        </row>
        <row r="15">
          <cell r="F15">
            <v>0.88504286640067675</v>
          </cell>
        </row>
        <row r="22">
          <cell r="P22">
            <v>0.90869194552480093</v>
          </cell>
        </row>
        <row r="23">
          <cell r="F23">
            <v>0.88201371882452351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s mix split"/>
      <sheetName val="results mix"/>
      <sheetName val="results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18">
          <cell r="C18">
            <v>-0.46114034686926964</v>
          </cell>
          <cell r="D18">
            <v>-0.95242597315303523</v>
          </cell>
          <cell r="E18">
            <v>2.0491166307450532E-2</v>
          </cell>
          <cell r="G18">
            <v>-0.30717436840572993</v>
          </cell>
          <cell r="I18">
            <v>2.9259470156798247E-2</v>
          </cell>
          <cell r="J18">
            <v>3.0924627681854003E-2</v>
          </cell>
          <cell r="K18">
            <v>5.8053569397759274E-3</v>
          </cell>
          <cell r="M18">
            <v>2.7317440310575198E-3</v>
          </cell>
          <cell r="P18">
            <v>0.10915844879643628</v>
          </cell>
        </row>
        <row r="19">
          <cell r="C19">
            <v>-8.0705097482197979E-2</v>
          </cell>
          <cell r="D19">
            <v>-0.2109226715554528</v>
          </cell>
          <cell r="E19">
            <v>0.43690035452696868</v>
          </cell>
          <cell r="G19">
            <v>-0.21565193252494358</v>
          </cell>
          <cell r="I19">
            <v>1.1537960096283908E-2</v>
          </cell>
          <cell r="J19">
            <v>1.8425092975364928E-2</v>
          </cell>
          <cell r="K19">
            <v>5.516610809658113E-3</v>
          </cell>
          <cell r="M19">
            <v>1.7651161850543383E-3</v>
          </cell>
          <cell r="P19">
            <v>0.14025377547149542</v>
          </cell>
        </row>
        <row r="21">
          <cell r="C21">
            <v>-0.46192406312028844</v>
          </cell>
          <cell r="D21">
            <v>-0.87214074096344685</v>
          </cell>
          <cell r="E21">
            <v>0.92658159843655974</v>
          </cell>
          <cell r="G21">
            <v>-9.7937658490273749E-2</v>
          </cell>
          <cell r="I21">
            <v>2.1471295406172149E-2</v>
          </cell>
          <cell r="J21">
            <v>2.4495751456220159E-2</v>
          </cell>
          <cell r="K21">
            <v>1.3709082735074788E-2</v>
          </cell>
          <cell r="M21">
            <v>1.8060156764593937E-3</v>
          </cell>
          <cell r="P21">
            <v>9.4011792438671753E-4</v>
          </cell>
        </row>
        <row r="22">
          <cell r="C22">
            <v>-0.98724543534664244</v>
          </cell>
          <cell r="D22">
            <v>0.14005364166319983</v>
          </cell>
          <cell r="E22">
            <v>0.40050478373276754</v>
          </cell>
          <cell r="G22">
            <v>-0.26112732056346483</v>
          </cell>
          <cell r="I22">
            <v>5.5912234438983558E-3</v>
          </cell>
          <cell r="J22">
            <v>8.2290052737098007E-3</v>
          </cell>
          <cell r="K22">
            <v>9.0505652450411801E-3</v>
          </cell>
          <cell r="M22">
            <v>3.0731824115160207E-3</v>
          </cell>
          <cell r="P22">
            <v>0.79698985244523191</v>
          </cell>
        </row>
        <row r="23">
          <cell r="C23">
            <v>-0.82147472566612978</v>
          </cell>
          <cell r="D23">
            <v>-9.7362167512125619E-2</v>
          </cell>
          <cell r="E23">
            <v>8.1844316174967097E-2</v>
          </cell>
          <cell r="G23">
            <v>-0.30679336848200423</v>
          </cell>
          <cell r="I23">
            <v>6.001850175990732E-3</v>
          </cell>
          <cell r="J23">
            <v>6.7058275168366049E-3</v>
          </cell>
          <cell r="K23">
            <v>6.5061721162694526E-3</v>
          </cell>
          <cell r="M23">
            <v>1.7752190039237493E-3</v>
          </cell>
          <cell r="P23">
            <v>0.74260515236253166</v>
          </cell>
        </row>
        <row r="24">
          <cell r="C24">
            <v>-0.82396209202699999</v>
          </cell>
          <cell r="D24">
            <v>-0.1574927961708649</v>
          </cell>
          <cell r="E24">
            <v>-0.96271714175073853</v>
          </cell>
          <cell r="G24">
            <v>-0.24321348705091853</v>
          </cell>
          <cell r="I24">
            <v>1.1912853081620786E-2</v>
          </cell>
          <cell r="J24">
            <v>1.1583460938127345E-2</v>
          </cell>
          <cell r="K24">
            <v>7.795180992345583E-3</v>
          </cell>
          <cell r="M24">
            <v>2.3540540774630975E-3</v>
          </cell>
          <cell r="P24">
            <v>0.16261273781335964</v>
          </cell>
        </row>
        <row r="25">
          <cell r="C25">
            <v>-0.24064780842020175</v>
          </cell>
          <cell r="D25">
            <v>-0.32120846891193411</v>
          </cell>
          <cell r="E25">
            <v>0.39366610485703879</v>
          </cell>
          <cell r="G25">
            <v>-0.29893365021912938</v>
          </cell>
          <cell r="I25">
            <v>5.3172310931631963E-3</v>
          </cell>
          <cell r="J25">
            <v>1.6448064409624839E-2</v>
          </cell>
          <cell r="K25">
            <v>2.08373296467055E-2</v>
          </cell>
          <cell r="M25">
            <v>2.7537168260451379E-3</v>
          </cell>
          <cell r="P25">
            <v>0.21965382903994035</v>
          </cell>
        </row>
        <row r="26">
          <cell r="C26">
            <v>-1.1687635421714788</v>
          </cell>
          <cell r="D26">
            <v>-2.2139915360168953E-2</v>
          </cell>
          <cell r="E26">
            <v>-0.10361384519043178</v>
          </cell>
          <cell r="G26">
            <v>-0.31457368933532909</v>
          </cell>
          <cell r="I26">
            <v>8.2143967555658257E-3</v>
          </cell>
          <cell r="J26">
            <v>1.2543556537184848E-2</v>
          </cell>
          <cell r="K26">
            <v>7.9254073131861443E-3</v>
          </cell>
          <cell r="M26">
            <v>1.3086227918904392E-3</v>
          </cell>
          <cell r="P26">
            <v>0.47825551066534255</v>
          </cell>
        </row>
        <row r="27">
          <cell r="C27">
            <v>-0.12480591390095713</v>
          </cell>
          <cell r="D27">
            <v>0.14701651004357943</v>
          </cell>
          <cell r="E27">
            <v>-1.2168871206930716</v>
          </cell>
          <cell r="G27">
            <v>-0.17968455205939726</v>
          </cell>
          <cell r="I27">
            <v>3.0448317702470921E-2</v>
          </cell>
          <cell r="J27">
            <v>4.2869116069585808E-2</v>
          </cell>
          <cell r="K27">
            <v>4.5110497784515854E-2</v>
          </cell>
          <cell r="M27">
            <v>1.5169274494919224E-3</v>
          </cell>
          <cell r="P27">
            <v>1.3591738096293516E-2</v>
          </cell>
        </row>
        <row r="29">
          <cell r="C29">
            <v>-0.70890554613519075</v>
          </cell>
          <cell r="D29">
            <v>-0.12705757379118429</v>
          </cell>
          <cell r="E29">
            <v>0.87072984294465017</v>
          </cell>
          <cell r="G29">
            <v>-0.56957791392644141</v>
          </cell>
          <cell r="I29">
            <v>1.4452719271046724E-2</v>
          </cell>
          <cell r="J29">
            <v>1.3829913251874651E-2</v>
          </cell>
          <cell r="K29">
            <v>1.9411024167757432E-2</v>
          </cell>
          <cell r="M29">
            <v>2.801202797858417E-3</v>
          </cell>
          <cell r="P29">
            <v>0.40098266305176045</v>
          </cell>
        </row>
        <row r="30">
          <cell r="C30">
            <v>-1.279468833130361</v>
          </cell>
          <cell r="D30">
            <v>0.52557739381863466</v>
          </cell>
          <cell r="E30">
            <v>0.27485593989378887</v>
          </cell>
          <cell r="G30">
            <v>-0.34126982536009809</v>
          </cell>
          <cell r="I30">
            <v>1.255369354989741E-2</v>
          </cell>
          <cell r="J30">
            <v>1.4402018439101875E-2</v>
          </cell>
          <cell r="K30">
            <v>2.0526705148081914E-2</v>
          </cell>
          <cell r="M30">
            <v>2.7056558448345005E-3</v>
          </cell>
          <cell r="P30">
            <v>0.87816371027907292</v>
          </cell>
        </row>
        <row r="31">
          <cell r="C31">
            <v>-0.72884119037574047</v>
          </cell>
          <cell r="D31">
            <v>7.7143939482156171E-2</v>
          </cell>
          <cell r="E31">
            <v>3.1366640476053642E-2</v>
          </cell>
          <cell r="G31">
            <v>-0.47078871778629444</v>
          </cell>
          <cell r="I31">
            <v>1.9369643572218695E-2</v>
          </cell>
          <cell r="J31">
            <v>2.3494021968108552E-2</v>
          </cell>
          <cell r="K31">
            <v>3.1240404130936764E-2</v>
          </cell>
          <cell r="M31">
            <v>7.1144319084870348E-3</v>
          </cell>
          <cell r="P31">
            <v>0.61502112790063501</v>
          </cell>
        </row>
        <row r="32">
          <cell r="C32">
            <v>-0.82827239277795006</v>
          </cell>
          <cell r="D32">
            <v>-0.14617326380509804</v>
          </cell>
          <cell r="E32">
            <v>0.14610256024398358</v>
          </cell>
          <cell r="G32">
            <v>-0.6442340529338122</v>
          </cell>
          <cell r="I32">
            <v>6.9363581471489529E-3</v>
          </cell>
          <cell r="J32">
            <v>6.8758567794120111E-3</v>
          </cell>
          <cell r="K32">
            <v>2.6422400008029839E-2</v>
          </cell>
          <cell r="M32">
            <v>5.0085084021764762E-3</v>
          </cell>
          <cell r="P32">
            <v>0.93088832990377712</v>
          </cell>
        </row>
        <row r="34">
          <cell r="C34">
            <v>-1.1091512627070006</v>
          </cell>
          <cell r="D34">
            <v>2.8456272065269909E-2</v>
          </cell>
          <cell r="E34">
            <v>0.891380671735716</v>
          </cell>
          <cell r="G34">
            <v>-0.31505837871186243</v>
          </cell>
          <cell r="I34">
            <v>6.0168950901830507E-3</v>
          </cell>
          <cell r="J34">
            <v>3.7246070832305856E-3</v>
          </cell>
          <cell r="K34">
            <v>3.1815655189615373E-3</v>
          </cell>
          <cell r="M34">
            <v>4.2808132166537137E-3</v>
          </cell>
          <cell r="P34">
            <v>0.76253774301955035</v>
          </cell>
        </row>
      </sheetData>
      <sheetData sheetId="4">
        <row r="18">
          <cell r="C18">
            <v>-0.45615420174169913</v>
          </cell>
          <cell r="D18">
            <v>-0.78919512086247434</v>
          </cell>
          <cell r="E18">
            <v>6.2735823361508014E-2</v>
          </cell>
          <cell r="F18">
            <v>0.45519286058475245</v>
          </cell>
          <cell r="G18">
            <v>-0.32746063146962667</v>
          </cell>
          <cell r="I18">
            <v>3.3368015985191589E-2</v>
          </cell>
          <cell r="J18">
            <v>3.097378460272002E-2</v>
          </cell>
          <cell r="K18">
            <v>1.9046380492636482E-2</v>
          </cell>
          <cell r="L18">
            <v>2.1031468962475732E-2</v>
          </cell>
          <cell r="M18">
            <v>1.8349210911371699E-3</v>
          </cell>
        </row>
        <row r="19">
          <cell r="C19">
            <v>2.0154538180069514E-2</v>
          </cell>
          <cell r="D19">
            <v>-0.31307362568073988</v>
          </cell>
          <cell r="E19">
            <v>0.46292652131578937</v>
          </cell>
          <cell r="F19">
            <v>-0.59843752746383183</v>
          </cell>
          <cell r="G19">
            <v>-0.18366306430151316</v>
          </cell>
          <cell r="I19">
            <v>1.74064907729314E-2</v>
          </cell>
          <cell r="J19">
            <v>2.3406832279712585E-2</v>
          </cell>
          <cell r="K19">
            <v>7.1969624949488765E-3</v>
          </cell>
          <cell r="L19">
            <v>2.9886461499527499E-2</v>
          </cell>
          <cell r="M19">
            <v>1.9203994183917524E-3</v>
          </cell>
        </row>
        <row r="21">
          <cell r="C21">
            <v>-0.87105305043837145</v>
          </cell>
          <cell r="D21">
            <v>0.17744664259171639</v>
          </cell>
          <cell r="E21">
            <v>-0.12527176926780953</v>
          </cell>
          <cell r="F21">
            <v>-0.28033647212884416</v>
          </cell>
          <cell r="G21">
            <v>-0.19081259723003041</v>
          </cell>
          <cell r="I21">
            <v>5.8008758579753874E-3</v>
          </cell>
          <cell r="J21">
            <v>3.6545041799082192E-3</v>
          </cell>
          <cell r="K21">
            <v>2.2034370780784087E-3</v>
          </cell>
          <cell r="L21">
            <v>6.8235638476807419E-3</v>
          </cell>
          <cell r="M21">
            <v>1.7249792515709312E-3</v>
          </cell>
        </row>
        <row r="22">
          <cell r="C22">
            <v>-0.95627978290286242</v>
          </cell>
          <cell r="D22">
            <v>0.12279081956725246</v>
          </cell>
          <cell r="E22">
            <v>0.48742865528748225</v>
          </cell>
          <cell r="F22">
            <v>1.6666524780098162</v>
          </cell>
          <cell r="G22">
            <v>-0.30705980155100288</v>
          </cell>
          <cell r="I22">
            <v>4.0427914091069675E-3</v>
          </cell>
          <cell r="J22">
            <v>4.8557035971106138E-3</v>
          </cell>
          <cell r="K22">
            <v>1.0100573356463697E-2</v>
          </cell>
          <cell r="L22">
            <v>4.8059140236476769E-2</v>
          </cell>
          <cell r="M22">
            <v>2.9698254479131607E-3</v>
          </cell>
        </row>
        <row r="23">
          <cell r="C23">
            <v>-0.79804070402695382</v>
          </cell>
          <cell r="D23">
            <v>-9.4140605059436708E-2</v>
          </cell>
          <cell r="E23">
            <v>0.18021705870311716</v>
          </cell>
          <cell r="F23">
            <v>-0.14678140945236284</v>
          </cell>
          <cell r="G23">
            <v>-0.31316917023066904</v>
          </cell>
          <cell r="I23">
            <v>6.4640201233798775E-3</v>
          </cell>
          <cell r="J23">
            <v>6.7112245135406198E-3</v>
          </cell>
          <cell r="K23">
            <v>8.5786803774178105E-3</v>
          </cell>
          <cell r="L23">
            <v>9.5039026029240629E-3</v>
          </cell>
          <cell r="M23">
            <v>1.8229692765377951E-3</v>
          </cell>
        </row>
        <row r="24">
          <cell r="C24">
            <v>-0.52396148547854604</v>
          </cell>
          <cell r="D24">
            <v>-0.65932156414967191</v>
          </cell>
          <cell r="E24">
            <v>0.17694048379736069</v>
          </cell>
          <cell r="F24">
            <v>-1.4603791644488306</v>
          </cell>
          <cell r="G24">
            <v>-0.32935544707263353</v>
          </cell>
          <cell r="I24">
            <v>5.9414890168223251E-3</v>
          </cell>
          <cell r="J24">
            <v>6.380972125518857E-3</v>
          </cell>
          <cell r="K24">
            <v>1.1733055404812547E-2</v>
          </cell>
          <cell r="L24">
            <v>1.8985173799732174E-2</v>
          </cell>
          <cell r="M24">
            <v>3.9656694035562975E-3</v>
          </cell>
        </row>
        <row r="25">
          <cell r="C25">
            <v>-0.26699485287970548</v>
          </cell>
          <cell r="D25">
            <v>-0.33425741946410237</v>
          </cell>
          <cell r="E25">
            <v>0.4008777138295414</v>
          </cell>
          <cell r="F25">
            <v>0.15389207130394261</v>
          </cell>
          <cell r="G25">
            <v>-0.30075785016411688</v>
          </cell>
          <cell r="I25">
            <v>7.5535482339451464E-3</v>
          </cell>
          <cell r="J25">
            <v>1.6299111742338626E-2</v>
          </cell>
          <cell r="K25">
            <v>2.0817310182995041E-2</v>
          </cell>
          <cell r="L25">
            <v>5.9903355463682126E-2</v>
          </cell>
          <cell r="M25">
            <v>2.624523428249387E-3</v>
          </cell>
        </row>
        <row r="26">
          <cell r="C26">
            <v>-1.1834894904926707</v>
          </cell>
          <cell r="D26">
            <v>-8.8878614109233322E-3</v>
          </cell>
          <cell r="E26">
            <v>-6.9465486150200623E-2</v>
          </cell>
          <cell r="F26">
            <v>-6.4971005494878525E-2</v>
          </cell>
          <cell r="G26">
            <v>-0.31584350518614679</v>
          </cell>
          <cell r="I26">
            <v>8.5737818504486099E-3</v>
          </cell>
          <cell r="J26">
            <v>1.3390421224903942E-2</v>
          </cell>
          <cell r="K26">
            <v>9.5565656624306515E-3</v>
          </cell>
          <cell r="L26">
            <v>1.5324110325786285E-2</v>
          </cell>
          <cell r="M26">
            <v>1.3511494454053609E-3</v>
          </cell>
        </row>
        <row r="27">
          <cell r="C27">
            <v>-0.92077576953143447</v>
          </cell>
          <cell r="D27">
            <v>0.68008137197434271</v>
          </cell>
          <cell r="E27">
            <v>0.31865627112651346</v>
          </cell>
          <cell r="F27">
            <v>-1.4080175686818825</v>
          </cell>
          <cell r="G27">
            <v>-0.26588139674714611</v>
          </cell>
          <cell r="I27">
            <v>7.8151228852917937E-3</v>
          </cell>
          <cell r="J27">
            <v>1.4292759825935428E-2</v>
          </cell>
          <cell r="K27">
            <v>1.7926797641773583E-2</v>
          </cell>
          <cell r="L27">
            <v>3.1058209537729659E-2</v>
          </cell>
          <cell r="M27">
            <v>1.9134786985654977E-3</v>
          </cell>
        </row>
        <row r="29">
          <cell r="C29">
            <v>-0.80282944258018551</v>
          </cell>
          <cell r="D29">
            <v>-8.030545220744531E-2</v>
          </cell>
          <cell r="E29">
            <v>0.16471694895564293</v>
          </cell>
          <cell r="F29">
            <v>0.92981408068751736</v>
          </cell>
          <cell r="G29">
            <v>-0.59048384073580695</v>
          </cell>
          <cell r="I29">
            <v>1.1554311077761543E-2</v>
          </cell>
          <cell r="J29">
            <v>1.259229384234423E-2</v>
          </cell>
          <cell r="K29">
            <v>8.5968057260422656E-2</v>
          </cell>
          <cell r="L29">
            <v>0.10370127072054973</v>
          </cell>
          <cell r="M29">
            <v>2.9016022004112294E-3</v>
          </cell>
        </row>
        <row r="30">
          <cell r="C30">
            <v>-1.1977132008963491</v>
          </cell>
          <cell r="D30">
            <v>0.53645218893019364</v>
          </cell>
          <cell r="E30">
            <v>0.37710679747089321</v>
          </cell>
          <cell r="F30">
            <v>-0.22733261538987676</v>
          </cell>
          <cell r="G30">
            <v>-0.34452073211509299</v>
          </cell>
          <cell r="I30">
            <v>1.5006959742746614E-2</v>
          </cell>
          <cell r="J30">
            <v>1.4672579133347021E-2</v>
          </cell>
          <cell r="K30">
            <v>2.0944620232817013E-2</v>
          </cell>
          <cell r="L30">
            <v>3.8773611490042721E-2</v>
          </cell>
          <cell r="M30">
            <v>2.8391525412099737E-3</v>
          </cell>
        </row>
        <row r="31">
          <cell r="C31">
            <v>-0.68727812696951884</v>
          </cell>
          <cell r="D31">
            <v>1.0547518946279423E-2</v>
          </cell>
          <cell r="E31">
            <v>2.4423697237127198E-2</v>
          </cell>
          <cell r="F31">
            <v>-0.34438756405945464</v>
          </cell>
          <cell r="G31">
            <v>-0.46468856612429987</v>
          </cell>
          <cell r="I31">
            <v>2.0505851448429292E-2</v>
          </cell>
          <cell r="J31">
            <v>2.4898855917181828E-2</v>
          </cell>
          <cell r="K31">
            <v>3.3251487626619204E-2</v>
          </cell>
          <cell r="L31">
            <v>7.3283387282695261E-2</v>
          </cell>
          <cell r="M31">
            <v>7.2695229810598892E-3</v>
          </cell>
        </row>
        <row r="32">
          <cell r="C32">
            <v>-0.82030264873543202</v>
          </cell>
          <cell r="D32">
            <v>-0.14510581644445525</v>
          </cell>
          <cell r="E32">
            <v>0.30041778549235909</v>
          </cell>
          <cell r="F32">
            <v>-0.25316445395579135</v>
          </cell>
          <cell r="G32">
            <v>-0.64543283129402684</v>
          </cell>
          <cell r="I32">
            <v>7.1719214591603134E-3</v>
          </cell>
          <cell r="J32">
            <v>6.8260076034578586E-3</v>
          </cell>
          <cell r="K32">
            <v>6.465018566817532E-2</v>
          </cell>
          <cell r="L32">
            <v>9.8903798713338348E-2</v>
          </cell>
          <cell r="M32">
            <v>5.0441630165972261E-3</v>
          </cell>
        </row>
        <row r="34">
          <cell r="C34">
            <v>-1.1910864898054254</v>
          </cell>
          <cell r="D34">
            <v>0.17362921628540753</v>
          </cell>
          <cell r="E34">
            <v>0.92917909406560206</v>
          </cell>
          <cell r="F34">
            <v>-0.46476386513508261</v>
          </cell>
          <cell r="G34">
            <v>-0.33002227173422877</v>
          </cell>
          <cell r="I34">
            <v>6.1066754800369544E-3</v>
          </cell>
          <cell r="J34">
            <v>5.3866925452325009E-3</v>
          </cell>
          <cell r="K34">
            <v>2.994302659811304E-3</v>
          </cell>
          <cell r="L34">
            <v>1.1235473686632703E-2</v>
          </cell>
          <cell r="M34">
            <v>3.9973176865737339E-3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ultsintera"/>
      <sheetName val="results"/>
      <sheetName val="Sheet1"/>
      <sheetName val="Sheet2"/>
    </sheetNames>
    <sheetDataSet>
      <sheetData sheetId="0">
        <row r="9">
          <cell r="D9">
            <v>-1.5011509092168347</v>
          </cell>
          <cell r="E9" t="str">
            <v>***</v>
          </cell>
          <cell r="G9">
            <v>-1.2961467038487433</v>
          </cell>
          <cell r="H9" t="str">
            <v>***</v>
          </cell>
          <cell r="J9">
            <v>2.5261298877056451</v>
          </cell>
          <cell r="K9" t="str">
            <v>***</v>
          </cell>
          <cell r="M9">
            <v>-0.10635349081227542</v>
          </cell>
          <cell r="N9" t="str">
            <v/>
          </cell>
          <cell r="U9">
            <v>-3.4534349120869656</v>
          </cell>
          <cell r="V9" t="str">
            <v>***</v>
          </cell>
        </row>
        <row r="17">
          <cell r="D17">
            <v>-1.0437329154458388</v>
          </cell>
          <cell r="E17" t="str">
            <v>***</v>
          </cell>
          <cell r="G17">
            <v>-0.19528600176788516</v>
          </cell>
          <cell r="H17" t="str">
            <v>**</v>
          </cell>
          <cell r="J17">
            <v>0.4170172587297078</v>
          </cell>
          <cell r="K17" t="str">
            <v>***</v>
          </cell>
          <cell r="M17">
            <v>-0.36009442783626</v>
          </cell>
          <cell r="N17" t="str">
            <v>***</v>
          </cell>
          <cell r="U17">
            <v>-1.8944271531742252</v>
          </cell>
          <cell r="V17" t="str">
            <v>***</v>
          </cell>
        </row>
        <row r="22">
          <cell r="D22">
            <v>-1.3194056329762078</v>
          </cell>
          <cell r="E22" t="str">
            <v>***</v>
          </cell>
          <cell r="G22">
            <v>0.58311071347601906</v>
          </cell>
          <cell r="H22" t="str">
            <v>***</v>
          </cell>
          <cell r="J22">
            <v>-3.6500325468699683E-2</v>
          </cell>
          <cell r="K22" t="str">
            <v/>
          </cell>
          <cell r="M22">
            <v>-0.34803572879923084</v>
          </cell>
          <cell r="N22" t="str">
            <v>***</v>
          </cell>
          <cell r="U22">
            <v>-0.72706585487056674</v>
          </cell>
          <cell r="V22" t="str">
            <v>***</v>
          </cell>
        </row>
      </sheetData>
      <sheetData sheetId="1">
        <row r="9">
          <cell r="D9">
            <v>-1.4065497837374001</v>
          </cell>
          <cell r="E9" t="str">
            <v>***</v>
          </cell>
          <cell r="G9">
            <v>-1.5765579244033099</v>
          </cell>
          <cell r="H9" t="str">
            <v>***</v>
          </cell>
          <cell r="J9">
            <v>1.0871155484627275</v>
          </cell>
          <cell r="K9" t="str">
            <v>***</v>
          </cell>
          <cell r="M9">
            <v>-0.14817074750463766</v>
          </cell>
          <cell r="N9" t="str">
            <v>**</v>
          </cell>
          <cell r="Q9">
            <v>0.28686612502645303</v>
          </cell>
        </row>
        <row r="17">
          <cell r="D17">
            <v>-1.2718678725502741</v>
          </cell>
          <cell r="E17" t="str">
            <v>***</v>
          </cell>
          <cell r="G17">
            <v>0.17047799011172471</v>
          </cell>
          <cell r="H17" t="str">
            <v>*</v>
          </cell>
          <cell r="J17">
            <v>-0.12014940515429132</v>
          </cell>
          <cell r="K17" t="str">
            <v/>
          </cell>
          <cell r="M17">
            <v>-0.36241848544800975</v>
          </cell>
          <cell r="N17" t="str">
            <v>***</v>
          </cell>
          <cell r="Q17">
            <v>0.47763995149675453</v>
          </cell>
        </row>
        <row r="22">
          <cell r="D22">
            <v>-0.27005356410510711</v>
          </cell>
          <cell r="E22" t="str">
            <v>**</v>
          </cell>
          <cell r="G22">
            <v>-0.28554586645146157</v>
          </cell>
          <cell r="H22" t="str">
            <v>***</v>
          </cell>
          <cell r="J22">
            <v>0.35849592615782078</v>
          </cell>
          <cell r="K22" t="str">
            <v>***</v>
          </cell>
          <cell r="M22">
            <v>-0.38140897850432237</v>
          </cell>
          <cell r="N22" t="str">
            <v>***</v>
          </cell>
          <cell r="Q22">
            <v>0.75537656173316847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</sheetNames>
    <sheetDataSet>
      <sheetData sheetId="0"/>
      <sheetData sheetId="1">
        <row r="18">
          <cell r="C18">
            <v>-0.2728815999854533</v>
          </cell>
          <cell r="D18">
            <v>1.1035010639758147</v>
          </cell>
          <cell r="E18">
            <v>1.6887962627430159E-2</v>
          </cell>
          <cell r="F18">
            <v>-0.31768927313559081</v>
          </cell>
          <cell r="H18">
            <v>-0.31016278558781241</v>
          </cell>
          <cell r="I18">
            <v>3.3100403627156437E-3</v>
          </cell>
          <cell r="J18">
            <v>5.1156152706644201E-3</v>
          </cell>
          <cell r="K18">
            <v>2.2287395717710524E-3</v>
          </cell>
          <cell r="L18">
            <v>2.7409977718175671E-3</v>
          </cell>
          <cell r="N18">
            <v>4.5481565269679123E-3</v>
          </cell>
          <cell r="P18">
            <v>0.24296266774955377</v>
          </cell>
        </row>
        <row r="19">
          <cell r="C19">
            <v>-0.68538033588936442</v>
          </cell>
          <cell r="D19">
            <v>0.3524455612136122</v>
          </cell>
          <cell r="E19">
            <v>8.8126134682311258E-2</v>
          </cell>
          <cell r="F19">
            <v>0.29813567278420922</v>
          </cell>
          <cell r="H19">
            <v>-0.26316860795861835</v>
          </cell>
          <cell r="I19">
            <v>2.637163272398972E-3</v>
          </cell>
          <cell r="J19">
            <v>1.6402790589597826E-2</v>
          </cell>
          <cell r="K19">
            <v>2.8754503084862534E-3</v>
          </cell>
          <cell r="L19">
            <v>2.6255614193279415E-3</v>
          </cell>
          <cell r="N19">
            <v>1.6033459047343959E-3</v>
          </cell>
          <cell r="P19">
            <v>0.43792719161300342</v>
          </cell>
        </row>
        <row r="20">
          <cell r="C20">
            <v>-4.812768453286554E-2</v>
          </cell>
          <cell r="D20">
            <v>1.4673300785048982</v>
          </cell>
          <cell r="E20">
            <v>-9.3659030207022057E-2</v>
          </cell>
          <cell r="F20">
            <v>-2.0106962105499428E-2</v>
          </cell>
          <cell r="H20">
            <v>-0.35568908870175264</v>
          </cell>
          <cell r="I20">
            <v>6.4066004894618796E-4</v>
          </cell>
          <cell r="J20">
            <v>4.886890917400466E-3</v>
          </cell>
          <cell r="K20">
            <v>2.6377764412683583E-3</v>
          </cell>
          <cell r="L20">
            <v>2.1225143686537189E-3</v>
          </cell>
          <cell r="N20">
            <v>3.2892777379069315E-3</v>
          </cell>
          <cell r="P20">
            <v>0.9277842712797093</v>
          </cell>
        </row>
        <row r="21">
          <cell r="C21">
            <v>-0.55688218607874829</v>
          </cell>
          <cell r="D21">
            <v>0.40047772279432609</v>
          </cell>
          <cell r="E21">
            <v>-0.25408399139766813</v>
          </cell>
          <cell r="F21">
            <v>0.67740540958057283</v>
          </cell>
          <cell r="H21">
            <v>-0.33258785165331145</v>
          </cell>
          <cell r="I21">
            <v>1.925756586909709E-3</v>
          </cell>
          <cell r="J21">
            <v>6.4803390867288341E-3</v>
          </cell>
          <cell r="K21">
            <v>2.5745175251666703E-3</v>
          </cell>
          <cell r="L21">
            <v>2.0932250000155659E-3</v>
          </cell>
          <cell r="N21">
            <v>3.717105518068448E-3</v>
          </cell>
          <cell r="P21">
            <v>0.66184564326303019</v>
          </cell>
        </row>
        <row r="22">
          <cell r="C22">
            <v>-0.4248509753649099</v>
          </cell>
          <cell r="D22">
            <v>0.33312281490807044</v>
          </cell>
          <cell r="E22">
            <v>-0.29586393233890257</v>
          </cell>
          <cell r="F22">
            <v>0.8194469590831609</v>
          </cell>
          <cell r="H22">
            <v>-0.21411482915870975</v>
          </cell>
          <cell r="I22">
            <v>1.99177546723626E-3</v>
          </cell>
          <cell r="J22">
            <v>2.7209770873165784E-2</v>
          </cell>
          <cell r="K22">
            <v>4.1867000158077334E-3</v>
          </cell>
          <cell r="L22">
            <v>1.42434144852219E-2</v>
          </cell>
          <cell r="N22">
            <v>3.4578353089551542E-3</v>
          </cell>
          <cell r="P22">
            <v>0.14296565351133306</v>
          </cell>
        </row>
        <row r="23">
          <cell r="C23">
            <v>-0.90850325885980687</v>
          </cell>
          <cell r="D23">
            <v>0.4922668853504123</v>
          </cell>
          <cell r="E23">
            <v>-0.16917315415279921</v>
          </cell>
          <cell r="F23">
            <v>0.37700762866276993</v>
          </cell>
          <cell r="H23">
            <v>-0.24280812214963107</v>
          </cell>
          <cell r="I23">
            <v>2.9385723920731478E-3</v>
          </cell>
          <cell r="J23">
            <v>1.7629306492863744E-2</v>
          </cell>
          <cell r="K23">
            <v>6.9294095172797122E-3</v>
          </cell>
          <cell r="L23">
            <v>4.880109086557104E-3</v>
          </cell>
          <cell r="N23">
            <v>2.2989737161069113E-3</v>
          </cell>
          <cell r="P23">
            <v>0.3828914603469149</v>
          </cell>
        </row>
        <row r="24">
          <cell r="C24">
            <v>-0.54880713921169832</v>
          </cell>
          <cell r="D24">
            <v>-0.11041385831367427</v>
          </cell>
          <cell r="E24">
            <v>-3.5548644026459325E-2</v>
          </cell>
          <cell r="F24">
            <v>0.14294436088898377</v>
          </cell>
          <cell r="H24">
            <v>-0.24973672105731567</v>
          </cell>
          <cell r="I24">
            <v>6.043599363089916E-3</v>
          </cell>
          <cell r="J24">
            <v>1.8043377308874734E-2</v>
          </cell>
          <cell r="K24">
            <v>4.5493401119659424E-3</v>
          </cell>
          <cell r="L24">
            <v>4.4187846487070389E-3</v>
          </cell>
          <cell r="N24">
            <v>2.3673393022646794E-3</v>
          </cell>
          <cell r="P24">
            <v>0.95871206203594783</v>
          </cell>
        </row>
        <row r="25">
          <cell r="C25">
            <v>-0.74211750460401837</v>
          </cell>
          <cell r="D25">
            <v>-0.79924747069968749</v>
          </cell>
          <cell r="E25">
            <v>0.40556012250789741</v>
          </cell>
          <cell r="F25">
            <v>0.59073005387182542</v>
          </cell>
          <cell r="H25">
            <v>-0.28866334654683101</v>
          </cell>
          <cell r="I25">
            <v>3.23969740108774E-3</v>
          </cell>
          <cell r="J25">
            <v>4.2350570709419201E-2</v>
          </cell>
          <cell r="K25">
            <v>1.0826487854236181E-2</v>
          </cell>
          <cell r="L25">
            <v>1.3807329931230766E-2</v>
          </cell>
          <cell r="N25">
            <v>3.8418271640367468E-3</v>
          </cell>
          <cell r="P25">
            <v>0.86436600463794822</v>
          </cell>
        </row>
        <row r="26">
          <cell r="C26">
            <v>-0.94224409699236955</v>
          </cell>
          <cell r="D26">
            <v>0.30154884784261737</v>
          </cell>
          <cell r="E26">
            <v>0.2900528948698341</v>
          </cell>
          <cell r="F26">
            <v>3.8027046434634913E-2</v>
          </cell>
          <cell r="H26">
            <v>-0.32673018804304571</v>
          </cell>
          <cell r="I26">
            <v>2.7636726230912878E-3</v>
          </cell>
          <cell r="J26">
            <v>1.4701006595994572E-2</v>
          </cell>
          <cell r="K26">
            <v>3.3695765686602682E-3</v>
          </cell>
          <cell r="L26">
            <v>9.6769964440948514E-3</v>
          </cell>
          <cell r="N26">
            <v>3.3545864959234326E-3</v>
          </cell>
          <cell r="P26">
            <v>0.48794843035579982</v>
          </cell>
        </row>
        <row r="27">
          <cell r="C27">
            <v>-0.21896126618545853</v>
          </cell>
          <cell r="D27">
            <v>0.44539997002798004</v>
          </cell>
          <cell r="E27">
            <v>-0.23771313090866164</v>
          </cell>
          <cell r="F27">
            <v>0.93488923851520456</v>
          </cell>
          <cell r="H27">
            <v>-0.17866997542158125</v>
          </cell>
          <cell r="I27">
            <v>2.7713068740543453E-3</v>
          </cell>
          <cell r="J27">
            <v>2.0230502029904632E-2</v>
          </cell>
          <cell r="K27">
            <v>6.2353185328591337E-3</v>
          </cell>
          <cell r="L27">
            <v>3.0389142751555053E-3</v>
          </cell>
          <cell r="N27">
            <v>3.5399159934026733E-3</v>
          </cell>
          <cell r="P27">
            <v>0.53319273644394349</v>
          </cell>
        </row>
        <row r="28">
          <cell r="C28">
            <v>-0.39876728450234022</v>
          </cell>
          <cell r="D28">
            <v>0.11057576281351293</v>
          </cell>
          <cell r="E28">
            <v>-0.10716644945147062</v>
          </cell>
          <cell r="F28">
            <v>0.93123387743219044</v>
          </cell>
          <cell r="H28">
            <v>-0.31052603814285312</v>
          </cell>
          <cell r="I28">
            <v>3.6017922015989965E-3</v>
          </cell>
          <cell r="J28">
            <v>3.1636373307774322E-2</v>
          </cell>
          <cell r="K28">
            <v>9.5871387870698627E-3</v>
          </cell>
          <cell r="L28">
            <v>3.7523259301843219E-3</v>
          </cell>
          <cell r="N28">
            <v>4.4559326645068446E-3</v>
          </cell>
          <cell r="P28">
            <v>0.71167326384731511</v>
          </cell>
        </row>
        <row r="29">
          <cell r="C29">
            <v>-0.54516817921859506</v>
          </cell>
          <cell r="D29">
            <v>-1.0810820554510918</v>
          </cell>
          <cell r="E29">
            <v>1.6718930463204733</v>
          </cell>
          <cell r="F29">
            <v>-0.36683499636895905</v>
          </cell>
          <cell r="H29">
            <v>-0.50993340868476855</v>
          </cell>
          <cell r="I29">
            <v>1.0770097006125178E-2</v>
          </cell>
          <cell r="J29">
            <v>0.20995094992035271</v>
          </cell>
          <cell r="K29">
            <v>6.5649958021813407E-2</v>
          </cell>
          <cell r="L29">
            <v>4.3905240517780462E-2</v>
          </cell>
          <cell r="N29">
            <v>4.0341246926929785E-3</v>
          </cell>
          <cell r="P29">
            <v>0.55649317514943286</v>
          </cell>
        </row>
        <row r="30">
          <cell r="C30">
            <v>-0.81248171288018034</v>
          </cell>
          <cell r="D30">
            <v>0.26992311979430311</v>
          </cell>
          <cell r="E30">
            <v>-6.3432243268070967E-3</v>
          </cell>
          <cell r="F30">
            <v>0.85101290371238625</v>
          </cell>
          <cell r="H30">
            <v>-0.34921142930192201</v>
          </cell>
          <cell r="I30">
            <v>8.0226602540964011E-3</v>
          </cell>
          <cell r="J30">
            <v>2.2600465189712749E-2</v>
          </cell>
          <cell r="K30">
            <v>6.908778202402867E-3</v>
          </cell>
          <cell r="L30">
            <v>4.535588791524707E-3</v>
          </cell>
          <cell r="N30">
            <v>2.4271832071432065E-3</v>
          </cell>
          <cell r="P30">
            <v>0.64334723349800571</v>
          </cell>
        </row>
        <row r="31">
          <cell r="C31">
            <v>-0.76686910022569854</v>
          </cell>
          <cell r="D31">
            <v>0.81605492589238371</v>
          </cell>
          <cell r="E31">
            <v>-0.40495569780354906</v>
          </cell>
          <cell r="F31">
            <v>0.43879877056167732</v>
          </cell>
          <cell r="H31">
            <v>-0.47836145424962584</v>
          </cell>
          <cell r="I31">
            <v>1.499746419612041E-2</v>
          </cell>
          <cell r="J31">
            <v>9.3528819577777894E-2</v>
          </cell>
          <cell r="K31">
            <v>3.5956648753153075E-2</v>
          </cell>
          <cell r="L31">
            <v>2.6608061076006061E-2</v>
          </cell>
          <cell r="N31">
            <v>6.8439992151620079E-3</v>
          </cell>
          <cell r="P31">
            <v>0.10189030169909069</v>
          </cell>
        </row>
        <row r="32">
          <cell r="C32">
            <v>-1.0650377143983256</v>
          </cell>
          <cell r="D32">
            <v>-1.874038259116426</v>
          </cell>
          <cell r="E32">
            <v>1.1182577936630791</v>
          </cell>
          <cell r="F32">
            <v>0.78572574511635129</v>
          </cell>
          <cell r="H32">
            <v>-0.56778870229534784</v>
          </cell>
          <cell r="I32">
            <v>3.881345453512779E-3</v>
          </cell>
          <cell r="J32">
            <v>0.29858956939164216</v>
          </cell>
          <cell r="K32">
            <v>5.2198367323346324E-2</v>
          </cell>
          <cell r="L32">
            <v>3.7751062775720497E-2</v>
          </cell>
          <cell r="N32">
            <v>4.6840189474036406E-3</v>
          </cell>
          <cell r="P32">
            <v>0.89682878340566186</v>
          </cell>
        </row>
        <row r="33">
          <cell r="C33">
            <v>-0.80820341117879613</v>
          </cell>
          <cell r="D33">
            <v>0.15170373272288656</v>
          </cell>
          <cell r="E33">
            <v>0.30526431319024339</v>
          </cell>
          <cell r="F33">
            <v>0.12635245145404864</v>
          </cell>
          <cell r="H33">
            <v>-0.34096050599599287</v>
          </cell>
          <cell r="I33">
            <v>8.8747137438200719E-4</v>
          </cell>
          <cell r="J33">
            <v>1.5209042852596492E-2</v>
          </cell>
          <cell r="K33">
            <v>1.5944067667391535E-3</v>
          </cell>
          <cell r="L33">
            <v>5.3148562425073377E-3</v>
          </cell>
          <cell r="N33">
            <v>4.0189518380773556E-3</v>
          </cell>
          <cell r="P33">
            <v>0.51553228038982535</v>
          </cell>
        </row>
        <row r="34">
          <cell r="C34">
            <v>-0.75690570078049102</v>
          </cell>
          <cell r="D34">
            <v>0.6511196015691838</v>
          </cell>
          <cell r="E34">
            <v>7.4057437945425755E-2</v>
          </cell>
          <cell r="F34">
            <v>8.2283716149458563E-2</v>
          </cell>
          <cell r="H34">
            <v>-0.29769914487896365</v>
          </cell>
          <cell r="I34">
            <v>3.4368847475822429E-3</v>
          </cell>
          <cell r="J34">
            <v>1.3967056603676078E-2</v>
          </cell>
          <cell r="K34">
            <v>1.2794054650352906E-3</v>
          </cell>
          <cell r="L34">
            <v>7.9859303979368645E-3</v>
          </cell>
          <cell r="N34">
            <v>3.1236771594946289E-3</v>
          </cell>
          <cell r="P34">
            <v>0.67553338593363499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1"/>
      <sheetName val="R1"/>
      <sheetName val="Z1 (1)"/>
      <sheetName val="R1 (1)"/>
      <sheetName val="Z2"/>
      <sheetName val="R2"/>
      <sheetName val="Z3"/>
      <sheetName val="R3"/>
      <sheetName val="Z4"/>
      <sheetName val="R4"/>
      <sheetName val="Z5"/>
      <sheetName val="R5"/>
      <sheetName val="Z6"/>
      <sheetName val="R6"/>
      <sheetName val="Z7"/>
      <sheetName val="R7"/>
      <sheetName val="Z8"/>
      <sheetName val="R8"/>
      <sheetName val="Z9"/>
      <sheetName val="R9"/>
      <sheetName val="Z10"/>
      <sheetName val="R10"/>
      <sheetName val="Z11"/>
      <sheetName val="R11"/>
      <sheetName val="Z12"/>
      <sheetName val="R12"/>
      <sheetName val="Z13"/>
      <sheetName val="R13"/>
      <sheetName val="Z14"/>
      <sheetName val="R14"/>
      <sheetName val="Z15"/>
      <sheetName val="R15"/>
      <sheetName val="Z16"/>
      <sheetName val="R16"/>
      <sheetName val="Z17"/>
      <sheetName val="R17"/>
    </sheetNames>
    <sheetDataSet>
      <sheetData sheetId="0">
        <row r="2">
          <cell r="B2">
            <v>0.90552749142942124</v>
          </cell>
          <cell r="C2">
            <v>0.37843041324096838</v>
          </cell>
          <cell r="D2">
            <v>6.2343679147540715E-2</v>
          </cell>
          <cell r="E2">
            <v>0.54167738508639607</v>
          </cell>
          <cell r="F2">
            <v>3.8895813635596514E-2</v>
          </cell>
          <cell r="H2">
            <v>0.76491633103284506</v>
          </cell>
        </row>
      </sheetData>
      <sheetData sheetId="1">
        <row r="2">
          <cell r="B2">
            <v>0.93280675403946667</v>
          </cell>
          <cell r="C2">
            <v>0.83397072921622217</v>
          </cell>
          <cell r="D2">
            <v>0.82677469586204633</v>
          </cell>
          <cell r="E2">
            <v>0.86358156881835346</v>
          </cell>
          <cell r="F2">
            <v>0.71819134754751524</v>
          </cell>
          <cell r="H2">
            <v>0.79926874573114848</v>
          </cell>
        </row>
      </sheetData>
      <sheetData sheetId="2"/>
      <sheetData sheetId="3"/>
      <sheetData sheetId="4">
        <row r="2">
          <cell r="B2">
            <v>0.99109677295810994</v>
          </cell>
          <cell r="C2">
            <v>0.69626518837939244</v>
          </cell>
          <cell r="F2">
            <v>0.64414573386981289</v>
          </cell>
          <cell r="G2">
            <v>0.88771230307460258</v>
          </cell>
          <cell r="H2">
            <v>4.1387933236603107E-2</v>
          </cell>
        </row>
      </sheetData>
      <sheetData sheetId="5">
        <row r="2">
          <cell r="B2">
            <v>0.93961120424635824</v>
          </cell>
          <cell r="C2">
            <v>0.91577896478307985</v>
          </cell>
          <cell r="F2">
            <v>0.93009795555446073</v>
          </cell>
          <cell r="G2">
            <v>0.86278712765243049</v>
          </cell>
          <cell r="H2">
            <v>0.89748767932935813</v>
          </cell>
        </row>
      </sheetData>
      <sheetData sheetId="6">
        <row r="2">
          <cell r="C2">
            <v>0.65445924189495208</v>
          </cell>
          <cell r="D2">
            <v>1.125003929435414E-2</v>
          </cell>
          <cell r="E2">
            <v>9.0299449429296158E-2</v>
          </cell>
          <cell r="F2">
            <v>0.92948697617798148</v>
          </cell>
          <cell r="G2">
            <v>0.61724765910314983</v>
          </cell>
          <cell r="H2">
            <v>0.72462702613153707</v>
          </cell>
        </row>
      </sheetData>
      <sheetData sheetId="7">
        <row r="2">
          <cell r="C2">
            <v>0.74954060788425159</v>
          </cell>
          <cell r="D2">
            <v>0.76062455528352291</v>
          </cell>
          <cell r="E2">
            <v>0.86527455917591012</v>
          </cell>
          <cell r="F2">
            <v>0.75103344536773309</v>
          </cell>
          <cell r="G2">
            <v>0.59291346837836012</v>
          </cell>
          <cell r="H2">
            <v>0.85351832915270187</v>
          </cell>
        </row>
      </sheetData>
      <sheetData sheetId="8">
        <row r="2">
          <cell r="C2">
            <v>0.52756108097499077</v>
          </cell>
          <cell r="E2">
            <v>0.28052712820796522</v>
          </cell>
          <cell r="F2">
            <v>0.61078426815111531</v>
          </cell>
          <cell r="G2">
            <v>0.75727938804870498</v>
          </cell>
          <cell r="H2">
            <v>0.11066675445060592</v>
          </cell>
        </row>
      </sheetData>
      <sheetData sheetId="9">
        <row r="2">
          <cell r="C2">
            <v>0.96766231334542163</v>
          </cell>
          <cell r="E2">
            <v>0.91359118070232304</v>
          </cell>
          <cell r="F2">
            <v>0.91339809038772768</v>
          </cell>
          <cell r="G2">
            <v>0.81251035896432899</v>
          </cell>
          <cell r="H2">
            <v>0.87304851740485079</v>
          </cell>
        </row>
      </sheetData>
      <sheetData sheetId="10">
        <row r="2">
          <cell r="B2">
            <v>6.5161017343830688E-2</v>
          </cell>
          <cell r="C2">
            <v>0.9438452477564272</v>
          </cell>
          <cell r="D2">
            <v>0.37796565621589806</v>
          </cell>
          <cell r="E2">
            <v>0.22181315772260307</v>
          </cell>
          <cell r="F2">
            <v>0.46447842301549136</v>
          </cell>
          <cell r="G2">
            <v>0.32819725639628627</v>
          </cell>
          <cell r="H2">
            <v>0.89182201342325107</v>
          </cell>
        </row>
      </sheetData>
      <sheetData sheetId="11">
        <row r="2">
          <cell r="B2">
            <v>0.81634228112293239</v>
          </cell>
          <cell r="C2">
            <v>0.89679104019717359</v>
          </cell>
          <cell r="D2">
            <v>0.86203847062420014</v>
          </cell>
          <cell r="E2">
            <v>0.94098901927270773</v>
          </cell>
          <cell r="F2">
            <v>0.72880693976528943</v>
          </cell>
          <cell r="G2">
            <v>0.8655806145789986</v>
          </cell>
          <cell r="H2">
            <v>0.92565799557308825</v>
          </cell>
        </row>
      </sheetData>
      <sheetData sheetId="12">
        <row r="2">
          <cell r="C2">
            <v>8.8753404596216973E-2</v>
          </cell>
          <cell r="D2">
            <v>0.83020992439191965</v>
          </cell>
          <cell r="E2">
            <v>0.50496981288200193</v>
          </cell>
          <cell r="F2">
            <v>8.7732287297173042E-2</v>
          </cell>
          <cell r="H2">
            <v>6.3534402752666364E-2</v>
          </cell>
        </row>
      </sheetData>
      <sheetData sheetId="13">
        <row r="2">
          <cell r="C2">
            <v>0.92467639935556756</v>
          </cell>
          <cell r="D2">
            <v>0.91680193225968387</v>
          </cell>
          <cell r="E2">
            <v>0.9119313596992803</v>
          </cell>
          <cell r="F2">
            <v>0.84024350261381098</v>
          </cell>
          <cell r="H2">
            <v>0.87742451258374976</v>
          </cell>
        </row>
      </sheetData>
      <sheetData sheetId="14">
        <row r="2">
          <cell r="B2">
            <v>0.9369066986727117</v>
          </cell>
          <cell r="C2">
            <v>1.0095708836401429E-2</v>
          </cell>
          <cell r="D2">
            <v>0.45015175154850684</v>
          </cell>
          <cell r="E2">
            <v>0.21019507121615622</v>
          </cell>
          <cell r="F2">
            <v>0.45554563604313059</v>
          </cell>
          <cell r="G2">
            <v>0.33815266366752472</v>
          </cell>
          <cell r="H2">
            <v>7.7887890802857088E-2</v>
          </cell>
        </row>
      </sheetData>
      <sheetData sheetId="15">
        <row r="2">
          <cell r="B2">
            <v>0.96777686512394201</v>
          </cell>
          <cell r="C2">
            <v>0.85054116040308847</v>
          </cell>
          <cell r="D2">
            <v>0.86370715328796588</v>
          </cell>
          <cell r="E2">
            <v>0.81344778617873281</v>
          </cell>
          <cell r="F2">
            <v>0.80801157366001353</v>
          </cell>
          <cell r="G2">
            <v>0.70954426946039417</v>
          </cell>
          <cell r="H2">
            <v>0.8255633735597484</v>
          </cell>
        </row>
      </sheetData>
      <sheetData sheetId="16">
        <row r="2">
          <cell r="B2">
            <v>0.51047348175168228</v>
          </cell>
          <cell r="C2">
            <v>0.17427045539301614</v>
          </cell>
          <cell r="D2">
            <v>7.4594878422986524E-2</v>
          </cell>
          <cell r="E2">
            <v>0.932740129870957</v>
          </cell>
          <cell r="G2">
            <v>0.46396628917397231</v>
          </cell>
        </row>
      </sheetData>
      <sheetData sheetId="17">
        <row r="2">
          <cell r="B2">
            <v>0.91455937631100137</v>
          </cell>
          <cell r="C2">
            <v>0.77492896382022558</v>
          </cell>
          <cell r="D2">
            <v>0.69873041713880224</v>
          </cell>
          <cell r="E2">
            <v>0.70745558087157745</v>
          </cell>
          <cell r="G2">
            <v>0.75377658280920856</v>
          </cell>
        </row>
      </sheetData>
      <sheetData sheetId="18">
        <row r="2">
          <cell r="B2">
            <v>0.35703997063662651</v>
          </cell>
          <cell r="D2">
            <v>0.57300778134695385</v>
          </cell>
          <cell r="E2">
            <v>0.77334222363667549</v>
          </cell>
          <cell r="F2">
            <v>0.34250147601093106</v>
          </cell>
          <cell r="G2">
            <v>0.2699614444834067</v>
          </cell>
          <cell r="H2">
            <v>0.38841768383253727</v>
          </cell>
        </row>
      </sheetData>
      <sheetData sheetId="19">
        <row r="2">
          <cell r="B2">
            <v>0.96826106614645635</v>
          </cell>
          <cell r="D2">
            <v>0.90141843117379095</v>
          </cell>
          <cell r="E2">
            <v>0.78546660062990736</v>
          </cell>
          <cell r="F2">
            <v>0.759752767333993</v>
          </cell>
          <cell r="G2">
            <v>0.89141436170881683</v>
          </cell>
          <cell r="H2">
            <v>0.84170119652227704</v>
          </cell>
        </row>
      </sheetData>
      <sheetData sheetId="20">
        <row r="2">
          <cell r="B2">
            <v>0.12149681812019339</v>
          </cell>
          <cell r="C2">
            <v>5.4049980992061887E-3</v>
          </cell>
          <cell r="D2">
            <v>0.2919891741150345</v>
          </cell>
          <cell r="E2">
            <v>0.38042456526098523</v>
          </cell>
          <cell r="F2">
            <v>0.37300533543167291</v>
          </cell>
          <cell r="G2">
            <v>0.21838695097719152</v>
          </cell>
          <cell r="H2">
            <v>0.16214615801048043</v>
          </cell>
        </row>
      </sheetData>
      <sheetData sheetId="21">
        <row r="2">
          <cell r="B2">
            <v>0.88232848016770626</v>
          </cell>
          <cell r="C2">
            <v>0.78703702931073438</v>
          </cell>
          <cell r="D2">
            <v>0.70201694937196213</v>
          </cell>
          <cell r="E2">
            <v>0.83353392978083318</v>
          </cell>
          <cell r="F2">
            <v>0.82663810760498446</v>
          </cell>
          <cell r="G2">
            <v>0.79290710717799506</v>
          </cell>
          <cell r="H2">
            <v>0.86299057255298806</v>
          </cell>
        </row>
      </sheetData>
      <sheetData sheetId="22">
        <row r="2">
          <cell r="B2">
            <v>6.6566104376842618E-5</v>
          </cell>
          <cell r="C2">
            <v>0.22272436240831872</v>
          </cell>
          <cell r="D2">
            <v>0.77533804591944966</v>
          </cell>
          <cell r="E2">
            <v>0.7048923011218875</v>
          </cell>
          <cell r="F2">
            <v>0.59275074625780322</v>
          </cell>
          <cell r="G2">
            <v>0.59594713363656637</v>
          </cell>
          <cell r="H2">
            <v>0.41496162677654769</v>
          </cell>
        </row>
      </sheetData>
      <sheetData sheetId="23">
        <row r="2">
          <cell r="B2">
            <v>0.9011056469620653</v>
          </cell>
          <cell r="C2">
            <v>0.81394268660160807</v>
          </cell>
          <cell r="D2">
            <v>0.87291368052008589</v>
          </cell>
          <cell r="E2">
            <v>0.77318003703803362</v>
          </cell>
          <cell r="F2">
            <v>0.70857434719769974</v>
          </cell>
          <cell r="G2">
            <v>0.79247501174707535</v>
          </cell>
          <cell r="H2">
            <v>0.94901883552567212</v>
          </cell>
        </row>
      </sheetData>
      <sheetData sheetId="24">
        <row r="2">
          <cell r="B2">
            <v>0.15896281597085529</v>
          </cell>
          <cell r="C2">
            <v>0.75560735782343313</v>
          </cell>
          <cell r="D2">
            <v>0.5610964527040877</v>
          </cell>
          <cell r="E2">
            <v>0.51501910427094211</v>
          </cell>
          <cell r="G2">
            <v>0.23776766283117379</v>
          </cell>
          <cell r="H2">
            <v>0.24024763687603268</v>
          </cell>
        </row>
      </sheetData>
      <sheetData sheetId="25">
        <row r="2">
          <cell r="B2">
            <v>0.84237384182244113</v>
          </cell>
          <cell r="C2">
            <v>0.84758804419140732</v>
          </cell>
          <cell r="D2">
            <v>0.56987969905717561</v>
          </cell>
          <cell r="E2">
            <v>0.74697885881567783</v>
          </cell>
          <cell r="G2">
            <v>0.6556985755878999</v>
          </cell>
          <cell r="H2">
            <v>0.80211287568993495</v>
          </cell>
        </row>
      </sheetData>
      <sheetData sheetId="26">
        <row r="2">
          <cell r="B2">
            <v>0.44029007134632359</v>
          </cell>
          <cell r="C2">
            <v>0.34536066607880356</v>
          </cell>
          <cell r="D2">
            <v>0.77259243519683074</v>
          </cell>
          <cell r="E2">
            <v>0.80140658885953919</v>
          </cell>
          <cell r="F2">
            <v>8.1671035467111672E-2</v>
          </cell>
          <cell r="G2">
            <v>0.38293700250097862</v>
          </cell>
          <cell r="H2">
            <v>0.41593685694389404</v>
          </cell>
        </row>
      </sheetData>
      <sheetData sheetId="27">
        <row r="2">
          <cell r="B2">
            <v>0.89404197381785888</v>
          </cell>
          <cell r="C2">
            <v>0.79624464243348847</v>
          </cell>
          <cell r="D2">
            <v>0.73219161089291318</v>
          </cell>
          <cell r="E2">
            <v>0.75594658091712885</v>
          </cell>
          <cell r="F2">
            <v>0.74975714831862728</v>
          </cell>
          <cell r="G2">
            <v>0.64070520300699352</v>
          </cell>
          <cell r="H2">
            <v>0.73554522036041003</v>
          </cell>
        </row>
      </sheetData>
      <sheetData sheetId="28">
        <row r="2">
          <cell r="B2">
            <v>0.8558720706414501</v>
          </cell>
          <cell r="C2">
            <v>0.83311288020528695</v>
          </cell>
          <cell r="D2">
            <v>0.80847611599881208</v>
          </cell>
          <cell r="E2">
            <v>2.6546828417315118E-2</v>
          </cell>
          <cell r="F2">
            <v>0.71134798908664887</v>
          </cell>
          <cell r="G2">
            <v>0.73653379007936481</v>
          </cell>
          <cell r="H2">
            <v>0.17092596309043295</v>
          </cell>
        </row>
      </sheetData>
      <sheetData sheetId="29">
        <row r="2">
          <cell r="B2">
            <v>0.83868400126386278</v>
          </cell>
          <cell r="C2">
            <v>0.73530661647444573</v>
          </cell>
          <cell r="D2">
            <v>0.72070284955339381</v>
          </cell>
          <cell r="E2">
            <v>0.8017748786657265</v>
          </cell>
          <cell r="F2">
            <v>0.65137731858321046</v>
          </cell>
          <cell r="G2">
            <v>0.61088721964749704</v>
          </cell>
          <cell r="H2">
            <v>0.84359466854888154</v>
          </cell>
        </row>
      </sheetData>
      <sheetData sheetId="30">
        <row r="2">
          <cell r="B2">
            <v>5.8948541225404376E-2</v>
          </cell>
          <cell r="C2">
            <v>0.72202832077745815</v>
          </cell>
          <cell r="D2">
            <v>0.15143825496057192</v>
          </cell>
          <cell r="E2">
            <v>0.58239755389909842</v>
          </cell>
          <cell r="F2">
            <v>0.93755256712121282</v>
          </cell>
          <cell r="G2">
            <v>0.19850061892261581</v>
          </cell>
          <cell r="H2">
            <v>0.47710821404739157</v>
          </cell>
        </row>
      </sheetData>
      <sheetData sheetId="31">
        <row r="2">
          <cell r="B2">
            <v>0.96254294543188557</v>
          </cell>
          <cell r="C2">
            <v>0.8288896414297704</v>
          </cell>
          <cell r="D2">
            <v>0.7092868080463155</v>
          </cell>
          <cell r="E2">
            <v>0.69643573451516749</v>
          </cell>
          <cell r="F2">
            <v>0.7601865519658253</v>
          </cell>
          <cell r="G2">
            <v>0.83737745981640799</v>
          </cell>
          <cell r="H2">
            <v>0.78415506443680716</v>
          </cell>
        </row>
      </sheetData>
      <sheetData sheetId="32">
        <row r="2">
          <cell r="B2">
            <v>0.18238791276344857</v>
          </cell>
          <cell r="C2">
            <v>0.61068524022692805</v>
          </cell>
          <cell r="D2">
            <v>0.24713159347296482</v>
          </cell>
          <cell r="E2">
            <v>9.7451885813175848E-2</v>
          </cell>
          <cell r="F2">
            <v>7.3936119573466769E-2</v>
          </cell>
          <cell r="G2">
            <v>0.334476129738695</v>
          </cell>
        </row>
      </sheetData>
      <sheetData sheetId="33">
        <row r="2">
          <cell r="B2">
            <v>0.90344892974554092</v>
          </cell>
          <cell r="C2">
            <v>0.72028732810093876</v>
          </cell>
          <cell r="D2">
            <v>0.84442821183734096</v>
          </cell>
          <cell r="E2">
            <v>0.85780762398917576</v>
          </cell>
          <cell r="F2">
            <v>0.70430055606293884</v>
          </cell>
          <cell r="G2">
            <v>0.79975221433770138</v>
          </cell>
        </row>
      </sheetData>
      <sheetData sheetId="34">
        <row r="2">
          <cell r="D2">
            <v>2.8157454078972605E-2</v>
          </cell>
          <cell r="E2">
            <v>0.14875331825234789</v>
          </cell>
          <cell r="F2">
            <v>0.35691378018481479</v>
          </cell>
          <cell r="G2">
            <v>0.4449749280312002</v>
          </cell>
          <cell r="H2">
            <v>0.20660406952758556</v>
          </cell>
        </row>
      </sheetData>
      <sheetData sheetId="35">
        <row r="2">
          <cell r="D2">
            <v>0.75492079533986611</v>
          </cell>
          <cell r="E2">
            <v>0.68831885177386343</v>
          </cell>
          <cell r="F2">
            <v>0.79794441740623512</v>
          </cell>
          <cell r="G2">
            <v>0.73624997121797153</v>
          </cell>
          <cell r="H2">
            <v>0.84760400167652827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/>
  </sheetViews>
  <sheetFormatPr defaultRowHeight="15"/>
  <cols>
    <col min="1" max="16384" width="9.140625" style="110"/>
  </cols>
  <sheetData>
    <row r="1" spans="1:1" ht="15.75">
      <c r="A1" s="111" t="s">
        <v>403</v>
      </c>
    </row>
    <row r="2" spans="1:1" ht="15.75">
      <c r="A2" s="111" t="s">
        <v>404</v>
      </c>
    </row>
    <row r="3" spans="1:1">
      <c r="A3" s="110" t="s">
        <v>405</v>
      </c>
    </row>
    <row r="4" spans="1:1">
      <c r="A4" s="112">
        <v>41548</v>
      </c>
    </row>
  </sheetData>
  <phoneticPr fontId="7" type="noConversion"/>
  <pageMargins left="0.75" right="0.75" top="1" bottom="1" header="0.5" footer="0.5"/>
  <pageSetup paperSize="9" orientation="portrait" verticalDpi="598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J37"/>
  <sheetViews>
    <sheetView topLeftCell="B4" zoomScaleNormal="100" workbookViewId="0">
      <selection activeCell="B3" sqref="B3:AA31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3.28515625" style="55" customWidth="1"/>
    <col min="6" max="6" width="0.5703125" style="55" customWidth="1"/>
    <col min="7" max="7" width="8.5703125" style="55" customWidth="1"/>
    <col min="8" max="8" width="3.28515625" style="55" customWidth="1"/>
    <col min="9" max="9" width="0.5703125" style="55" customWidth="1"/>
    <col min="10" max="10" width="8.7109375" style="55" customWidth="1"/>
    <col min="11" max="11" width="3.42578125" style="55" customWidth="1"/>
    <col min="12" max="12" width="0.5703125" style="55" customWidth="1"/>
    <col min="13" max="13" width="8.7109375" style="55" customWidth="1"/>
    <col min="14" max="14" width="3.28515625" style="55" customWidth="1"/>
    <col min="15" max="15" width="0.5703125" style="55" customWidth="1"/>
    <col min="16" max="16" width="8.7109375" style="55" customWidth="1"/>
    <col min="17" max="17" width="3.28515625" style="55" customWidth="1"/>
    <col min="18" max="18" width="0.5703125" style="55" customWidth="1"/>
    <col min="19" max="19" width="8.7109375" style="55" customWidth="1"/>
    <col min="20" max="20" width="3.5703125" style="55" customWidth="1"/>
    <col min="21" max="21" width="0.5703125" style="55" customWidth="1"/>
    <col min="22" max="22" width="8.7109375" style="55" customWidth="1"/>
    <col min="23" max="23" width="3.140625" style="55" customWidth="1"/>
    <col min="24" max="24" width="0.5703125" style="55" customWidth="1"/>
    <col min="25" max="25" width="8.7109375" style="55" customWidth="1"/>
    <col min="26" max="26" width="3.140625" style="55" customWidth="1"/>
    <col min="27" max="27" width="1.5703125" style="37" customWidth="1"/>
    <col min="28" max="29" width="9.140625" style="37"/>
    <col min="30" max="16384" width="9.140625" style="38"/>
  </cols>
  <sheetData>
    <row r="3" spans="2:36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2:36" ht="12.75" customHeight="1">
      <c r="B4" s="39"/>
      <c r="C4" s="40"/>
      <c r="D4" s="116" t="s">
        <v>33</v>
      </c>
      <c r="E4" s="117"/>
      <c r="F4" s="41"/>
      <c r="G4" s="116" t="s">
        <v>34</v>
      </c>
      <c r="H4" s="117"/>
      <c r="I4" s="41"/>
      <c r="J4" s="116" t="s">
        <v>93</v>
      </c>
      <c r="K4" s="117"/>
      <c r="L4" s="41"/>
      <c r="M4" s="116" t="s">
        <v>36</v>
      </c>
      <c r="N4" s="117"/>
      <c r="O4" s="41"/>
      <c r="P4" s="116" t="s">
        <v>37</v>
      </c>
      <c r="Q4" s="117"/>
      <c r="R4" s="41"/>
      <c r="S4" s="116" t="s">
        <v>94</v>
      </c>
      <c r="T4" s="117"/>
      <c r="U4" s="41"/>
      <c r="V4" s="116" t="s">
        <v>95</v>
      </c>
      <c r="W4" s="117"/>
      <c r="X4" s="41"/>
      <c r="Y4" s="118" t="s">
        <v>148</v>
      </c>
      <c r="Z4" s="119"/>
      <c r="AA4" s="42"/>
    </row>
    <row r="5" spans="2:36" ht="12.75" customHeight="1">
      <c r="B5" s="39"/>
      <c r="C5" s="40"/>
      <c r="D5" s="117"/>
      <c r="E5" s="117"/>
      <c r="F5" s="41"/>
      <c r="G5" s="117"/>
      <c r="H5" s="117"/>
      <c r="I5" s="41"/>
      <c r="J5" s="117"/>
      <c r="K5" s="117"/>
      <c r="L5" s="41"/>
      <c r="M5" s="117"/>
      <c r="N5" s="117"/>
      <c r="O5" s="41"/>
      <c r="P5" s="117"/>
      <c r="Q5" s="117"/>
      <c r="R5" s="41"/>
      <c r="S5" s="117"/>
      <c r="T5" s="117"/>
      <c r="U5" s="41"/>
      <c r="V5" s="117"/>
      <c r="W5" s="117"/>
      <c r="X5" s="41"/>
      <c r="Y5" s="119"/>
      <c r="Z5" s="119"/>
      <c r="AA5" s="42"/>
    </row>
    <row r="6" spans="2:36" ht="8.25" customHeight="1">
      <c r="B6" s="39"/>
      <c r="C6" s="40"/>
      <c r="D6" s="43"/>
      <c r="E6" s="43"/>
      <c r="F6" s="43"/>
      <c r="G6" s="43"/>
      <c r="H6" s="43"/>
      <c r="I6" s="43"/>
      <c r="J6" s="44"/>
      <c r="K6" s="43"/>
      <c r="L6" s="43"/>
      <c r="M6" s="44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2"/>
    </row>
    <row r="7" spans="2:36" s="37" customFormat="1">
      <c r="B7" s="39"/>
      <c r="C7" s="40" t="s">
        <v>96</v>
      </c>
      <c r="D7" s="45">
        <v>-0.29493190392605845</v>
      </c>
      <c r="E7" s="46" t="s">
        <v>97</v>
      </c>
      <c r="F7" s="47"/>
      <c r="G7" s="45">
        <v>0.4918769617749606</v>
      </c>
      <c r="H7" s="46" t="s">
        <v>98</v>
      </c>
      <c r="I7" s="48"/>
      <c r="J7" s="45">
        <v>0.45722364700189622</v>
      </c>
      <c r="K7" s="46" t="s">
        <v>98</v>
      </c>
      <c r="L7" s="49"/>
      <c r="M7" s="45">
        <v>-1.044866522069795</v>
      </c>
      <c r="N7" s="46" t="s">
        <v>99</v>
      </c>
      <c r="O7" s="49"/>
      <c r="P7" s="45">
        <v>-0.28254117340520485</v>
      </c>
      <c r="Q7" s="46" t="s">
        <v>97</v>
      </c>
      <c r="R7" s="48"/>
      <c r="S7" s="45">
        <v>-0.20385976892954313</v>
      </c>
      <c r="T7" s="46" t="s">
        <v>98</v>
      </c>
      <c r="U7" s="48"/>
      <c r="V7" s="45">
        <v>-0.74990887077250434</v>
      </c>
      <c r="W7" s="46" t="s">
        <v>99</v>
      </c>
      <c r="X7" s="48"/>
      <c r="Y7" s="45">
        <f>(D7+G7+J7+M7+P7+S7+V7)/7</f>
        <v>-0.23242966147517843</v>
      </c>
      <c r="Z7" s="46"/>
      <c r="AA7" s="42"/>
      <c r="AD7" s="38"/>
      <c r="AE7" s="38"/>
      <c r="AF7" s="38"/>
      <c r="AG7" s="38"/>
      <c r="AH7" s="38"/>
      <c r="AI7" s="38"/>
      <c r="AJ7" s="38"/>
    </row>
    <row r="8" spans="2:36" s="37" customFormat="1">
      <c r="B8" s="39"/>
      <c r="C8" s="40" t="s">
        <v>100</v>
      </c>
      <c r="D8" s="45">
        <v>-0.45222901385686887</v>
      </c>
      <c r="E8" s="46" t="s">
        <v>97</v>
      </c>
      <c r="F8" s="49"/>
      <c r="G8" s="45">
        <v>-0.59315228432390132</v>
      </c>
      <c r="H8" s="46" t="s">
        <v>98</v>
      </c>
      <c r="I8" s="49"/>
      <c r="J8" s="45">
        <v>-0.22935886960370538</v>
      </c>
      <c r="K8" s="46" t="s">
        <v>99</v>
      </c>
      <c r="L8" s="49"/>
      <c r="M8" s="45">
        <v>-0.75227044622057404</v>
      </c>
      <c r="N8" s="46" t="s">
        <v>99</v>
      </c>
      <c r="O8" s="49"/>
      <c r="P8" s="45">
        <v>-0.90589601286842203</v>
      </c>
      <c r="Q8" s="46" t="s">
        <v>99</v>
      </c>
      <c r="R8" s="49"/>
      <c r="S8" s="45">
        <v>-0.75613544960791146</v>
      </c>
      <c r="T8" s="46" t="s">
        <v>99</v>
      </c>
      <c r="U8" s="49"/>
      <c r="V8" s="45">
        <v>-0.73685869271752802</v>
      </c>
      <c r="W8" s="46" t="s">
        <v>99</v>
      </c>
      <c r="X8" s="49"/>
      <c r="Y8" s="45">
        <f t="shared" ref="Y8:Y23" si="0">(D8+G8+J8+M8+P8+S8+V8)/7</f>
        <v>-0.63227153845698736</v>
      </c>
      <c r="Z8" s="46"/>
      <c r="AA8" s="42"/>
      <c r="AD8" s="38"/>
      <c r="AE8" s="38"/>
      <c r="AF8" s="38"/>
      <c r="AG8" s="38"/>
      <c r="AH8" s="38"/>
      <c r="AI8" s="38"/>
      <c r="AJ8" s="38"/>
    </row>
    <row r="9" spans="2:36" s="37" customFormat="1">
      <c r="B9" s="39"/>
      <c r="C9" s="40" t="s">
        <v>101</v>
      </c>
      <c r="D9" s="45">
        <v>4.2841842933719221</v>
      </c>
      <c r="E9" s="46" t="s">
        <v>98</v>
      </c>
      <c r="F9" s="49"/>
      <c r="G9" s="45">
        <v>3.6466625167532185E-2</v>
      </c>
      <c r="H9" s="46" t="s">
        <v>98</v>
      </c>
      <c r="I9" s="49"/>
      <c r="J9" s="45">
        <v>-9.8097628814177648E-2</v>
      </c>
      <c r="K9" s="46" t="s">
        <v>99</v>
      </c>
      <c r="L9" s="49"/>
      <c r="M9" s="45">
        <v>-0.28475903382944295</v>
      </c>
      <c r="N9" s="46" t="s">
        <v>99</v>
      </c>
      <c r="O9" s="49"/>
      <c r="P9" s="45">
        <v>-1.0897390066257486</v>
      </c>
      <c r="Q9" s="46" t="s">
        <v>99</v>
      </c>
      <c r="R9" s="49"/>
      <c r="S9" s="45">
        <v>-2.6583619267885616E-2</v>
      </c>
      <c r="T9" s="46" t="s">
        <v>98</v>
      </c>
      <c r="U9" s="49"/>
      <c r="V9" s="45">
        <v>1.5208010016505351</v>
      </c>
      <c r="W9" s="46" t="s">
        <v>98</v>
      </c>
      <c r="X9" s="49"/>
      <c r="Y9" s="45">
        <f t="shared" si="0"/>
        <v>0.62032466166467626</v>
      </c>
      <c r="Z9" s="46"/>
      <c r="AA9" s="42"/>
      <c r="AD9" s="38"/>
      <c r="AE9" s="38"/>
      <c r="AF9" s="38"/>
      <c r="AG9" s="38"/>
      <c r="AH9" s="38"/>
      <c r="AI9" s="38"/>
      <c r="AJ9" s="38"/>
    </row>
    <row r="10" spans="2:36" s="37" customFormat="1">
      <c r="B10" s="39"/>
      <c r="C10" s="40" t="s">
        <v>102</v>
      </c>
      <c r="D10" s="45">
        <v>-0.65935153875303276</v>
      </c>
      <c r="E10" s="46" t="s">
        <v>99</v>
      </c>
      <c r="F10" s="49"/>
      <c r="G10" s="45">
        <v>-0.96084565920380471</v>
      </c>
      <c r="H10" s="46" t="s">
        <v>99</v>
      </c>
      <c r="I10" s="49"/>
      <c r="J10" s="45">
        <v>-1.416945282053456</v>
      </c>
      <c r="K10" s="46" t="s">
        <v>99</v>
      </c>
      <c r="L10" s="49"/>
      <c r="M10" s="45">
        <v>-0.47359200331253504</v>
      </c>
      <c r="N10" s="46" t="s">
        <v>99</v>
      </c>
      <c r="O10" s="49"/>
      <c r="P10" s="45">
        <v>-0.26060469944128911</v>
      </c>
      <c r="Q10" s="46" t="s">
        <v>103</v>
      </c>
      <c r="R10" s="49"/>
      <c r="S10" s="45">
        <v>-0.6894307058066238</v>
      </c>
      <c r="T10" s="46" t="s">
        <v>99</v>
      </c>
      <c r="U10" s="49"/>
      <c r="V10" s="45">
        <v>-0.26420574228558824</v>
      </c>
      <c r="W10" s="46" t="s">
        <v>98</v>
      </c>
      <c r="X10" s="49"/>
      <c r="Y10" s="45">
        <f t="shared" si="0"/>
        <v>-0.67499651869376132</v>
      </c>
      <c r="Z10" s="46"/>
      <c r="AA10" s="42"/>
      <c r="AD10" s="38"/>
      <c r="AE10" s="38"/>
      <c r="AF10" s="38"/>
      <c r="AG10" s="38"/>
      <c r="AH10" s="38"/>
      <c r="AI10" s="38"/>
      <c r="AJ10" s="38"/>
    </row>
    <row r="11" spans="2:36" s="37" customFormat="1">
      <c r="B11" s="39"/>
      <c r="C11" s="40" t="s">
        <v>104</v>
      </c>
      <c r="D11" s="45">
        <v>-0.57126689598563141</v>
      </c>
      <c r="E11" s="46" t="s">
        <v>99</v>
      </c>
      <c r="F11" s="49"/>
      <c r="G11" s="45">
        <v>-0.79604291626077228</v>
      </c>
      <c r="H11" s="46" t="s">
        <v>99</v>
      </c>
      <c r="I11" s="49"/>
      <c r="J11" s="45">
        <v>-0.45476995673374715</v>
      </c>
      <c r="K11" s="46" t="s">
        <v>97</v>
      </c>
      <c r="L11" s="49"/>
      <c r="M11" s="45">
        <v>-0.67178661463078537</v>
      </c>
      <c r="N11" s="46" t="s">
        <v>99</v>
      </c>
      <c r="O11" s="49"/>
      <c r="P11" s="45">
        <v>-0.51211503801867808</v>
      </c>
      <c r="Q11" s="46" t="s">
        <v>99</v>
      </c>
      <c r="R11" s="49"/>
      <c r="S11" s="45">
        <v>-1.1670325909988493</v>
      </c>
      <c r="T11" s="46" t="s">
        <v>99</v>
      </c>
      <c r="U11" s="49"/>
      <c r="V11" s="45">
        <v>-0.6796571441216821</v>
      </c>
      <c r="W11" s="46" t="s">
        <v>99</v>
      </c>
      <c r="X11" s="49"/>
      <c r="Y11" s="45">
        <f t="shared" si="0"/>
        <v>-0.69323873667859226</v>
      </c>
      <c r="Z11" s="46"/>
      <c r="AA11" s="42"/>
      <c r="AD11" s="38"/>
      <c r="AE11" s="38"/>
      <c r="AF11" s="38"/>
      <c r="AG11" s="38"/>
      <c r="AH11" s="38"/>
      <c r="AI11" s="38"/>
      <c r="AJ11" s="38"/>
    </row>
    <row r="12" spans="2:36" s="37" customFormat="1">
      <c r="B12" s="39"/>
      <c r="C12" s="40" t="s">
        <v>105</v>
      </c>
      <c r="D12" s="45">
        <v>6.0820243905844989E-3</v>
      </c>
      <c r="E12" s="46" t="s">
        <v>98</v>
      </c>
      <c r="F12" s="49"/>
      <c r="G12" s="45">
        <v>-1.4961540488634055</v>
      </c>
      <c r="H12" s="46" t="s">
        <v>99</v>
      </c>
      <c r="I12" s="49"/>
      <c r="J12" s="45">
        <v>-0.32724394934987816</v>
      </c>
      <c r="K12" s="46" t="s">
        <v>99</v>
      </c>
      <c r="L12" s="49"/>
      <c r="M12" s="45">
        <v>-0.63842479199100988</v>
      </c>
      <c r="N12" s="46" t="s">
        <v>99</v>
      </c>
      <c r="O12" s="49"/>
      <c r="P12" s="45">
        <v>-1.1009662504101345</v>
      </c>
      <c r="Q12" s="46" t="s">
        <v>99</v>
      </c>
      <c r="R12" s="49"/>
      <c r="S12" s="45">
        <v>-5.0870370620268314E-2</v>
      </c>
      <c r="T12" s="46" t="s">
        <v>98</v>
      </c>
      <c r="U12" s="49"/>
      <c r="V12" s="45">
        <v>-0.83000550074521584</v>
      </c>
      <c r="W12" s="46" t="s">
        <v>99</v>
      </c>
      <c r="X12" s="49"/>
      <c r="Y12" s="45">
        <f t="shared" si="0"/>
        <v>-0.63394041251276101</v>
      </c>
      <c r="Z12" s="46"/>
      <c r="AA12" s="42"/>
      <c r="AD12" s="38"/>
      <c r="AE12" s="38"/>
      <c r="AF12" s="38"/>
      <c r="AG12" s="38"/>
      <c r="AH12" s="38"/>
      <c r="AI12" s="38"/>
      <c r="AJ12" s="38"/>
    </row>
    <row r="13" spans="2:36" s="37" customFormat="1">
      <c r="B13" s="39"/>
      <c r="C13" s="40" t="s">
        <v>106</v>
      </c>
      <c r="D13" s="45">
        <v>-0.28309302590024971</v>
      </c>
      <c r="E13" s="46" t="s">
        <v>98</v>
      </c>
      <c r="F13" s="49"/>
      <c r="G13" s="45">
        <v>-1.6659867599423264</v>
      </c>
      <c r="H13" s="46" t="s">
        <v>99</v>
      </c>
      <c r="I13" s="49"/>
      <c r="J13" s="45">
        <v>0.14394988474159984</v>
      </c>
      <c r="K13" s="46" t="s">
        <v>98</v>
      </c>
      <c r="L13" s="49"/>
      <c r="M13" s="45">
        <v>-8.5328983231686903E-2</v>
      </c>
      <c r="N13" s="46" t="s">
        <v>98</v>
      </c>
      <c r="O13" s="49"/>
      <c r="P13" s="45">
        <v>0.17530985734629595</v>
      </c>
      <c r="Q13" s="46" t="s">
        <v>98</v>
      </c>
      <c r="R13" s="49"/>
      <c r="S13" s="45">
        <v>-1.2740330206177315</v>
      </c>
      <c r="T13" s="46" t="s">
        <v>99</v>
      </c>
      <c r="U13" s="49"/>
      <c r="V13" s="45">
        <v>-0.34625373861297509</v>
      </c>
      <c r="W13" s="46" t="s">
        <v>99</v>
      </c>
      <c r="X13" s="49"/>
      <c r="Y13" s="45">
        <f t="shared" si="0"/>
        <v>-0.47649082660243913</v>
      </c>
      <c r="Z13" s="46"/>
      <c r="AA13" s="42"/>
      <c r="AD13" s="38"/>
      <c r="AE13" s="38"/>
      <c r="AF13" s="38"/>
      <c r="AG13" s="38"/>
      <c r="AH13" s="38"/>
      <c r="AI13" s="38"/>
      <c r="AJ13" s="38"/>
    </row>
    <row r="14" spans="2:36" s="37" customFormat="1">
      <c r="B14" s="39"/>
      <c r="C14" s="40" t="s">
        <v>107</v>
      </c>
      <c r="D14" s="45">
        <v>-4.0468211624479578</v>
      </c>
      <c r="E14" s="46" t="s">
        <v>98</v>
      </c>
      <c r="F14" s="49"/>
      <c r="G14" s="45">
        <v>-0.88073282499261285</v>
      </c>
      <c r="H14" s="46" t="s">
        <v>99</v>
      </c>
      <c r="I14" s="49"/>
      <c r="J14" s="45">
        <v>-0.59328682508267072</v>
      </c>
      <c r="K14" s="46" t="s">
        <v>99</v>
      </c>
      <c r="L14" s="49"/>
      <c r="M14" s="45">
        <v>-0.35231432436218013</v>
      </c>
      <c r="N14" s="46" t="s">
        <v>99</v>
      </c>
      <c r="O14" s="49"/>
      <c r="P14" s="45">
        <v>-0.29061194161126641</v>
      </c>
      <c r="Q14" s="46" t="s">
        <v>98</v>
      </c>
      <c r="R14" s="49"/>
      <c r="S14" s="45">
        <v>-0.77292288609952553</v>
      </c>
      <c r="T14" s="46" t="s">
        <v>99</v>
      </c>
      <c r="U14" s="49"/>
      <c r="V14" s="45">
        <v>-3.8421494069182144E-4</v>
      </c>
      <c r="W14" s="46" t="s">
        <v>98</v>
      </c>
      <c r="X14" s="49"/>
      <c r="Y14" s="45">
        <f t="shared" si="0"/>
        <v>-0.99101059707670081</v>
      </c>
      <c r="Z14" s="46"/>
      <c r="AA14" s="42"/>
      <c r="AD14" s="38"/>
      <c r="AE14" s="38"/>
      <c r="AF14" s="38"/>
      <c r="AG14" s="38"/>
      <c r="AH14" s="38"/>
      <c r="AI14" s="38"/>
      <c r="AJ14" s="38"/>
    </row>
    <row r="15" spans="2:36" s="37" customFormat="1">
      <c r="B15" s="39"/>
      <c r="C15" s="40" t="s">
        <v>108</v>
      </c>
      <c r="D15" s="45">
        <v>-1.1616864337444459</v>
      </c>
      <c r="E15" s="46" t="s">
        <v>99</v>
      </c>
      <c r="F15" s="49"/>
      <c r="G15" s="45">
        <v>-1.3907597399926661</v>
      </c>
      <c r="H15" s="46" t="s">
        <v>99</v>
      </c>
      <c r="I15" s="49"/>
      <c r="J15" s="45">
        <v>-1.300335711128376</v>
      </c>
      <c r="K15" s="46" t="s">
        <v>99</v>
      </c>
      <c r="L15" s="49"/>
      <c r="M15" s="45">
        <v>-0.49235822981338795</v>
      </c>
      <c r="N15" s="46" t="s">
        <v>99</v>
      </c>
      <c r="O15" s="49"/>
      <c r="P15" s="45">
        <v>-1.1429015954555219</v>
      </c>
      <c r="Q15" s="46" t="s">
        <v>99</v>
      </c>
      <c r="R15" s="49"/>
      <c r="S15" s="45">
        <v>-0.63520067403841662</v>
      </c>
      <c r="T15" s="46" t="s">
        <v>99</v>
      </c>
      <c r="U15" s="49"/>
      <c r="V15" s="45">
        <v>-0.87077456440195489</v>
      </c>
      <c r="W15" s="46" t="s">
        <v>99</v>
      </c>
      <c r="X15" s="49"/>
      <c r="Y15" s="45">
        <f t="shared" si="0"/>
        <v>-0.99914527836782419</v>
      </c>
      <c r="Z15" s="46"/>
      <c r="AA15" s="42"/>
      <c r="AD15" s="38"/>
      <c r="AE15" s="38"/>
      <c r="AF15" s="38"/>
      <c r="AG15" s="38"/>
      <c r="AH15" s="38"/>
      <c r="AI15" s="38"/>
      <c r="AJ15" s="38"/>
    </row>
    <row r="16" spans="2:36" s="37" customFormat="1">
      <c r="B16" s="39"/>
      <c r="C16" s="40" t="s">
        <v>109</v>
      </c>
      <c r="D16" s="45">
        <v>-0.33406306699786731</v>
      </c>
      <c r="E16" s="46" t="s">
        <v>98</v>
      </c>
      <c r="F16" s="49"/>
      <c r="G16" s="45">
        <v>-1.4571172121889384</v>
      </c>
      <c r="H16" s="46" t="s">
        <v>99</v>
      </c>
      <c r="I16" s="49"/>
      <c r="J16" s="45">
        <v>-0.72279566927474059</v>
      </c>
      <c r="K16" s="46" t="s">
        <v>99</v>
      </c>
      <c r="L16" s="49"/>
      <c r="M16" s="45">
        <v>0.41137340537710121</v>
      </c>
      <c r="N16" s="46" t="s">
        <v>98</v>
      </c>
      <c r="O16" s="49"/>
      <c r="P16" s="45">
        <v>-1.0642742577629232</v>
      </c>
      <c r="Q16" s="46" t="s">
        <v>99</v>
      </c>
      <c r="R16" s="49"/>
      <c r="S16" s="45">
        <v>-0.37791933321032195</v>
      </c>
      <c r="T16" s="46" t="s">
        <v>99</v>
      </c>
      <c r="U16" s="49"/>
      <c r="V16" s="45">
        <v>-2.9099821754484188E-2</v>
      </c>
      <c r="W16" s="46" t="s">
        <v>98</v>
      </c>
      <c r="X16" s="49"/>
      <c r="Y16" s="45">
        <f t="shared" si="0"/>
        <v>-0.51055656511602487</v>
      </c>
      <c r="Z16" s="46"/>
      <c r="AA16" s="42"/>
      <c r="AD16" s="38"/>
      <c r="AE16" s="38"/>
      <c r="AF16" s="38"/>
      <c r="AG16" s="38"/>
      <c r="AH16" s="38"/>
      <c r="AI16" s="38"/>
      <c r="AJ16" s="38"/>
    </row>
    <row r="17" spans="2:36" s="37" customFormat="1">
      <c r="B17" s="39"/>
      <c r="C17" s="40" t="s">
        <v>110</v>
      </c>
      <c r="D17" s="45">
        <v>-1.0087962033963649</v>
      </c>
      <c r="E17" s="46" t="s">
        <v>99</v>
      </c>
      <c r="F17" s="49"/>
      <c r="G17" s="45">
        <v>-3.4312198170604477E-2</v>
      </c>
      <c r="H17" s="46" t="s">
        <v>98</v>
      </c>
      <c r="I17" s="49"/>
      <c r="J17" s="45">
        <v>-0.79912192158874706</v>
      </c>
      <c r="K17" s="46" t="s">
        <v>99</v>
      </c>
      <c r="L17" s="49"/>
      <c r="M17" s="45">
        <v>-2.9193736320367047E-2</v>
      </c>
      <c r="N17" s="46" t="s">
        <v>98</v>
      </c>
      <c r="O17" s="49"/>
      <c r="P17" s="45">
        <v>7.3346225642328886E-2</v>
      </c>
      <c r="Q17" s="46" t="s">
        <v>98</v>
      </c>
      <c r="R17" s="49"/>
      <c r="S17" s="45">
        <v>-0.7086003600931664</v>
      </c>
      <c r="T17" s="46" t="s">
        <v>99</v>
      </c>
      <c r="U17" s="49"/>
      <c r="V17" s="45">
        <v>-1.0104625661416078</v>
      </c>
      <c r="W17" s="46" t="s">
        <v>99</v>
      </c>
      <c r="X17" s="49"/>
      <c r="Y17" s="45">
        <f t="shared" si="0"/>
        <v>-0.50244868000978982</v>
      </c>
      <c r="Z17" s="46"/>
      <c r="AA17" s="42"/>
      <c r="AD17" s="38"/>
      <c r="AE17" s="38"/>
      <c r="AF17" s="38"/>
      <c r="AG17" s="38"/>
      <c r="AH17" s="38"/>
      <c r="AI17" s="38"/>
      <c r="AJ17" s="38"/>
    </row>
    <row r="18" spans="2:36" s="37" customFormat="1">
      <c r="B18" s="39"/>
      <c r="C18" s="40" t="s">
        <v>111</v>
      </c>
      <c r="D18" s="45">
        <v>-0.75359427140590873</v>
      </c>
      <c r="E18" s="46" t="s">
        <v>99</v>
      </c>
      <c r="F18" s="49"/>
      <c r="G18" s="45">
        <v>-1.0077517680994996</v>
      </c>
      <c r="H18" s="46" t="s">
        <v>99</v>
      </c>
      <c r="I18" s="49"/>
      <c r="J18" s="45">
        <v>-1.1824644979614298</v>
      </c>
      <c r="K18" s="46" t="s">
        <v>99</v>
      </c>
      <c r="L18" s="49"/>
      <c r="M18" s="45">
        <v>-0.27523963062901863</v>
      </c>
      <c r="N18" s="46" t="s">
        <v>103</v>
      </c>
      <c r="O18" s="49"/>
      <c r="P18" s="45">
        <v>0.37567227999189956</v>
      </c>
      <c r="Q18" s="46" t="s">
        <v>98</v>
      </c>
      <c r="R18" s="49"/>
      <c r="S18" s="45">
        <v>-0.6394439518055669</v>
      </c>
      <c r="T18" s="46" t="s">
        <v>99</v>
      </c>
      <c r="U18" s="49"/>
      <c r="V18" s="45">
        <v>0.25788873304070115</v>
      </c>
      <c r="W18" s="46" t="s">
        <v>103</v>
      </c>
      <c r="X18" s="49"/>
      <c r="Y18" s="45">
        <f t="shared" si="0"/>
        <v>-0.46070472955268904</v>
      </c>
      <c r="Z18" s="46"/>
      <c r="AA18" s="42"/>
      <c r="AD18" s="38"/>
      <c r="AE18" s="38"/>
      <c r="AF18" s="38"/>
      <c r="AG18" s="38"/>
      <c r="AH18" s="38"/>
      <c r="AI18" s="38"/>
      <c r="AJ18" s="38"/>
    </row>
    <row r="19" spans="2:36" s="37" customFormat="1">
      <c r="B19" s="39"/>
      <c r="C19" s="40" t="s">
        <v>112</v>
      </c>
      <c r="D19" s="45">
        <v>-0.24599360527853836</v>
      </c>
      <c r="E19" s="46" t="s">
        <v>99</v>
      </c>
      <c r="F19" s="49"/>
      <c r="G19" s="45">
        <v>-4.2204307223719019E-2</v>
      </c>
      <c r="H19" s="46" t="s">
        <v>98</v>
      </c>
      <c r="I19" s="49"/>
      <c r="J19" s="45">
        <v>-0.95615835091046186</v>
      </c>
      <c r="K19" s="46" t="s">
        <v>99</v>
      </c>
      <c r="L19" s="49"/>
      <c r="M19" s="45">
        <v>-0.56345521037349677</v>
      </c>
      <c r="N19" s="46" t="s">
        <v>99</v>
      </c>
      <c r="O19" s="49"/>
      <c r="P19" s="45">
        <v>-0.43599508990282959</v>
      </c>
      <c r="Q19" s="46" t="s">
        <v>99</v>
      </c>
      <c r="R19" s="49"/>
      <c r="S19" s="45">
        <v>-0.38501606619584711</v>
      </c>
      <c r="T19" s="46" t="s">
        <v>99</v>
      </c>
      <c r="U19" s="49"/>
      <c r="V19" s="45">
        <v>-0.92389589679274564</v>
      </c>
      <c r="W19" s="46" t="s">
        <v>99</v>
      </c>
      <c r="X19" s="49"/>
      <c r="Y19" s="45">
        <f t="shared" si="0"/>
        <v>-0.50753121809680557</v>
      </c>
      <c r="Z19" s="46"/>
      <c r="AA19" s="42"/>
      <c r="AD19" s="38"/>
      <c r="AE19" s="38"/>
      <c r="AF19" s="38"/>
      <c r="AG19" s="38"/>
      <c r="AH19" s="38"/>
      <c r="AI19" s="38"/>
      <c r="AJ19" s="38"/>
    </row>
    <row r="20" spans="2:36" s="37" customFormat="1">
      <c r="B20" s="39"/>
      <c r="C20" s="40" t="s">
        <v>113</v>
      </c>
      <c r="D20" s="45">
        <v>-0.41132173009752893</v>
      </c>
      <c r="E20" s="46" t="s">
        <v>99</v>
      </c>
      <c r="F20" s="49"/>
      <c r="G20" s="45">
        <v>-0.19133482312308739</v>
      </c>
      <c r="H20" s="46" t="s">
        <v>98</v>
      </c>
      <c r="I20" s="49"/>
      <c r="J20" s="45">
        <v>-0.97358079554824939</v>
      </c>
      <c r="K20" s="46" t="s">
        <v>99</v>
      </c>
      <c r="L20" s="49"/>
      <c r="M20" s="45">
        <v>2.1976577012785046</v>
      </c>
      <c r="N20" s="46" t="s">
        <v>99</v>
      </c>
      <c r="O20" s="49"/>
      <c r="P20" s="45">
        <v>0.96711325217747712</v>
      </c>
      <c r="Q20" s="46" t="s">
        <v>99</v>
      </c>
      <c r="R20" s="49"/>
      <c r="S20" s="45">
        <v>-0.44714843525421027</v>
      </c>
      <c r="T20" s="46" t="s">
        <v>99</v>
      </c>
      <c r="U20" s="49"/>
      <c r="V20" s="45">
        <v>-0.81826967338042411</v>
      </c>
      <c r="W20" s="46" t="s">
        <v>99</v>
      </c>
      <c r="X20" s="49"/>
      <c r="Y20" s="45">
        <f t="shared" si="0"/>
        <v>4.6159356578925927E-2</v>
      </c>
      <c r="Z20" s="46"/>
      <c r="AA20" s="42"/>
      <c r="AD20" s="38"/>
      <c r="AE20" s="38"/>
      <c r="AF20" s="38"/>
      <c r="AG20" s="38"/>
      <c r="AH20" s="38"/>
      <c r="AI20" s="38"/>
      <c r="AJ20" s="38"/>
    </row>
    <row r="21" spans="2:36" s="37" customFormat="1">
      <c r="B21" s="39"/>
      <c r="C21" s="40" t="s">
        <v>114</v>
      </c>
      <c r="D21" s="45">
        <v>-1.6738637975302528</v>
      </c>
      <c r="E21" s="46" t="s">
        <v>99</v>
      </c>
      <c r="F21" s="49"/>
      <c r="G21" s="45">
        <v>-0.60134346197693977</v>
      </c>
      <c r="H21" s="46" t="s">
        <v>99</v>
      </c>
      <c r="I21" s="49"/>
      <c r="J21" s="45">
        <v>-0.74450622805652356</v>
      </c>
      <c r="K21" s="46" t="s">
        <v>99</v>
      </c>
      <c r="L21" s="49"/>
      <c r="M21" s="45">
        <v>-1.1200862362363122</v>
      </c>
      <c r="N21" s="46" t="s">
        <v>99</v>
      </c>
      <c r="O21" s="49"/>
      <c r="P21" s="45">
        <v>-0.9562163603059195</v>
      </c>
      <c r="Q21" s="46" t="s">
        <v>99</v>
      </c>
      <c r="R21" s="49"/>
      <c r="S21" s="45">
        <v>-0.86900525736808698</v>
      </c>
      <c r="T21" s="46" t="s">
        <v>99</v>
      </c>
      <c r="U21" s="49"/>
      <c r="V21" s="45">
        <v>0.12012134254557433</v>
      </c>
      <c r="W21" s="46" t="s">
        <v>98</v>
      </c>
      <c r="X21" s="49"/>
      <c r="Y21" s="45">
        <f t="shared" si="0"/>
        <v>-0.83498571413263722</v>
      </c>
      <c r="Z21" s="46"/>
      <c r="AA21" s="42"/>
      <c r="AD21" s="38"/>
      <c r="AE21" s="38"/>
      <c r="AF21" s="38"/>
      <c r="AG21" s="38"/>
      <c r="AH21" s="38"/>
      <c r="AI21" s="38"/>
      <c r="AJ21" s="38"/>
    </row>
    <row r="22" spans="2:36" s="37" customFormat="1">
      <c r="B22" s="39"/>
      <c r="C22" s="40" t="s">
        <v>115</v>
      </c>
      <c r="D22" s="45">
        <v>-2.0887015216734792E-2</v>
      </c>
      <c r="E22" s="46" t="s">
        <v>98</v>
      </c>
      <c r="F22" s="49"/>
      <c r="G22" s="45">
        <v>-1.603961115080107</v>
      </c>
      <c r="H22" s="46" t="s">
        <v>99</v>
      </c>
      <c r="I22" s="49"/>
      <c r="J22" s="45">
        <v>0.72542788947466652</v>
      </c>
      <c r="K22" s="46" t="s">
        <v>98</v>
      </c>
      <c r="L22" s="49"/>
      <c r="M22" s="45">
        <v>-0.66725012378064907</v>
      </c>
      <c r="N22" s="46" t="s">
        <v>99</v>
      </c>
      <c r="O22" s="49"/>
      <c r="P22" s="45">
        <v>-1.4181726748677554</v>
      </c>
      <c r="Q22" s="46" t="s">
        <v>99</v>
      </c>
      <c r="R22" s="49"/>
      <c r="S22" s="45">
        <v>-0.92556835381872882</v>
      </c>
      <c r="T22" s="46" t="s">
        <v>99</v>
      </c>
      <c r="U22" s="49"/>
      <c r="V22" s="45">
        <v>-0.6241427440604066</v>
      </c>
      <c r="W22" s="46" t="s">
        <v>99</v>
      </c>
      <c r="X22" s="49"/>
      <c r="Y22" s="45">
        <f t="shared" si="0"/>
        <v>-0.64779344819281648</v>
      </c>
      <c r="Z22" s="46"/>
      <c r="AA22" s="42"/>
      <c r="AD22" s="38"/>
      <c r="AE22" s="38"/>
      <c r="AF22" s="38"/>
      <c r="AG22" s="38"/>
      <c r="AH22" s="38"/>
      <c r="AI22" s="38"/>
      <c r="AJ22" s="38"/>
    </row>
    <row r="23" spans="2:36" s="37" customFormat="1">
      <c r="B23" s="39"/>
      <c r="C23" s="40" t="s">
        <v>116</v>
      </c>
      <c r="D23" s="45">
        <v>-0.84471421778097644</v>
      </c>
      <c r="E23" s="46" t="s">
        <v>99</v>
      </c>
      <c r="F23" s="49"/>
      <c r="G23" s="45">
        <v>-1.3399195506460377</v>
      </c>
      <c r="H23" s="46" t="s">
        <v>99</v>
      </c>
      <c r="I23" s="49"/>
      <c r="J23" s="45">
        <v>-0.51084149520569966</v>
      </c>
      <c r="K23" s="46" t="s">
        <v>99</v>
      </c>
      <c r="L23" s="49"/>
      <c r="M23" s="45">
        <v>-0.69674743693044672</v>
      </c>
      <c r="N23" s="46" t="s">
        <v>99</v>
      </c>
      <c r="O23" s="49"/>
      <c r="P23" s="45">
        <v>-1.029521803436281</v>
      </c>
      <c r="Q23" s="46" t="s">
        <v>99</v>
      </c>
      <c r="R23" s="49"/>
      <c r="S23" s="45">
        <v>-0.72121548940475033</v>
      </c>
      <c r="T23" s="46" t="s">
        <v>99</v>
      </c>
      <c r="U23" s="49"/>
      <c r="V23" s="45">
        <v>-9.3101695527665826E-2</v>
      </c>
      <c r="W23" s="46" t="s">
        <v>98</v>
      </c>
      <c r="X23" s="49"/>
      <c r="Y23" s="45">
        <f t="shared" si="0"/>
        <v>-0.74800881270455111</v>
      </c>
      <c r="Z23" s="46"/>
      <c r="AA23" s="42"/>
      <c r="AD23" s="38"/>
      <c r="AE23" s="38"/>
      <c r="AF23" s="38"/>
      <c r="AG23" s="38"/>
      <c r="AH23" s="38"/>
      <c r="AI23" s="38"/>
      <c r="AJ23" s="38"/>
    </row>
    <row r="24" spans="2:36" s="37" customFormat="1">
      <c r="B24" s="39"/>
      <c r="C24" s="40"/>
      <c r="D24" s="45"/>
      <c r="E24" s="46"/>
      <c r="F24" s="49"/>
      <c r="G24" s="45"/>
      <c r="H24" s="46"/>
      <c r="I24" s="49"/>
      <c r="J24" s="45"/>
      <c r="K24" s="46"/>
      <c r="L24" s="49"/>
      <c r="M24" s="45"/>
      <c r="N24" s="46"/>
      <c r="O24" s="49"/>
      <c r="P24" s="45"/>
      <c r="Q24" s="46"/>
      <c r="R24" s="49"/>
      <c r="S24" s="45"/>
      <c r="T24" s="46"/>
      <c r="U24" s="49"/>
      <c r="V24" s="45"/>
      <c r="W24" s="46"/>
      <c r="X24" s="49"/>
      <c r="Y24" s="45"/>
      <c r="Z24" s="46"/>
      <c r="AA24" s="42"/>
      <c r="AD24" s="38"/>
      <c r="AE24" s="38"/>
      <c r="AF24" s="38"/>
      <c r="AG24" s="38"/>
      <c r="AH24" s="38"/>
      <c r="AI24" s="38"/>
      <c r="AJ24" s="38"/>
    </row>
    <row r="25" spans="2:36" s="37" customFormat="1">
      <c r="B25" s="39"/>
      <c r="C25" s="40" t="s">
        <v>148</v>
      </c>
      <c r="D25" s="45">
        <f>AVERAGE(D7:D23)</f>
        <v>-0.49837338615034776</v>
      </c>
      <c r="E25" s="46"/>
      <c r="F25" s="49"/>
      <c r="G25" s="45">
        <f>AVERAGE(G7:G23)</f>
        <v>-0.79607500489093697</v>
      </c>
      <c r="H25" s="46"/>
      <c r="I25" s="49"/>
      <c r="J25" s="45">
        <f>AVERAGE(J7:J23)</f>
        <v>-0.52840622118198244</v>
      </c>
      <c r="K25" s="46"/>
      <c r="L25" s="49"/>
      <c r="M25" s="45">
        <f>AVERAGE(M7:M23)</f>
        <v>-0.32580248335741657</v>
      </c>
      <c r="N25" s="46"/>
      <c r="O25" s="49"/>
      <c r="P25" s="45">
        <f>AVERAGE(P7:P23)</f>
        <v>-0.52341848758552778</v>
      </c>
      <c r="Q25" s="46"/>
      <c r="R25" s="49"/>
      <c r="S25" s="45">
        <f>AVERAGE(S7:S23)</f>
        <v>-0.62646978430220202</v>
      </c>
      <c r="T25" s="46"/>
      <c r="U25" s="49"/>
      <c r="V25" s="45">
        <f>AVERAGE(V7:V23)</f>
        <v>-0.35754175229521551</v>
      </c>
      <c r="W25" s="46"/>
      <c r="X25" s="49"/>
      <c r="Y25" s="45">
        <f>AVERAGE(Y7:Y23)</f>
        <v>-0.52229815996623263</v>
      </c>
      <c r="Z25" s="46"/>
      <c r="AA25" s="42"/>
      <c r="AD25" s="38"/>
      <c r="AE25" s="38"/>
      <c r="AF25" s="38"/>
      <c r="AG25" s="38"/>
      <c r="AH25" s="38"/>
      <c r="AI25" s="38"/>
      <c r="AJ25" s="38"/>
    </row>
    <row r="26" spans="2:36" s="37" customFormat="1" ht="7.5" customHeight="1"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2"/>
      <c r="O26" s="52"/>
      <c r="P26" s="53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4"/>
      <c r="AD26" s="38"/>
      <c r="AE26" s="38"/>
      <c r="AF26" s="38"/>
      <c r="AG26" s="38"/>
      <c r="AH26" s="38"/>
      <c r="AI26" s="38"/>
      <c r="AJ26" s="38"/>
    </row>
    <row r="27" spans="2:36" s="37" customFormat="1" ht="6" customHeight="1">
      <c r="B27" s="3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D27" s="38"/>
      <c r="AE27" s="38"/>
      <c r="AF27" s="38"/>
      <c r="AG27" s="38"/>
      <c r="AH27" s="38"/>
      <c r="AI27" s="38"/>
      <c r="AJ27" s="38"/>
    </row>
    <row r="28" spans="2:36" s="37" customFormat="1">
      <c r="B28" s="38"/>
      <c r="C28" s="120" t="s">
        <v>117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56"/>
      <c r="AD28" s="38"/>
      <c r="AE28" s="38"/>
      <c r="AF28" s="38"/>
      <c r="AG28" s="38"/>
      <c r="AH28" s="38"/>
      <c r="AI28" s="38"/>
      <c r="AJ28" s="38"/>
    </row>
    <row r="29" spans="2:36" s="37" customFormat="1">
      <c r="B29" s="3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56"/>
    </row>
    <row r="31" spans="2:36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56"/>
    </row>
    <row r="37" spans="4:26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</sheetData>
  <mergeCells count="9">
    <mergeCell ref="V4:W5"/>
    <mergeCell ref="Y4:Z5"/>
    <mergeCell ref="C28:Y31"/>
    <mergeCell ref="D4:E5"/>
    <mergeCell ref="G4:H5"/>
    <mergeCell ref="J4:K5"/>
    <mergeCell ref="M4:N5"/>
    <mergeCell ref="P4:Q5"/>
    <mergeCell ref="S4:T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J37"/>
  <sheetViews>
    <sheetView topLeftCell="A7" zoomScaleNormal="100" workbookViewId="0">
      <selection activeCell="AA3" sqref="B3:AA31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3.28515625" style="55" customWidth="1"/>
    <col min="6" max="6" width="0.5703125" style="55" customWidth="1"/>
    <col min="7" max="7" width="8.5703125" style="55" customWidth="1"/>
    <col min="8" max="8" width="3.28515625" style="55" customWidth="1"/>
    <col min="9" max="9" width="0.5703125" style="55" customWidth="1"/>
    <col min="10" max="10" width="8.7109375" style="55" customWidth="1"/>
    <col min="11" max="11" width="3.42578125" style="55" customWidth="1"/>
    <col min="12" max="12" width="0.5703125" style="55" customWidth="1"/>
    <col min="13" max="13" width="8.7109375" style="55" customWidth="1"/>
    <col min="14" max="14" width="3.28515625" style="55" customWidth="1"/>
    <col min="15" max="15" width="0.5703125" style="55" customWidth="1"/>
    <col min="16" max="16" width="8.7109375" style="55" customWidth="1"/>
    <col min="17" max="17" width="3.28515625" style="55" customWidth="1"/>
    <col min="18" max="18" width="0.5703125" style="55" customWidth="1"/>
    <col min="19" max="19" width="8.7109375" style="55" customWidth="1"/>
    <col min="20" max="20" width="3.5703125" style="55" customWidth="1"/>
    <col min="21" max="21" width="0.5703125" style="55" customWidth="1"/>
    <col min="22" max="22" width="8.7109375" style="55" customWidth="1"/>
    <col min="23" max="23" width="3.140625" style="55" customWidth="1"/>
    <col min="24" max="24" width="0.5703125" style="55" customWidth="1"/>
    <col min="25" max="25" width="8.7109375" style="55" customWidth="1"/>
    <col min="26" max="26" width="3.140625" style="55" customWidth="1"/>
    <col min="27" max="27" width="1.5703125" style="37" customWidth="1"/>
    <col min="28" max="29" width="9.140625" style="37"/>
    <col min="30" max="16384" width="9.140625" style="38"/>
  </cols>
  <sheetData>
    <row r="3" spans="2:36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2:36" ht="12.75" customHeight="1">
      <c r="B4" s="39"/>
      <c r="C4" s="40"/>
      <c r="D4" s="116" t="s">
        <v>33</v>
      </c>
      <c r="E4" s="117"/>
      <c r="F4" s="41"/>
      <c r="G4" s="116" t="s">
        <v>34</v>
      </c>
      <c r="H4" s="117"/>
      <c r="I4" s="41"/>
      <c r="J4" s="116" t="s">
        <v>93</v>
      </c>
      <c r="K4" s="117"/>
      <c r="L4" s="41"/>
      <c r="M4" s="116" t="s">
        <v>36</v>
      </c>
      <c r="N4" s="117"/>
      <c r="O4" s="41"/>
      <c r="P4" s="116" t="s">
        <v>37</v>
      </c>
      <c r="Q4" s="117"/>
      <c r="R4" s="41"/>
      <c r="S4" s="116" t="s">
        <v>94</v>
      </c>
      <c r="T4" s="117"/>
      <c r="U4" s="41"/>
      <c r="V4" s="116" t="s">
        <v>95</v>
      </c>
      <c r="W4" s="117"/>
      <c r="X4" s="41"/>
      <c r="Y4" s="118" t="s">
        <v>148</v>
      </c>
      <c r="Z4" s="119"/>
      <c r="AA4" s="42"/>
    </row>
    <row r="5" spans="2:36" ht="12.75" customHeight="1">
      <c r="B5" s="39"/>
      <c r="C5" s="40"/>
      <c r="D5" s="117"/>
      <c r="E5" s="117"/>
      <c r="F5" s="41"/>
      <c r="G5" s="117"/>
      <c r="H5" s="117"/>
      <c r="I5" s="41"/>
      <c r="J5" s="117"/>
      <c r="K5" s="117"/>
      <c r="L5" s="41"/>
      <c r="M5" s="117"/>
      <c r="N5" s="117"/>
      <c r="O5" s="41"/>
      <c r="P5" s="117"/>
      <c r="Q5" s="117"/>
      <c r="R5" s="41"/>
      <c r="S5" s="117"/>
      <c r="T5" s="117"/>
      <c r="U5" s="41"/>
      <c r="V5" s="117"/>
      <c r="W5" s="117"/>
      <c r="X5" s="41"/>
      <c r="Y5" s="119"/>
      <c r="Z5" s="119"/>
      <c r="AA5" s="42"/>
    </row>
    <row r="6" spans="2:36" ht="8.25" customHeight="1">
      <c r="B6" s="39"/>
      <c r="C6" s="40"/>
      <c r="D6" s="43"/>
      <c r="E6" s="43"/>
      <c r="F6" s="43"/>
      <c r="G6" s="43"/>
      <c r="H6" s="43"/>
      <c r="I6" s="43"/>
      <c r="J6" s="44"/>
      <c r="K6" s="57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2"/>
    </row>
    <row r="7" spans="2:36" s="37" customFormat="1">
      <c r="B7" s="39"/>
      <c r="C7" s="40" t="s">
        <v>96</v>
      </c>
      <c r="D7" s="45">
        <v>0.46014777361204756</v>
      </c>
      <c r="E7" s="46" t="s">
        <v>98</v>
      </c>
      <c r="F7" s="49"/>
      <c r="G7" s="45">
        <v>2.069088234287372</v>
      </c>
      <c r="H7" s="46" t="s">
        <v>99</v>
      </c>
      <c r="I7" s="49"/>
      <c r="J7" s="45">
        <v>2.2684453535431723</v>
      </c>
      <c r="K7" s="46" t="s">
        <v>98</v>
      </c>
      <c r="L7" s="49"/>
      <c r="M7" s="45">
        <v>1.0312250333879756</v>
      </c>
      <c r="N7" s="46" t="s">
        <v>103</v>
      </c>
      <c r="O7" s="49"/>
      <c r="P7" s="45">
        <v>0.44928347451007972</v>
      </c>
      <c r="Q7" s="46" t="s">
        <v>99</v>
      </c>
      <c r="R7" s="49"/>
      <c r="S7" s="45">
        <v>0.12231042397810284</v>
      </c>
      <c r="T7" s="46" t="s">
        <v>98</v>
      </c>
      <c r="U7" s="49"/>
      <c r="V7" s="45">
        <v>0.28157068780922062</v>
      </c>
      <c r="W7" s="46" t="s">
        <v>99</v>
      </c>
      <c r="X7" s="49"/>
      <c r="Y7" s="45">
        <f>(D7+G7+J7+M7+P7+S7+V7)/7</f>
        <v>0.95458156873256728</v>
      </c>
      <c r="Z7" s="46"/>
      <c r="AA7" s="42"/>
      <c r="AD7" s="38"/>
      <c r="AE7" s="38"/>
      <c r="AF7" s="38"/>
      <c r="AG7" s="38"/>
      <c r="AH7" s="38"/>
      <c r="AI7" s="38"/>
      <c r="AJ7" s="38"/>
    </row>
    <row r="8" spans="2:36" s="37" customFormat="1">
      <c r="B8" s="39"/>
      <c r="C8" s="40" t="s">
        <v>100</v>
      </c>
      <c r="D8" s="45">
        <v>0.77555192465516187</v>
      </c>
      <c r="E8" s="46" t="s">
        <v>99</v>
      </c>
      <c r="F8" s="49"/>
      <c r="G8" s="45">
        <v>0.4520967688525418</v>
      </c>
      <c r="H8" s="46" t="s">
        <v>99</v>
      </c>
      <c r="I8" s="49"/>
      <c r="J8" s="45">
        <v>0.85747487110140197</v>
      </c>
      <c r="K8" s="46" t="s">
        <v>99</v>
      </c>
      <c r="L8" s="49"/>
      <c r="M8" s="45">
        <v>0.8578919942422808</v>
      </c>
      <c r="N8" s="46" t="s">
        <v>99</v>
      </c>
      <c r="O8" s="49"/>
      <c r="P8" s="45">
        <v>0.42404882236713026</v>
      </c>
      <c r="Q8" s="46" t="s">
        <v>99</v>
      </c>
      <c r="R8" s="49"/>
      <c r="S8" s="45">
        <v>0.26109891371477439</v>
      </c>
      <c r="T8" s="46" t="s">
        <v>99</v>
      </c>
      <c r="U8" s="49"/>
      <c r="V8" s="45">
        <v>0.47834960215161271</v>
      </c>
      <c r="W8" s="46" t="s">
        <v>98</v>
      </c>
      <c r="X8" s="49"/>
      <c r="Y8" s="45">
        <f t="shared" ref="Y8:Y23" si="0">(D8+G8+J8+M8+P8+S8+V8)/7</f>
        <v>0.5866446995835578</v>
      </c>
      <c r="Z8" s="46"/>
      <c r="AA8" s="42"/>
      <c r="AD8" s="38"/>
      <c r="AE8" s="38"/>
      <c r="AF8" s="38"/>
      <c r="AG8" s="38"/>
      <c r="AH8" s="38"/>
      <c r="AI8" s="38"/>
      <c r="AJ8" s="38"/>
    </row>
    <row r="9" spans="2:36" s="37" customFormat="1">
      <c r="B9" s="39"/>
      <c r="C9" s="40" t="s">
        <v>101</v>
      </c>
      <c r="D9" s="45">
        <v>-1.1986834455808004</v>
      </c>
      <c r="E9" s="46" t="s">
        <v>98</v>
      </c>
      <c r="F9" s="49"/>
      <c r="G9" s="45">
        <v>-2.7144018018024059</v>
      </c>
      <c r="H9" s="46" t="s">
        <v>97</v>
      </c>
      <c r="I9" s="49"/>
      <c r="J9" s="45">
        <v>1.2014531449533778</v>
      </c>
      <c r="K9" s="46" t="s">
        <v>99</v>
      </c>
      <c r="L9" s="49"/>
      <c r="M9" s="45">
        <v>-0.27710582401469935</v>
      </c>
      <c r="N9" s="46" t="s">
        <v>97</v>
      </c>
      <c r="O9" s="49"/>
      <c r="P9" s="45">
        <v>1.4166880746543138</v>
      </c>
      <c r="Q9" s="46" t="s">
        <v>99</v>
      </c>
      <c r="R9" s="49"/>
      <c r="S9" s="45">
        <v>0.63604345904229254</v>
      </c>
      <c r="T9" s="46" t="s">
        <v>99</v>
      </c>
      <c r="U9" s="49"/>
      <c r="V9" s="45">
        <v>7.6656253057410639</v>
      </c>
      <c r="W9" s="46" t="s">
        <v>98</v>
      </c>
      <c r="X9" s="49"/>
      <c r="Y9" s="45">
        <f t="shared" si="0"/>
        <v>0.96137413042759179</v>
      </c>
      <c r="Z9" s="46"/>
      <c r="AA9" s="42"/>
      <c r="AD9" s="38"/>
      <c r="AE9" s="38"/>
      <c r="AF9" s="38"/>
      <c r="AG9" s="38"/>
      <c r="AH9" s="38"/>
      <c r="AI9" s="38"/>
      <c r="AJ9" s="38"/>
    </row>
    <row r="10" spans="2:36" s="37" customFormat="1">
      <c r="B10" s="39"/>
      <c r="C10" s="40" t="s">
        <v>102</v>
      </c>
      <c r="D10" s="45">
        <v>0.48628983194304526</v>
      </c>
      <c r="E10" s="46" t="s">
        <v>97</v>
      </c>
      <c r="F10" s="49"/>
      <c r="G10" s="45">
        <v>0.81264441965570033</v>
      </c>
      <c r="H10" s="46" t="s">
        <v>99</v>
      </c>
      <c r="I10" s="49"/>
      <c r="J10" s="45">
        <v>1.1031883816449033</v>
      </c>
      <c r="K10" s="46" t="s">
        <v>103</v>
      </c>
      <c r="L10" s="49"/>
      <c r="M10" s="45">
        <v>0.77477831175690515</v>
      </c>
      <c r="N10" s="46" t="s">
        <v>99</v>
      </c>
      <c r="O10" s="49"/>
      <c r="P10" s="45">
        <v>-0.15774961463763609</v>
      </c>
      <c r="Q10" s="46" t="s">
        <v>98</v>
      </c>
      <c r="R10" s="49"/>
      <c r="S10" s="45">
        <v>0.7815940277550143</v>
      </c>
      <c r="T10" s="46" t="s">
        <v>99</v>
      </c>
      <c r="U10" s="49"/>
      <c r="V10" s="45">
        <v>0.95429012579519634</v>
      </c>
      <c r="W10" s="46" t="s">
        <v>99</v>
      </c>
      <c r="X10" s="49"/>
      <c r="Y10" s="45">
        <f t="shared" si="0"/>
        <v>0.67929078341616123</v>
      </c>
      <c r="Z10" s="46"/>
      <c r="AA10" s="42"/>
      <c r="AD10" s="38"/>
      <c r="AE10" s="38"/>
      <c r="AF10" s="38"/>
      <c r="AG10" s="38"/>
      <c r="AH10" s="38"/>
      <c r="AI10" s="38"/>
      <c r="AJ10" s="38"/>
    </row>
    <row r="11" spans="2:36" s="37" customFormat="1">
      <c r="B11" s="39"/>
      <c r="C11" s="40" t="s">
        <v>104</v>
      </c>
      <c r="D11" s="45">
        <v>2.5592089618655218</v>
      </c>
      <c r="E11" s="46" t="s">
        <v>99</v>
      </c>
      <c r="F11" s="49"/>
      <c r="G11" s="45">
        <v>1.2757921923194953</v>
      </c>
      <c r="H11" s="46" t="s">
        <v>99</v>
      </c>
      <c r="I11" s="49"/>
      <c r="J11" s="45">
        <v>9.9219377078309551E-2</v>
      </c>
      <c r="K11" s="46" t="s">
        <v>98</v>
      </c>
      <c r="L11" s="49"/>
      <c r="M11" s="45">
        <v>0.395347581053416</v>
      </c>
      <c r="N11" s="46" t="s">
        <v>99</v>
      </c>
      <c r="O11" s="49"/>
      <c r="P11" s="45">
        <v>0.26107476917604211</v>
      </c>
      <c r="Q11" s="46" t="s">
        <v>98</v>
      </c>
      <c r="R11" s="49"/>
      <c r="S11" s="45">
        <v>0.27820431751978558</v>
      </c>
      <c r="T11" s="46" t="s">
        <v>98</v>
      </c>
      <c r="U11" s="49"/>
      <c r="V11" s="45">
        <v>1.4608594075806807</v>
      </c>
      <c r="W11" s="46" t="s">
        <v>99</v>
      </c>
      <c r="X11" s="49"/>
      <c r="Y11" s="45">
        <f t="shared" si="0"/>
        <v>0.90424380094189283</v>
      </c>
      <c r="Z11" s="46"/>
      <c r="AA11" s="42"/>
      <c r="AD11" s="38"/>
      <c r="AE11" s="38"/>
      <c r="AF11" s="38"/>
      <c r="AG11" s="38"/>
      <c r="AH11" s="38"/>
      <c r="AI11" s="38"/>
      <c r="AJ11" s="38"/>
    </row>
    <row r="12" spans="2:36" s="37" customFormat="1">
      <c r="B12" s="39"/>
      <c r="C12" s="40" t="s">
        <v>105</v>
      </c>
      <c r="D12" s="45">
        <v>-7.2477641669647472E-2</v>
      </c>
      <c r="E12" s="46" t="s">
        <v>98</v>
      </c>
      <c r="F12" s="49"/>
      <c r="G12" s="45">
        <v>1.3291104919737877</v>
      </c>
      <c r="H12" s="46" t="s">
        <v>99</v>
      </c>
      <c r="I12" s="49"/>
      <c r="J12" s="45">
        <v>0.95904572688174317</v>
      </c>
      <c r="K12" s="46" t="s">
        <v>99</v>
      </c>
      <c r="L12" s="49"/>
      <c r="M12" s="45">
        <v>1.2490656277231555</v>
      </c>
      <c r="N12" s="46" t="s">
        <v>99</v>
      </c>
      <c r="O12" s="49"/>
      <c r="P12" s="45">
        <v>0.12651422694729389</v>
      </c>
      <c r="Q12" s="46" t="s">
        <v>98</v>
      </c>
      <c r="R12" s="49"/>
      <c r="S12" s="45">
        <v>0.32115664179803477</v>
      </c>
      <c r="T12" s="46" t="s">
        <v>98</v>
      </c>
      <c r="U12" s="49"/>
      <c r="V12" s="45">
        <v>0.73211450899699004</v>
      </c>
      <c r="W12" s="46" t="s">
        <v>99</v>
      </c>
      <c r="X12" s="49"/>
      <c r="Y12" s="45">
        <f t="shared" si="0"/>
        <v>0.66350422609305126</v>
      </c>
      <c r="Z12" s="46"/>
      <c r="AA12" s="42"/>
      <c r="AD12" s="38"/>
      <c r="AE12" s="38"/>
      <c r="AF12" s="38"/>
      <c r="AG12" s="38"/>
      <c r="AH12" s="38"/>
      <c r="AI12" s="38"/>
      <c r="AJ12" s="38"/>
    </row>
    <row r="13" spans="2:36" s="37" customFormat="1">
      <c r="B13" s="39"/>
      <c r="C13" s="40" t="s">
        <v>106</v>
      </c>
      <c r="D13" s="45">
        <v>-7.2040960507022203E-2</v>
      </c>
      <c r="E13" s="46" t="s">
        <v>98</v>
      </c>
      <c r="F13" s="49"/>
      <c r="G13" s="45">
        <v>0.76895096335842572</v>
      </c>
      <c r="H13" s="46" t="s">
        <v>103</v>
      </c>
      <c r="I13" s="49"/>
      <c r="J13" s="45">
        <v>0.49899306397056686</v>
      </c>
      <c r="K13" s="46" t="s">
        <v>99</v>
      </c>
      <c r="L13" s="49"/>
      <c r="M13" s="45">
        <v>-2.5507603869237734E-2</v>
      </c>
      <c r="N13" s="46" t="s">
        <v>98</v>
      </c>
      <c r="O13" s="49"/>
      <c r="P13" s="45">
        <v>1.2552136874121738</v>
      </c>
      <c r="Q13" s="46" t="s">
        <v>103</v>
      </c>
      <c r="R13" s="49"/>
      <c r="S13" s="45">
        <v>2.0644990254899005</v>
      </c>
      <c r="T13" s="46" t="s">
        <v>99</v>
      </c>
      <c r="U13" s="49"/>
      <c r="V13" s="45">
        <v>0.91066581302204974</v>
      </c>
      <c r="W13" s="46" t="s">
        <v>103</v>
      </c>
      <c r="X13" s="49"/>
      <c r="Y13" s="45">
        <f t="shared" si="0"/>
        <v>0.7715391412681224</v>
      </c>
      <c r="Z13" s="46"/>
      <c r="AA13" s="42"/>
      <c r="AD13" s="38"/>
      <c r="AE13" s="38"/>
      <c r="AF13" s="38"/>
      <c r="AG13" s="38"/>
      <c r="AH13" s="38"/>
      <c r="AI13" s="38"/>
      <c r="AJ13" s="38"/>
    </row>
    <row r="14" spans="2:36" s="37" customFormat="1">
      <c r="B14" s="39"/>
      <c r="C14" s="40" t="s">
        <v>107</v>
      </c>
      <c r="D14" s="45">
        <v>-0.52416568201410718</v>
      </c>
      <c r="E14" s="46" t="s">
        <v>98</v>
      </c>
      <c r="F14" s="49"/>
      <c r="G14" s="45">
        <v>1.1070171846022523</v>
      </c>
      <c r="H14" s="46" t="s">
        <v>99</v>
      </c>
      <c r="I14" s="49"/>
      <c r="J14" s="45">
        <v>0.17199995772152352</v>
      </c>
      <c r="K14" s="46" t="s">
        <v>98</v>
      </c>
      <c r="L14" s="49"/>
      <c r="M14" s="45">
        <v>0.58244170650806937</v>
      </c>
      <c r="N14" s="46" t="s">
        <v>99</v>
      </c>
      <c r="O14" s="49"/>
      <c r="P14" s="45">
        <v>-0.21237121741239295</v>
      </c>
      <c r="Q14" s="46" t="s">
        <v>98</v>
      </c>
      <c r="R14" s="49"/>
      <c r="S14" s="45">
        <v>3.2750056508696974</v>
      </c>
      <c r="T14" s="46" t="s">
        <v>103</v>
      </c>
      <c r="U14" s="49"/>
      <c r="V14" s="45">
        <v>0.81676456464771607</v>
      </c>
      <c r="W14" s="46" t="s">
        <v>99</v>
      </c>
      <c r="X14" s="49"/>
      <c r="Y14" s="45">
        <f t="shared" si="0"/>
        <v>0.74524173784610837</v>
      </c>
      <c r="Z14" s="46"/>
      <c r="AA14" s="42"/>
      <c r="AD14" s="38"/>
      <c r="AE14" s="38"/>
      <c r="AF14" s="38"/>
      <c r="AG14" s="38"/>
      <c r="AH14" s="38"/>
      <c r="AI14" s="38"/>
      <c r="AJ14" s="38"/>
    </row>
    <row r="15" spans="2:36" s="37" customFormat="1">
      <c r="B15" s="39"/>
      <c r="C15" s="40" t="s">
        <v>108</v>
      </c>
      <c r="D15" s="45">
        <v>2.3521186386013095</v>
      </c>
      <c r="E15" s="46" t="s">
        <v>103</v>
      </c>
      <c r="F15" s="49"/>
      <c r="G15" s="45">
        <v>0.6842317218733488</v>
      </c>
      <c r="H15" s="46" t="s">
        <v>99</v>
      </c>
      <c r="I15" s="49"/>
      <c r="J15" s="45">
        <v>-0.18151377279974742</v>
      </c>
      <c r="K15" s="46" t="s">
        <v>98</v>
      </c>
      <c r="L15" s="49"/>
      <c r="M15" s="45">
        <v>0.44193480591613205</v>
      </c>
      <c r="N15" s="46" t="s">
        <v>103</v>
      </c>
      <c r="O15" s="49"/>
      <c r="P15" s="45">
        <v>0.3115545364824765</v>
      </c>
      <c r="Q15" s="46" t="s">
        <v>98</v>
      </c>
      <c r="R15" s="49"/>
      <c r="S15" s="45">
        <v>0.66866000835344253</v>
      </c>
      <c r="T15" s="46" t="s">
        <v>99</v>
      </c>
      <c r="U15" s="49"/>
      <c r="V15" s="45">
        <v>0.83306568824631333</v>
      </c>
      <c r="W15" s="46" t="s">
        <v>99</v>
      </c>
      <c r="X15" s="49"/>
      <c r="Y15" s="45">
        <f t="shared" si="0"/>
        <v>0.73000737523903936</v>
      </c>
      <c r="Z15" s="46"/>
      <c r="AA15" s="42"/>
      <c r="AD15" s="38"/>
      <c r="AE15" s="38"/>
      <c r="AF15" s="38"/>
      <c r="AG15" s="38"/>
      <c r="AH15" s="38"/>
      <c r="AI15" s="38"/>
      <c r="AJ15" s="38"/>
    </row>
    <row r="16" spans="2:36" s="37" customFormat="1">
      <c r="B16" s="39"/>
      <c r="C16" s="40" t="s">
        <v>109</v>
      </c>
      <c r="D16" s="45">
        <v>2.5205692623283986</v>
      </c>
      <c r="E16" s="46" t="s">
        <v>98</v>
      </c>
      <c r="F16" s="49"/>
      <c r="G16" s="45">
        <v>0.73274892777233425</v>
      </c>
      <c r="H16" s="46" t="s">
        <v>99</v>
      </c>
      <c r="I16" s="49"/>
      <c r="J16" s="45">
        <v>0.45174336333695819</v>
      </c>
      <c r="K16" s="46" t="s">
        <v>99</v>
      </c>
      <c r="L16" s="49"/>
      <c r="M16" s="45">
        <v>-0.83930021048035708</v>
      </c>
      <c r="N16" s="46" t="s">
        <v>98</v>
      </c>
      <c r="O16" s="49"/>
      <c r="P16" s="45">
        <v>0.26151977799249188</v>
      </c>
      <c r="Q16" s="46" t="s">
        <v>98</v>
      </c>
      <c r="R16" s="49"/>
      <c r="S16" s="45">
        <v>-0.12284639391535407</v>
      </c>
      <c r="T16" s="46" t="s">
        <v>98</v>
      </c>
      <c r="U16" s="49"/>
      <c r="V16" s="45">
        <v>4.9885784877125472</v>
      </c>
      <c r="W16" s="46" t="s">
        <v>99</v>
      </c>
      <c r="X16" s="49"/>
      <c r="Y16" s="45">
        <f t="shared" si="0"/>
        <v>1.1418590306781455</v>
      </c>
      <c r="Z16" s="46"/>
      <c r="AA16" s="42"/>
      <c r="AD16" s="38"/>
      <c r="AE16" s="38"/>
      <c r="AF16" s="38"/>
      <c r="AG16" s="38"/>
      <c r="AH16" s="38"/>
      <c r="AI16" s="38"/>
      <c r="AJ16" s="38"/>
    </row>
    <row r="17" spans="2:36" s="37" customFormat="1">
      <c r="B17" s="39"/>
      <c r="C17" s="40" t="s">
        <v>110</v>
      </c>
      <c r="D17" s="45">
        <v>1.3887753524686273</v>
      </c>
      <c r="E17" s="46" t="s">
        <v>99</v>
      </c>
      <c r="F17" s="49"/>
      <c r="G17" s="45">
        <v>1.6363794349428471</v>
      </c>
      <c r="H17" s="46" t="s">
        <v>103</v>
      </c>
      <c r="I17" s="49"/>
      <c r="J17" s="45">
        <v>0.10747225419335839</v>
      </c>
      <c r="K17" s="46" t="s">
        <v>98</v>
      </c>
      <c r="L17" s="49"/>
      <c r="M17" s="45">
        <v>-0.68420969860810055</v>
      </c>
      <c r="N17" s="46" t="s">
        <v>98</v>
      </c>
      <c r="O17" s="49"/>
      <c r="P17" s="45">
        <v>0.93150327574830916</v>
      </c>
      <c r="Q17" s="46" t="s">
        <v>99</v>
      </c>
      <c r="R17" s="49"/>
      <c r="S17" s="45">
        <v>1.0136989204805182</v>
      </c>
      <c r="T17" s="46" t="s">
        <v>99</v>
      </c>
      <c r="U17" s="49"/>
      <c r="V17" s="45">
        <v>1.2180655936798472</v>
      </c>
      <c r="W17" s="46" t="s">
        <v>97</v>
      </c>
      <c r="X17" s="49"/>
      <c r="Y17" s="45">
        <f t="shared" si="0"/>
        <v>0.80166930470077247</v>
      </c>
      <c r="Z17" s="46"/>
      <c r="AA17" s="42"/>
      <c r="AD17" s="38"/>
      <c r="AE17" s="38"/>
      <c r="AF17" s="38"/>
      <c r="AG17" s="38"/>
      <c r="AH17" s="38"/>
      <c r="AI17" s="38"/>
      <c r="AJ17" s="38"/>
    </row>
    <row r="18" spans="2:36" s="37" customFormat="1">
      <c r="B18" s="39"/>
      <c r="C18" s="40" t="s">
        <v>111</v>
      </c>
      <c r="D18" s="45">
        <v>1.2234571189090937</v>
      </c>
      <c r="E18" s="46" t="s">
        <v>97</v>
      </c>
      <c r="F18" s="49"/>
      <c r="G18" s="45">
        <v>-0.63953443246214303</v>
      </c>
      <c r="H18" s="46" t="s">
        <v>97</v>
      </c>
      <c r="I18" s="49"/>
      <c r="J18" s="45">
        <v>1.1768342684471489</v>
      </c>
      <c r="K18" s="46" t="s">
        <v>99</v>
      </c>
      <c r="L18" s="49"/>
      <c r="M18" s="45">
        <v>-3.7651601442836594E-2</v>
      </c>
      <c r="N18" s="46" t="s">
        <v>98</v>
      </c>
      <c r="O18" s="49"/>
      <c r="P18" s="45">
        <v>8.6952561764211081E-2</v>
      </c>
      <c r="Q18" s="46" t="s">
        <v>98</v>
      </c>
      <c r="R18" s="49"/>
      <c r="S18" s="45">
        <v>0.84615482733135849</v>
      </c>
      <c r="T18" s="46" t="s">
        <v>103</v>
      </c>
      <c r="U18" s="49"/>
      <c r="V18" s="45">
        <v>-1.058361712187956</v>
      </c>
      <c r="W18" s="46" t="s">
        <v>99</v>
      </c>
      <c r="X18" s="49"/>
      <c r="Y18" s="45">
        <f t="shared" si="0"/>
        <v>0.22826443290841092</v>
      </c>
      <c r="Z18" s="46"/>
      <c r="AA18" s="42"/>
      <c r="AD18" s="38"/>
      <c r="AE18" s="38"/>
      <c r="AF18" s="38"/>
      <c r="AG18" s="38"/>
      <c r="AH18" s="38"/>
      <c r="AI18" s="38"/>
      <c r="AJ18" s="38"/>
    </row>
    <row r="19" spans="2:36" s="37" customFormat="1">
      <c r="B19" s="39"/>
      <c r="C19" s="40" t="s">
        <v>112</v>
      </c>
      <c r="D19" s="45">
        <v>0.53531924072218551</v>
      </c>
      <c r="E19" s="46" t="s">
        <v>99</v>
      </c>
      <c r="F19" s="49"/>
      <c r="G19" s="45">
        <v>0.97596175028938581</v>
      </c>
      <c r="H19" s="46" t="s">
        <v>98</v>
      </c>
      <c r="I19" s="49"/>
      <c r="J19" s="45">
        <v>0.37068610273402908</v>
      </c>
      <c r="K19" s="46" t="s">
        <v>98</v>
      </c>
      <c r="L19" s="49"/>
      <c r="M19" s="45">
        <v>0.18537232035077397</v>
      </c>
      <c r="N19" s="46" t="s">
        <v>103</v>
      </c>
      <c r="O19" s="49"/>
      <c r="P19" s="45">
        <v>0.77544351685777102</v>
      </c>
      <c r="Q19" s="46" t="s">
        <v>99</v>
      </c>
      <c r="R19" s="49"/>
      <c r="S19" s="45">
        <v>0.39476719884561201</v>
      </c>
      <c r="T19" s="46" t="s">
        <v>103</v>
      </c>
      <c r="U19" s="49"/>
      <c r="V19" s="45">
        <v>0.64879130135901264</v>
      </c>
      <c r="W19" s="46" t="s">
        <v>99</v>
      </c>
      <c r="X19" s="49"/>
      <c r="Y19" s="45">
        <f t="shared" si="0"/>
        <v>0.55519163302268137</v>
      </c>
      <c r="Z19" s="46"/>
      <c r="AA19" s="42"/>
      <c r="AD19" s="38"/>
      <c r="AE19" s="38"/>
      <c r="AF19" s="38"/>
      <c r="AG19" s="38"/>
      <c r="AH19" s="38"/>
      <c r="AI19" s="38"/>
      <c r="AJ19" s="38"/>
    </row>
    <row r="20" spans="2:36" s="37" customFormat="1">
      <c r="B20" s="39"/>
      <c r="C20" s="40" t="s">
        <v>113</v>
      </c>
      <c r="D20" s="45">
        <v>8.1312214962547813E-2</v>
      </c>
      <c r="E20" s="46" t="s">
        <v>98</v>
      </c>
      <c r="F20" s="49"/>
      <c r="G20" s="45">
        <v>0.86572649013199565</v>
      </c>
      <c r="H20" s="46" t="s">
        <v>99</v>
      </c>
      <c r="I20" s="49"/>
      <c r="J20" s="45">
        <v>-6.5075396881028841E-2</v>
      </c>
      <c r="K20" s="46" t="s">
        <v>98</v>
      </c>
      <c r="L20" s="49"/>
      <c r="M20" s="45">
        <v>-0.47138897411563396</v>
      </c>
      <c r="N20" s="46" t="s">
        <v>97</v>
      </c>
      <c r="O20" s="49"/>
      <c r="P20" s="45">
        <v>-1.5468874247590052</v>
      </c>
      <c r="Q20" s="46" t="s">
        <v>103</v>
      </c>
      <c r="R20" s="49"/>
      <c r="S20" s="45">
        <v>-1.6482814764856548</v>
      </c>
      <c r="T20" s="46" t="s">
        <v>99</v>
      </c>
      <c r="U20" s="49"/>
      <c r="V20" s="45">
        <v>-1.0492624464935834</v>
      </c>
      <c r="W20" s="46" t="s">
        <v>99</v>
      </c>
      <c r="X20" s="49"/>
      <c r="Y20" s="45">
        <f t="shared" si="0"/>
        <v>-0.54769385909148038</v>
      </c>
      <c r="Z20" s="46"/>
      <c r="AA20" s="42"/>
      <c r="AD20" s="38"/>
      <c r="AE20" s="38"/>
      <c r="AF20" s="38"/>
      <c r="AG20" s="38"/>
      <c r="AH20" s="38"/>
      <c r="AI20" s="38"/>
      <c r="AJ20" s="38"/>
    </row>
    <row r="21" spans="2:36" s="37" customFormat="1">
      <c r="B21" s="39"/>
      <c r="C21" s="40" t="s">
        <v>114</v>
      </c>
      <c r="D21" s="45">
        <v>0.70886581444994368</v>
      </c>
      <c r="E21" s="46" t="s">
        <v>103</v>
      </c>
      <c r="F21" s="49"/>
      <c r="G21" s="45">
        <v>-0.98466979664566456</v>
      </c>
      <c r="H21" s="46" t="s">
        <v>103</v>
      </c>
      <c r="I21" s="49"/>
      <c r="J21" s="45">
        <v>0.3161592576114538</v>
      </c>
      <c r="K21" s="46" t="s">
        <v>99</v>
      </c>
      <c r="L21" s="49"/>
      <c r="M21" s="45">
        <v>0.33286803373765644</v>
      </c>
      <c r="N21" s="46" t="s">
        <v>98</v>
      </c>
      <c r="O21" s="49"/>
      <c r="P21" s="45">
        <v>0.41488168531800224</v>
      </c>
      <c r="Q21" s="46" t="s">
        <v>98</v>
      </c>
      <c r="R21" s="49"/>
      <c r="S21" s="45">
        <v>2.251171337415514</v>
      </c>
      <c r="T21" s="46" t="s">
        <v>99</v>
      </c>
      <c r="U21" s="49"/>
      <c r="V21" s="45">
        <v>1.9567631762650852</v>
      </c>
      <c r="W21" s="46" t="s">
        <v>99</v>
      </c>
      <c r="X21" s="49"/>
      <c r="Y21" s="45">
        <f t="shared" si="0"/>
        <v>0.71371992973599874</v>
      </c>
      <c r="Z21" s="46"/>
      <c r="AA21" s="42"/>
      <c r="AD21" s="38"/>
      <c r="AE21" s="38"/>
      <c r="AF21" s="38"/>
      <c r="AG21" s="38"/>
      <c r="AH21" s="38"/>
      <c r="AI21" s="38"/>
      <c r="AJ21" s="38"/>
    </row>
    <row r="22" spans="2:36" s="37" customFormat="1">
      <c r="B22" s="39"/>
      <c r="C22" s="40" t="s">
        <v>115</v>
      </c>
      <c r="D22" s="45">
        <v>4.3530419444949953</v>
      </c>
      <c r="E22" s="46" t="s">
        <v>97</v>
      </c>
      <c r="F22" s="49"/>
      <c r="G22" s="45">
        <v>2.294199312865389</v>
      </c>
      <c r="H22" s="46" t="s">
        <v>99</v>
      </c>
      <c r="I22" s="49"/>
      <c r="J22" s="45">
        <v>-9.6041748584028072E-2</v>
      </c>
      <c r="K22" s="46" t="s">
        <v>98</v>
      </c>
      <c r="L22" s="49"/>
      <c r="M22" s="45">
        <v>1.1718084609974244</v>
      </c>
      <c r="N22" s="46" t="s">
        <v>99</v>
      </c>
      <c r="O22" s="49"/>
      <c r="P22" s="45">
        <v>0.55794459746908853</v>
      </c>
      <c r="Q22" s="46" t="s">
        <v>103</v>
      </c>
      <c r="R22" s="49"/>
      <c r="S22" s="45">
        <v>0.3129472370901919</v>
      </c>
      <c r="T22" s="46" t="s">
        <v>97</v>
      </c>
      <c r="U22" s="49"/>
      <c r="V22" s="45">
        <v>0.96533970502184452</v>
      </c>
      <c r="W22" s="46" t="s">
        <v>98</v>
      </c>
      <c r="X22" s="49"/>
      <c r="Y22" s="45">
        <f t="shared" si="0"/>
        <v>1.365605644193558</v>
      </c>
      <c r="Z22" s="46"/>
      <c r="AA22" s="42"/>
      <c r="AD22" s="38"/>
      <c r="AE22" s="38"/>
      <c r="AF22" s="38"/>
      <c r="AG22" s="38"/>
      <c r="AH22" s="38"/>
      <c r="AI22" s="38"/>
      <c r="AJ22" s="38"/>
    </row>
    <row r="23" spans="2:36" s="37" customFormat="1">
      <c r="B23" s="39"/>
      <c r="C23" s="40" t="s">
        <v>116</v>
      </c>
      <c r="D23" s="45">
        <v>0.58332158594174743</v>
      </c>
      <c r="E23" s="46" t="s">
        <v>99</v>
      </c>
      <c r="F23" s="49"/>
      <c r="G23" s="45">
        <v>1.9313463138041373</v>
      </c>
      <c r="H23" s="46" t="s">
        <v>99</v>
      </c>
      <c r="I23" s="49"/>
      <c r="J23" s="45">
        <v>1.0028569476935485</v>
      </c>
      <c r="K23" s="46" t="s">
        <v>99</v>
      </c>
      <c r="L23" s="49"/>
      <c r="M23" s="45">
        <v>0.91686410198947343</v>
      </c>
      <c r="N23" s="46" t="s">
        <v>99</v>
      </c>
      <c r="O23" s="49"/>
      <c r="P23" s="45">
        <v>0.83409687154248147</v>
      </c>
      <c r="Q23" s="46" t="s">
        <v>99</v>
      </c>
      <c r="R23" s="49"/>
      <c r="S23" s="45">
        <v>1.3114146095149657</v>
      </c>
      <c r="T23" s="46" t="s">
        <v>99</v>
      </c>
      <c r="U23" s="49"/>
      <c r="V23" s="45">
        <v>-0.46134621920343455</v>
      </c>
      <c r="W23" s="46" t="s">
        <v>98</v>
      </c>
      <c r="X23" s="49"/>
      <c r="Y23" s="45">
        <f t="shared" si="0"/>
        <v>0.87407917304041693</v>
      </c>
      <c r="Z23" s="46"/>
      <c r="AA23" s="42"/>
      <c r="AD23" s="38"/>
      <c r="AE23" s="38"/>
      <c r="AF23" s="38"/>
      <c r="AG23" s="38"/>
      <c r="AH23" s="38"/>
      <c r="AI23" s="38"/>
      <c r="AJ23" s="38"/>
    </row>
    <row r="24" spans="2:36" s="37" customFormat="1">
      <c r="B24" s="39"/>
      <c r="C24" s="40"/>
      <c r="D24" s="45"/>
      <c r="E24" s="46"/>
      <c r="F24" s="49"/>
      <c r="G24" s="45"/>
      <c r="H24" s="46"/>
      <c r="I24" s="49"/>
      <c r="J24" s="45"/>
      <c r="K24" s="46"/>
      <c r="L24" s="49"/>
      <c r="M24" s="45"/>
      <c r="N24" s="46"/>
      <c r="O24" s="49"/>
      <c r="P24" s="45"/>
      <c r="Q24" s="46"/>
      <c r="R24" s="49"/>
      <c r="S24" s="45"/>
      <c r="T24" s="46"/>
      <c r="U24" s="49"/>
      <c r="V24" s="45"/>
      <c r="W24" s="46"/>
      <c r="X24" s="49"/>
      <c r="Y24" s="45"/>
      <c r="Z24" s="46"/>
      <c r="AA24" s="42"/>
      <c r="AD24" s="38"/>
      <c r="AE24" s="38"/>
      <c r="AF24" s="38"/>
      <c r="AG24" s="38"/>
      <c r="AH24" s="38"/>
      <c r="AI24" s="38"/>
      <c r="AJ24" s="38"/>
    </row>
    <row r="25" spans="2:36" s="37" customFormat="1">
      <c r="B25" s="39"/>
      <c r="C25" s="40" t="s">
        <v>148</v>
      </c>
      <c r="D25" s="45">
        <f>AVERAGE(D7:D23)</f>
        <v>0.95062423148135577</v>
      </c>
      <c r="E25" s="46"/>
      <c r="F25" s="49"/>
      <c r="G25" s="45">
        <f>AVERAGE(G7:G23)</f>
        <v>0.74098165740110589</v>
      </c>
      <c r="H25" s="46"/>
      <c r="I25" s="49"/>
      <c r="J25" s="45">
        <f>AVERAGE(J7:J23)</f>
        <v>0.60252595015568766</v>
      </c>
      <c r="K25" s="46"/>
      <c r="L25" s="49"/>
      <c r="M25" s="45">
        <f>AVERAGE(M7:M23)</f>
        <v>0.32967259206661165</v>
      </c>
      <c r="N25" s="46"/>
      <c r="O25" s="49"/>
      <c r="P25" s="45">
        <f>AVERAGE(P7:P23)</f>
        <v>0.36410068361369596</v>
      </c>
      <c r="Q25" s="46"/>
      <c r="R25" s="49"/>
      <c r="S25" s="45">
        <f>AVERAGE(S7:S23)</f>
        <v>0.75103521934107043</v>
      </c>
      <c r="T25" s="46"/>
      <c r="U25" s="49"/>
      <c r="V25" s="45">
        <f>AVERAGE(V7:V23)</f>
        <v>1.255404328832012</v>
      </c>
      <c r="W25" s="46"/>
      <c r="X25" s="49"/>
      <c r="Y25" s="45">
        <f>AVERAGE(Y7:Y23)</f>
        <v>0.71347780898450575</v>
      </c>
      <c r="Z25" s="46"/>
      <c r="AA25" s="42"/>
      <c r="AD25" s="38"/>
      <c r="AE25" s="38"/>
      <c r="AF25" s="38"/>
      <c r="AG25" s="38"/>
      <c r="AH25" s="38"/>
      <c r="AI25" s="38"/>
      <c r="AJ25" s="38"/>
    </row>
    <row r="26" spans="2:36" s="37" customFormat="1" ht="7.5" customHeight="1"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4"/>
      <c r="AD26" s="38"/>
      <c r="AE26" s="38"/>
      <c r="AF26" s="38"/>
      <c r="AG26" s="38"/>
      <c r="AH26" s="38"/>
      <c r="AI26" s="38"/>
      <c r="AJ26" s="38"/>
    </row>
    <row r="27" spans="2:36" s="37" customFormat="1" ht="6" customHeight="1">
      <c r="B27" s="3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D27" s="38"/>
      <c r="AE27" s="38"/>
      <c r="AF27" s="38"/>
      <c r="AG27" s="38"/>
      <c r="AH27" s="38"/>
      <c r="AI27" s="38"/>
      <c r="AJ27" s="38"/>
    </row>
    <row r="28" spans="2:36" s="37" customFormat="1" ht="12.75" customHeight="1">
      <c r="B28" s="38"/>
      <c r="C28" s="120" t="s">
        <v>117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56"/>
      <c r="AD28" s="38"/>
      <c r="AE28" s="38"/>
      <c r="AF28" s="38"/>
      <c r="AG28" s="38"/>
      <c r="AH28" s="38"/>
      <c r="AI28" s="38"/>
      <c r="AJ28" s="38"/>
    </row>
    <row r="29" spans="2:36" s="37" customFormat="1">
      <c r="B29" s="3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56"/>
    </row>
    <row r="31" spans="2:36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56"/>
    </row>
    <row r="37" spans="4:26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</sheetData>
  <mergeCells count="9">
    <mergeCell ref="Y4:Z5"/>
    <mergeCell ref="C28:Y31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J37"/>
  <sheetViews>
    <sheetView workbookViewId="0">
      <selection activeCell="AA3" sqref="B3:AA31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3.28515625" style="55" customWidth="1"/>
    <col min="6" max="6" width="0.5703125" style="55" customWidth="1"/>
    <col min="7" max="7" width="8.5703125" style="55" customWidth="1"/>
    <col min="8" max="8" width="3.28515625" style="55" customWidth="1"/>
    <col min="9" max="9" width="0.5703125" style="55" customWidth="1"/>
    <col min="10" max="10" width="8.7109375" style="55" customWidth="1"/>
    <col min="11" max="11" width="3.42578125" style="55" customWidth="1"/>
    <col min="12" max="12" width="0.5703125" style="55" customWidth="1"/>
    <col min="13" max="13" width="8.7109375" style="55" customWidth="1"/>
    <col min="14" max="14" width="3.28515625" style="55" customWidth="1"/>
    <col min="15" max="15" width="0.5703125" style="55" customWidth="1"/>
    <col min="16" max="16" width="8.7109375" style="55" customWidth="1"/>
    <col min="17" max="17" width="3.28515625" style="55" customWidth="1"/>
    <col min="18" max="18" width="0.5703125" style="55" customWidth="1"/>
    <col min="19" max="19" width="8.7109375" style="55" customWidth="1"/>
    <col min="20" max="20" width="3.5703125" style="55" customWidth="1"/>
    <col min="21" max="21" width="0.5703125" style="55" customWidth="1"/>
    <col min="22" max="22" width="8.7109375" style="55" customWidth="1"/>
    <col min="23" max="23" width="3.140625" style="55" customWidth="1"/>
    <col min="24" max="24" width="0.5703125" style="55" customWidth="1"/>
    <col min="25" max="25" width="8.7109375" style="55" customWidth="1"/>
    <col min="26" max="26" width="3.140625" style="55" customWidth="1"/>
    <col min="27" max="27" width="1.5703125" style="37" customWidth="1"/>
    <col min="28" max="29" width="9.140625" style="37"/>
    <col min="30" max="16384" width="9.140625" style="38"/>
  </cols>
  <sheetData>
    <row r="3" spans="2:36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2:36" ht="12.75" customHeight="1">
      <c r="B4" s="39"/>
      <c r="C4" s="40"/>
      <c r="D4" s="116" t="s">
        <v>33</v>
      </c>
      <c r="E4" s="117"/>
      <c r="F4" s="41"/>
      <c r="G4" s="116" t="s">
        <v>34</v>
      </c>
      <c r="H4" s="117"/>
      <c r="I4" s="41"/>
      <c r="J4" s="116" t="s">
        <v>93</v>
      </c>
      <c r="K4" s="117"/>
      <c r="L4" s="41"/>
      <c r="M4" s="116" t="s">
        <v>36</v>
      </c>
      <c r="N4" s="117"/>
      <c r="O4" s="41"/>
      <c r="P4" s="116" t="s">
        <v>37</v>
      </c>
      <c r="Q4" s="117"/>
      <c r="R4" s="41"/>
      <c r="S4" s="116" t="s">
        <v>94</v>
      </c>
      <c r="T4" s="117"/>
      <c r="U4" s="41"/>
      <c r="V4" s="116" t="s">
        <v>95</v>
      </c>
      <c r="W4" s="117"/>
      <c r="X4" s="41"/>
      <c r="Y4" s="118" t="s">
        <v>148</v>
      </c>
      <c r="Z4" s="119"/>
      <c r="AA4" s="42"/>
    </row>
    <row r="5" spans="2:36" ht="12.75" customHeight="1">
      <c r="B5" s="39"/>
      <c r="C5" s="40"/>
      <c r="D5" s="117"/>
      <c r="E5" s="117"/>
      <c r="F5" s="41"/>
      <c r="G5" s="117"/>
      <c r="H5" s="117"/>
      <c r="I5" s="41"/>
      <c r="J5" s="117"/>
      <c r="K5" s="117"/>
      <c r="L5" s="41"/>
      <c r="M5" s="117"/>
      <c r="N5" s="117"/>
      <c r="O5" s="41"/>
      <c r="P5" s="117"/>
      <c r="Q5" s="117"/>
      <c r="R5" s="41"/>
      <c r="S5" s="117"/>
      <c r="T5" s="117"/>
      <c r="U5" s="41"/>
      <c r="V5" s="117"/>
      <c r="W5" s="117"/>
      <c r="X5" s="41"/>
      <c r="Y5" s="119"/>
      <c r="Z5" s="119"/>
      <c r="AA5" s="42"/>
    </row>
    <row r="6" spans="2:36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2"/>
    </row>
    <row r="7" spans="2:36" s="37" customFormat="1">
      <c r="B7" s="39"/>
      <c r="C7" s="40" t="s">
        <v>96</v>
      </c>
      <c r="D7" s="45">
        <v>-0.18779698073492213</v>
      </c>
      <c r="E7" s="46" t="s">
        <v>97</v>
      </c>
      <c r="F7" s="49"/>
      <c r="G7" s="45">
        <v>-0.20272009700530935</v>
      </c>
      <c r="H7" s="46" t="s">
        <v>103</v>
      </c>
      <c r="I7" s="49"/>
      <c r="J7" s="45">
        <v>-1.8077357664695138E-2</v>
      </c>
      <c r="K7" s="46" t="s">
        <v>98</v>
      </c>
      <c r="L7" s="49"/>
      <c r="M7" s="45">
        <v>-0.14958533541867269</v>
      </c>
      <c r="N7" s="46" t="s">
        <v>98</v>
      </c>
      <c r="O7" s="49"/>
      <c r="P7" s="45">
        <v>-0.52972538041039474</v>
      </c>
      <c r="Q7" s="46" t="s">
        <v>99</v>
      </c>
      <c r="R7" s="49"/>
      <c r="S7" s="45">
        <v>-0.27945071644348007</v>
      </c>
      <c r="T7" s="46" t="s">
        <v>99</v>
      </c>
      <c r="U7" s="49"/>
      <c r="V7" s="45">
        <v>-0.74146862223132004</v>
      </c>
      <c r="W7" s="46" t="s">
        <v>99</v>
      </c>
      <c r="X7" s="49"/>
      <c r="Y7" s="45">
        <f>(D7+G7+J7+M7+P7+S7+V7)/7</f>
        <v>-0.30126064141554204</v>
      </c>
      <c r="Z7" s="46"/>
      <c r="AA7" s="42"/>
      <c r="AD7" s="38"/>
      <c r="AE7" s="38"/>
      <c r="AF7" s="38"/>
      <c r="AG7" s="38"/>
      <c r="AH7" s="38"/>
      <c r="AI7" s="38"/>
      <c r="AJ7" s="38"/>
    </row>
    <row r="8" spans="2:36" s="37" customFormat="1">
      <c r="B8" s="39"/>
      <c r="C8" s="40" t="s">
        <v>100</v>
      </c>
      <c r="D8" s="45">
        <v>-0.30362642403865997</v>
      </c>
      <c r="E8" s="46" t="s">
        <v>98</v>
      </c>
      <c r="F8" s="49"/>
      <c r="G8" s="45">
        <v>-0.36916920551977639</v>
      </c>
      <c r="H8" s="46" t="s">
        <v>97</v>
      </c>
      <c r="I8" s="49"/>
      <c r="J8" s="45">
        <v>-0.36756870969579403</v>
      </c>
      <c r="K8" s="46" t="s">
        <v>98</v>
      </c>
      <c r="L8" s="49"/>
      <c r="M8" s="45">
        <v>-0.34207193111599954</v>
      </c>
      <c r="N8" s="46" t="s">
        <v>97</v>
      </c>
      <c r="O8" s="49"/>
      <c r="P8" s="45">
        <v>-0.45407336405743015</v>
      </c>
      <c r="Q8" s="46" t="s">
        <v>99</v>
      </c>
      <c r="R8" s="49"/>
      <c r="S8" s="45">
        <v>-0.18558190570470912</v>
      </c>
      <c r="T8" s="46" t="s">
        <v>99</v>
      </c>
      <c r="U8" s="49"/>
      <c r="V8" s="45">
        <v>-0.15509411146391325</v>
      </c>
      <c r="W8" s="46" t="s">
        <v>103</v>
      </c>
      <c r="X8" s="49"/>
      <c r="Y8" s="45">
        <f t="shared" ref="Y8:Y23" si="0">(D8+G8+J8+M8+P8+S8+V8)/7</f>
        <v>-0.31102652165661177</v>
      </c>
      <c r="Z8" s="46"/>
      <c r="AA8" s="42"/>
      <c r="AD8" s="38"/>
      <c r="AE8" s="38"/>
      <c r="AF8" s="38"/>
      <c r="AG8" s="38"/>
      <c r="AH8" s="38"/>
      <c r="AI8" s="38"/>
      <c r="AJ8" s="38"/>
    </row>
    <row r="9" spans="2:36" s="37" customFormat="1">
      <c r="B9" s="39"/>
      <c r="C9" s="40" t="s">
        <v>101</v>
      </c>
      <c r="D9" s="45">
        <v>-8.182485564475369E-3</v>
      </c>
      <c r="E9" s="46" t="s">
        <v>98</v>
      </c>
      <c r="F9" s="49"/>
      <c r="G9" s="45">
        <v>-0.27708963314976687</v>
      </c>
      <c r="H9" s="46" t="s">
        <v>98</v>
      </c>
      <c r="I9" s="49"/>
      <c r="J9" s="45">
        <v>-0.39935330201615499</v>
      </c>
      <c r="K9" s="46" t="s">
        <v>103</v>
      </c>
      <c r="L9" s="49"/>
      <c r="M9" s="45">
        <v>-0.7014740169276954</v>
      </c>
      <c r="N9" s="46" t="s">
        <v>99</v>
      </c>
      <c r="O9" s="49"/>
      <c r="P9" s="45">
        <v>-0.44333604325746867</v>
      </c>
      <c r="Q9" s="46" t="s">
        <v>103</v>
      </c>
      <c r="R9" s="49"/>
      <c r="S9" s="45">
        <v>-0.28003662214464931</v>
      </c>
      <c r="T9" s="46" t="s">
        <v>103</v>
      </c>
      <c r="U9" s="49"/>
      <c r="V9" s="45">
        <v>-1.7199456175369297E-2</v>
      </c>
      <c r="W9" s="46" t="s">
        <v>98</v>
      </c>
      <c r="X9" s="49"/>
      <c r="Y9" s="45">
        <f t="shared" si="0"/>
        <v>-0.30381022274793995</v>
      </c>
      <c r="Z9" s="46"/>
      <c r="AA9" s="42"/>
      <c r="AD9" s="38"/>
      <c r="AE9" s="38"/>
      <c r="AF9" s="38"/>
      <c r="AG9" s="38"/>
      <c r="AH9" s="38"/>
      <c r="AI9" s="38"/>
      <c r="AJ9" s="38"/>
    </row>
    <row r="10" spans="2:36" s="37" customFormat="1">
      <c r="B10" s="39"/>
      <c r="C10" s="40" t="s">
        <v>102</v>
      </c>
      <c r="D10" s="45">
        <v>-0.40021186630432604</v>
      </c>
      <c r="E10" s="46" t="s">
        <v>99</v>
      </c>
      <c r="F10" s="49"/>
      <c r="G10" s="45">
        <v>-0.49334466053767623</v>
      </c>
      <c r="H10" s="46" t="s">
        <v>99</v>
      </c>
      <c r="I10" s="49"/>
      <c r="J10" s="45">
        <v>-2.3341343841317509E-2</v>
      </c>
      <c r="K10" s="46" t="s">
        <v>98</v>
      </c>
      <c r="L10" s="49"/>
      <c r="M10" s="45">
        <v>-0.57118272314926266</v>
      </c>
      <c r="N10" s="46" t="s">
        <v>97</v>
      </c>
      <c r="O10" s="49"/>
      <c r="P10" s="45">
        <v>-0.67412988586631628</v>
      </c>
      <c r="Q10" s="46" t="s">
        <v>97</v>
      </c>
      <c r="R10" s="49"/>
      <c r="S10" s="45">
        <v>-0.26773492185723607</v>
      </c>
      <c r="T10" s="46" t="s">
        <v>103</v>
      </c>
      <c r="U10" s="49"/>
      <c r="V10" s="45">
        <v>-0.28906393450384954</v>
      </c>
      <c r="W10" s="46" t="s">
        <v>98</v>
      </c>
      <c r="X10" s="49"/>
      <c r="Y10" s="45">
        <f t="shared" si="0"/>
        <v>-0.38842990515142628</v>
      </c>
      <c r="Z10" s="46"/>
      <c r="AA10" s="42"/>
      <c r="AD10" s="38"/>
      <c r="AE10" s="38"/>
      <c r="AF10" s="38"/>
      <c r="AG10" s="38"/>
      <c r="AH10" s="38"/>
      <c r="AI10" s="38"/>
      <c r="AJ10" s="38"/>
    </row>
    <row r="11" spans="2:36" s="37" customFormat="1">
      <c r="B11" s="39"/>
      <c r="C11" s="40" t="s">
        <v>104</v>
      </c>
      <c r="D11" s="45">
        <v>-0.19374571616078329</v>
      </c>
      <c r="E11" s="46" t="s">
        <v>103</v>
      </c>
      <c r="F11" s="49"/>
      <c r="G11" s="45">
        <v>-0.43073314586563793</v>
      </c>
      <c r="H11" s="46" t="s">
        <v>98</v>
      </c>
      <c r="I11" s="49"/>
      <c r="J11" s="45">
        <v>-0.16154952327921832</v>
      </c>
      <c r="K11" s="46" t="s">
        <v>98</v>
      </c>
      <c r="L11" s="49"/>
      <c r="M11" s="45">
        <v>-0.25885273778055296</v>
      </c>
      <c r="N11" s="46" t="s">
        <v>98</v>
      </c>
      <c r="O11" s="49"/>
      <c r="P11" s="45">
        <v>-0.53767832957011574</v>
      </c>
      <c r="Q11" s="46" t="s">
        <v>103</v>
      </c>
      <c r="R11" s="49"/>
      <c r="S11" s="45">
        <v>-0.13873468238874148</v>
      </c>
      <c r="T11" s="46" t="s">
        <v>99</v>
      </c>
      <c r="U11" s="49"/>
      <c r="V11" s="45">
        <v>-0.49513192109576976</v>
      </c>
      <c r="W11" s="46" t="s">
        <v>98</v>
      </c>
      <c r="X11" s="49"/>
      <c r="Y11" s="45">
        <f t="shared" si="0"/>
        <v>-0.31663229373440277</v>
      </c>
      <c r="Z11" s="46"/>
      <c r="AA11" s="42"/>
      <c r="AD11" s="38"/>
      <c r="AE11" s="38"/>
      <c r="AF11" s="38"/>
      <c r="AG11" s="38"/>
      <c r="AH11" s="38"/>
      <c r="AI11" s="38"/>
      <c r="AJ11" s="38"/>
    </row>
    <row r="12" spans="2:36" s="37" customFormat="1">
      <c r="B12" s="39"/>
      <c r="C12" s="40" t="s">
        <v>105</v>
      </c>
      <c r="D12" s="45">
        <v>-0.2338487712943122</v>
      </c>
      <c r="E12" s="46" t="s">
        <v>98</v>
      </c>
      <c r="F12" s="49"/>
      <c r="G12" s="45">
        <v>-0.28364880277783555</v>
      </c>
      <c r="H12" s="46" t="s">
        <v>98</v>
      </c>
      <c r="I12" s="49"/>
      <c r="J12" s="45">
        <v>-0.26244730221557711</v>
      </c>
      <c r="K12" s="46" t="s">
        <v>97</v>
      </c>
      <c r="L12" s="49"/>
      <c r="M12" s="45">
        <v>-0.43048421957832617</v>
      </c>
      <c r="N12" s="46" t="s">
        <v>99</v>
      </c>
      <c r="O12" s="49"/>
      <c r="P12" s="45">
        <v>-0.45028774461404708</v>
      </c>
      <c r="Q12" s="46" t="s">
        <v>103</v>
      </c>
      <c r="R12" s="49"/>
      <c r="S12" s="45">
        <v>-0.21538313050788599</v>
      </c>
      <c r="T12" s="46" t="s">
        <v>103</v>
      </c>
      <c r="U12" s="49"/>
      <c r="V12" s="45">
        <v>-0.5597095341189543</v>
      </c>
      <c r="W12" s="46" t="s">
        <v>99</v>
      </c>
      <c r="X12" s="49"/>
      <c r="Y12" s="45">
        <f t="shared" si="0"/>
        <v>-0.34797278644384833</v>
      </c>
      <c r="Z12" s="46"/>
      <c r="AA12" s="42"/>
      <c r="AD12" s="38"/>
      <c r="AE12" s="38"/>
      <c r="AF12" s="38"/>
      <c r="AG12" s="38"/>
      <c r="AH12" s="38"/>
      <c r="AI12" s="38"/>
      <c r="AJ12" s="38"/>
    </row>
    <row r="13" spans="2:36" s="37" customFormat="1">
      <c r="B13" s="39"/>
      <c r="C13" s="40" t="s">
        <v>106</v>
      </c>
      <c r="D13" s="45">
        <v>-0.2739133371857545</v>
      </c>
      <c r="E13" s="46" t="s">
        <v>98</v>
      </c>
      <c r="F13" s="49"/>
      <c r="G13" s="45">
        <v>-0.29793694030355672</v>
      </c>
      <c r="H13" s="46" t="s">
        <v>97</v>
      </c>
      <c r="I13" s="49"/>
      <c r="J13" s="45">
        <v>-0.21257544606003689</v>
      </c>
      <c r="K13" s="46" t="s">
        <v>103</v>
      </c>
      <c r="L13" s="49"/>
      <c r="M13" s="45">
        <v>-0.37070751685489389</v>
      </c>
      <c r="N13" s="46" t="s">
        <v>99</v>
      </c>
      <c r="O13" s="49"/>
      <c r="P13" s="45">
        <v>-0.31150366226181492</v>
      </c>
      <c r="Q13" s="46" t="s">
        <v>98</v>
      </c>
      <c r="R13" s="49"/>
      <c r="S13" s="45">
        <v>-6.5405451839691445E-2</v>
      </c>
      <c r="T13" s="46" t="s">
        <v>98</v>
      </c>
      <c r="U13" s="49"/>
      <c r="V13" s="45">
        <v>-0.23261429434261188</v>
      </c>
      <c r="W13" s="46" t="s">
        <v>98</v>
      </c>
      <c r="X13" s="49"/>
      <c r="Y13" s="45">
        <f t="shared" si="0"/>
        <v>-0.25209380697833716</v>
      </c>
      <c r="Z13" s="46"/>
      <c r="AA13" s="42"/>
      <c r="AD13" s="38"/>
      <c r="AE13" s="38"/>
      <c r="AF13" s="38"/>
      <c r="AG13" s="38"/>
      <c r="AH13" s="38"/>
      <c r="AI13" s="38"/>
      <c r="AJ13" s="38"/>
    </row>
    <row r="14" spans="2:36" s="37" customFormat="1">
      <c r="B14" s="39"/>
      <c r="C14" s="40" t="s">
        <v>107</v>
      </c>
      <c r="D14" s="45">
        <v>3.2840759298660191E-2</v>
      </c>
      <c r="E14" s="46" t="s">
        <v>98</v>
      </c>
      <c r="F14" s="49"/>
      <c r="G14" s="45">
        <v>-0.42145938538422117</v>
      </c>
      <c r="H14" s="46" t="s">
        <v>98</v>
      </c>
      <c r="I14" s="49"/>
      <c r="J14" s="45">
        <v>-0.2380260104196141</v>
      </c>
      <c r="K14" s="46" t="s">
        <v>97</v>
      </c>
      <c r="L14" s="49"/>
      <c r="M14" s="45">
        <v>-0.62159228035250091</v>
      </c>
      <c r="N14" s="46" t="s">
        <v>99</v>
      </c>
      <c r="O14" s="49"/>
      <c r="P14" s="45">
        <v>-0.30382857029055771</v>
      </c>
      <c r="Q14" s="46" t="s">
        <v>98</v>
      </c>
      <c r="R14" s="49"/>
      <c r="S14" s="45">
        <v>-6.0007978637294387E-2</v>
      </c>
      <c r="T14" s="46" t="s">
        <v>98</v>
      </c>
      <c r="U14" s="49"/>
      <c r="V14" s="45">
        <v>-0.61498777137696736</v>
      </c>
      <c r="W14" s="46" t="s">
        <v>98</v>
      </c>
      <c r="X14" s="49"/>
      <c r="Y14" s="45">
        <f t="shared" si="0"/>
        <v>-0.31815160530892789</v>
      </c>
      <c r="Z14" s="46"/>
      <c r="AA14" s="42"/>
      <c r="AD14" s="38"/>
      <c r="AE14" s="38"/>
      <c r="AF14" s="38"/>
      <c r="AG14" s="38"/>
      <c r="AH14" s="38"/>
      <c r="AI14" s="38"/>
      <c r="AJ14" s="38"/>
    </row>
    <row r="15" spans="2:36" s="37" customFormat="1">
      <c r="B15" s="39"/>
      <c r="C15" s="40" t="s">
        <v>108</v>
      </c>
      <c r="D15" s="45">
        <v>-0.16337567456841073</v>
      </c>
      <c r="E15" s="46" t="s">
        <v>99</v>
      </c>
      <c r="F15" s="49"/>
      <c r="G15" s="45">
        <v>-0.5834336875336672</v>
      </c>
      <c r="H15" s="46" t="s">
        <v>103</v>
      </c>
      <c r="I15" s="49"/>
      <c r="J15" s="45">
        <v>-0.25320502740265921</v>
      </c>
      <c r="K15" s="46" t="s">
        <v>99</v>
      </c>
      <c r="L15" s="49"/>
      <c r="M15" s="45">
        <v>-0.31730462438269896</v>
      </c>
      <c r="N15" s="46" t="s">
        <v>99</v>
      </c>
      <c r="O15" s="49"/>
      <c r="P15" s="45">
        <v>-0.65102279949688102</v>
      </c>
      <c r="Q15" s="46" t="s">
        <v>99</v>
      </c>
      <c r="R15" s="49"/>
      <c r="S15" s="45">
        <v>-0.25006689593685721</v>
      </c>
      <c r="T15" s="46" t="s">
        <v>103</v>
      </c>
      <c r="U15" s="49"/>
      <c r="V15" s="45">
        <v>-0.66849881826530277</v>
      </c>
      <c r="W15" s="46" t="s">
        <v>99</v>
      </c>
      <c r="X15" s="49"/>
      <c r="Y15" s="45">
        <f t="shared" si="0"/>
        <v>-0.41241536108378235</v>
      </c>
      <c r="Z15" s="46"/>
      <c r="AA15" s="42"/>
      <c r="AD15" s="38"/>
      <c r="AE15" s="38"/>
      <c r="AF15" s="38"/>
      <c r="AG15" s="38"/>
      <c r="AH15" s="38"/>
      <c r="AI15" s="38"/>
      <c r="AJ15" s="38"/>
    </row>
    <row r="16" spans="2:36" s="37" customFormat="1">
      <c r="B16" s="39"/>
      <c r="C16" s="40" t="s">
        <v>109</v>
      </c>
      <c r="D16" s="45">
        <v>-7.8567666399661978E-2</v>
      </c>
      <c r="E16" s="46" t="s">
        <v>99</v>
      </c>
      <c r="F16" s="49"/>
      <c r="G16" s="45">
        <v>-0.16403739610012408</v>
      </c>
      <c r="H16" s="46" t="s">
        <v>98</v>
      </c>
      <c r="I16" s="49"/>
      <c r="J16" s="45">
        <v>-0.20956196017043377</v>
      </c>
      <c r="K16" s="46" t="s">
        <v>97</v>
      </c>
      <c r="L16" s="49"/>
      <c r="M16" s="45">
        <v>-0.20138237838512202</v>
      </c>
      <c r="N16" s="46" t="s">
        <v>99</v>
      </c>
      <c r="O16" s="49"/>
      <c r="P16" s="45">
        <v>-0.71000823558114323</v>
      </c>
      <c r="Q16" s="46" t="s">
        <v>99</v>
      </c>
      <c r="R16" s="49"/>
      <c r="S16" s="45">
        <v>-0.23489817235200858</v>
      </c>
      <c r="T16" s="46" t="s">
        <v>103</v>
      </c>
      <c r="U16" s="49"/>
      <c r="V16" s="45">
        <v>-0.17423132330080759</v>
      </c>
      <c r="W16" s="46" t="s">
        <v>98</v>
      </c>
      <c r="X16" s="49"/>
      <c r="Y16" s="45">
        <f t="shared" si="0"/>
        <v>-0.25324101889847161</v>
      </c>
      <c r="Z16" s="46"/>
      <c r="AA16" s="42"/>
      <c r="AD16" s="38"/>
      <c r="AE16" s="38"/>
      <c r="AF16" s="38"/>
      <c r="AG16" s="38"/>
      <c r="AH16" s="38"/>
      <c r="AI16" s="38"/>
      <c r="AJ16" s="38"/>
    </row>
    <row r="17" spans="2:36" s="37" customFormat="1">
      <c r="B17" s="39"/>
      <c r="C17" s="40" t="s">
        <v>110</v>
      </c>
      <c r="D17" s="45">
        <v>-0.19643742082605595</v>
      </c>
      <c r="E17" s="46" t="s">
        <v>98</v>
      </c>
      <c r="F17" s="49"/>
      <c r="G17" s="45">
        <v>-0.1793756256743072</v>
      </c>
      <c r="H17" s="46" t="s">
        <v>98</v>
      </c>
      <c r="I17" s="49"/>
      <c r="J17" s="45">
        <v>-0.28774598332974144</v>
      </c>
      <c r="K17" s="46" t="s">
        <v>103</v>
      </c>
      <c r="L17" s="49"/>
      <c r="M17" s="45">
        <v>-0.25386229376876396</v>
      </c>
      <c r="N17" s="46" t="s">
        <v>98</v>
      </c>
      <c r="O17" s="49"/>
      <c r="P17" s="45">
        <v>-0.37228998752507181</v>
      </c>
      <c r="Q17" s="46" t="s">
        <v>99</v>
      </c>
      <c r="R17" s="49"/>
      <c r="S17" s="45">
        <v>-0.23761167936974126</v>
      </c>
      <c r="T17" s="46" t="s">
        <v>103</v>
      </c>
      <c r="U17" s="49"/>
      <c r="V17" s="45">
        <v>-0.26850957923479518</v>
      </c>
      <c r="W17" s="46" t="s">
        <v>99</v>
      </c>
      <c r="X17" s="49"/>
      <c r="Y17" s="45">
        <f t="shared" si="0"/>
        <v>-0.25654750996121095</v>
      </c>
      <c r="Z17" s="46"/>
      <c r="AA17" s="42"/>
      <c r="AD17" s="38"/>
      <c r="AE17" s="38"/>
      <c r="AF17" s="38"/>
      <c r="AG17" s="38"/>
      <c r="AH17" s="38"/>
      <c r="AI17" s="38"/>
      <c r="AJ17" s="38"/>
    </row>
    <row r="18" spans="2:36" s="37" customFormat="1">
      <c r="B18" s="39"/>
      <c r="C18" s="40" t="s">
        <v>111</v>
      </c>
      <c r="D18" s="45">
        <v>-0.25126915521565268</v>
      </c>
      <c r="E18" s="46" t="s">
        <v>103</v>
      </c>
      <c r="F18" s="49"/>
      <c r="G18" s="45">
        <v>-0.59212192080880277</v>
      </c>
      <c r="H18" s="46" t="s">
        <v>98</v>
      </c>
      <c r="I18" s="49"/>
      <c r="J18" s="45">
        <v>-0.43593086744458998</v>
      </c>
      <c r="K18" s="46" t="s">
        <v>99</v>
      </c>
      <c r="L18" s="49"/>
      <c r="M18" s="45">
        <v>-1.0917997403765214</v>
      </c>
      <c r="N18" s="46" t="s">
        <v>99</v>
      </c>
      <c r="O18" s="49"/>
      <c r="P18" s="45">
        <v>-0.37087683708791563</v>
      </c>
      <c r="Q18" s="46" t="s">
        <v>98</v>
      </c>
      <c r="R18" s="49"/>
      <c r="S18" s="45">
        <v>-0.41743693192647724</v>
      </c>
      <c r="T18" s="46" t="s">
        <v>99</v>
      </c>
      <c r="U18" s="49"/>
      <c r="V18" s="45">
        <v>-0.46165014079997896</v>
      </c>
      <c r="W18" s="46" t="s">
        <v>103</v>
      </c>
      <c r="X18" s="49"/>
      <c r="Y18" s="45">
        <f t="shared" si="0"/>
        <v>-0.51729794195141987</v>
      </c>
      <c r="Z18" s="46"/>
      <c r="AA18" s="42"/>
      <c r="AD18" s="38"/>
      <c r="AE18" s="38"/>
      <c r="AF18" s="38"/>
      <c r="AG18" s="38"/>
      <c r="AH18" s="38"/>
      <c r="AI18" s="38"/>
      <c r="AJ18" s="38"/>
    </row>
    <row r="19" spans="2:36" s="37" customFormat="1">
      <c r="B19" s="39"/>
      <c r="C19" s="40" t="s">
        <v>112</v>
      </c>
      <c r="D19" s="45">
        <v>-0.63179126123282414</v>
      </c>
      <c r="E19" s="46" t="s">
        <v>98</v>
      </c>
      <c r="F19" s="49"/>
      <c r="G19" s="45">
        <v>-0.17651461863734635</v>
      </c>
      <c r="H19" s="46" t="s">
        <v>99</v>
      </c>
      <c r="I19" s="49"/>
      <c r="J19" s="45">
        <v>-0.19151342618706196</v>
      </c>
      <c r="K19" s="46" t="s">
        <v>103</v>
      </c>
      <c r="L19" s="49"/>
      <c r="M19" s="45">
        <v>-0.66739323337537149</v>
      </c>
      <c r="N19" s="46" t="s">
        <v>99</v>
      </c>
      <c r="O19" s="49"/>
      <c r="P19" s="45">
        <v>-0.60258627533132392</v>
      </c>
      <c r="Q19" s="46" t="s">
        <v>98</v>
      </c>
      <c r="R19" s="49"/>
      <c r="S19" s="45">
        <v>-0.2185716511086831</v>
      </c>
      <c r="T19" s="46" t="s">
        <v>98</v>
      </c>
      <c r="U19" s="49"/>
      <c r="V19" s="45">
        <v>-0.57367115924942702</v>
      </c>
      <c r="W19" s="46" t="s">
        <v>99</v>
      </c>
      <c r="X19" s="49"/>
      <c r="Y19" s="45">
        <f t="shared" si="0"/>
        <v>-0.43743451787457693</v>
      </c>
      <c r="Z19" s="46"/>
      <c r="AA19" s="42"/>
      <c r="AD19" s="38"/>
      <c r="AE19" s="38"/>
      <c r="AF19" s="38"/>
      <c r="AG19" s="38"/>
      <c r="AH19" s="38"/>
      <c r="AI19" s="38"/>
      <c r="AJ19" s="38"/>
    </row>
    <row r="20" spans="2:36" s="37" customFormat="1">
      <c r="B20" s="39"/>
      <c r="C20" s="40" t="s">
        <v>113</v>
      </c>
      <c r="D20" s="45">
        <v>-0.67274973187911669</v>
      </c>
      <c r="E20" s="46" t="s">
        <v>99</v>
      </c>
      <c r="F20" s="49"/>
      <c r="G20" s="45">
        <v>-0.61213136157584125</v>
      </c>
      <c r="H20" s="46" t="s">
        <v>99</v>
      </c>
      <c r="I20" s="49"/>
      <c r="J20" s="45">
        <v>-0.60751014677557347</v>
      </c>
      <c r="K20" s="46" t="s">
        <v>103</v>
      </c>
      <c r="L20" s="49"/>
      <c r="M20" s="45">
        <v>-0.40132128118118277</v>
      </c>
      <c r="N20" s="46" t="s">
        <v>98</v>
      </c>
      <c r="O20" s="49"/>
      <c r="P20" s="45">
        <v>-0.3008989251744002</v>
      </c>
      <c r="Q20" s="46" t="s">
        <v>98</v>
      </c>
      <c r="R20" s="49"/>
      <c r="S20" s="45">
        <v>-0.28093332617667777</v>
      </c>
      <c r="T20" s="46" t="s">
        <v>103</v>
      </c>
      <c r="U20" s="49"/>
      <c r="V20" s="45">
        <v>-0.55514870923256121</v>
      </c>
      <c r="W20" s="46" t="s">
        <v>99</v>
      </c>
      <c r="X20" s="49"/>
      <c r="Y20" s="45">
        <f t="shared" si="0"/>
        <v>-0.49009906885647903</v>
      </c>
      <c r="Z20" s="46"/>
      <c r="AA20" s="42"/>
      <c r="AD20" s="38"/>
      <c r="AE20" s="38"/>
      <c r="AF20" s="38"/>
      <c r="AG20" s="38"/>
      <c r="AH20" s="38"/>
      <c r="AI20" s="38"/>
      <c r="AJ20" s="38"/>
    </row>
    <row r="21" spans="2:36" s="37" customFormat="1">
      <c r="B21" s="39"/>
      <c r="C21" s="40" t="s">
        <v>114</v>
      </c>
      <c r="D21" s="45">
        <v>-0.44039272754154124</v>
      </c>
      <c r="E21" s="46" t="s">
        <v>103</v>
      </c>
      <c r="F21" s="49"/>
      <c r="G21" s="45">
        <v>-0.39144120716792119</v>
      </c>
      <c r="H21" s="46" t="s">
        <v>103</v>
      </c>
      <c r="I21" s="49"/>
      <c r="J21" s="45">
        <v>-0.43461300710498507</v>
      </c>
      <c r="K21" s="46" t="s">
        <v>99</v>
      </c>
      <c r="L21" s="49"/>
      <c r="M21" s="45">
        <v>-0.63147544039742254</v>
      </c>
      <c r="N21" s="46" t="s">
        <v>99</v>
      </c>
      <c r="O21" s="49"/>
      <c r="P21" s="45">
        <v>-0.42350002510473828</v>
      </c>
      <c r="Q21" s="46" t="s">
        <v>99</v>
      </c>
      <c r="R21" s="49"/>
      <c r="S21" s="45">
        <v>-0.35428119101343919</v>
      </c>
      <c r="T21" s="46" t="s">
        <v>97</v>
      </c>
      <c r="U21" s="49"/>
      <c r="V21" s="45">
        <v>-0.23540894927938505</v>
      </c>
      <c r="W21" s="46" t="s">
        <v>99</v>
      </c>
      <c r="X21" s="49"/>
      <c r="Y21" s="45">
        <f t="shared" si="0"/>
        <v>-0.41587322108706176</v>
      </c>
      <c r="Z21" s="46"/>
      <c r="AA21" s="42"/>
      <c r="AD21" s="38"/>
      <c r="AE21" s="38"/>
      <c r="AF21" s="38"/>
      <c r="AG21" s="38"/>
      <c r="AH21" s="38"/>
      <c r="AI21" s="38"/>
      <c r="AJ21" s="38"/>
    </row>
    <row r="22" spans="2:36" s="37" customFormat="1">
      <c r="B22" s="39"/>
      <c r="C22" s="40" t="s">
        <v>115</v>
      </c>
      <c r="D22" s="45">
        <v>-0.14136013420977384</v>
      </c>
      <c r="E22" s="46" t="s">
        <v>97</v>
      </c>
      <c r="F22" s="49"/>
      <c r="G22" s="45">
        <v>-0.36252957925158147</v>
      </c>
      <c r="H22" s="46" t="s">
        <v>98</v>
      </c>
      <c r="I22" s="49"/>
      <c r="J22" s="45">
        <v>-7.5740125124670793E-2</v>
      </c>
      <c r="K22" s="46" t="s">
        <v>98</v>
      </c>
      <c r="L22" s="49"/>
      <c r="M22" s="45">
        <v>-0.29342028287983457</v>
      </c>
      <c r="N22" s="46" t="s">
        <v>103</v>
      </c>
      <c r="O22" s="49"/>
      <c r="P22" s="45">
        <v>-0.48313655943811695</v>
      </c>
      <c r="Q22" s="46" t="s">
        <v>99</v>
      </c>
      <c r="R22" s="49"/>
      <c r="S22" s="45">
        <v>-0.15962797444804119</v>
      </c>
      <c r="T22" s="46" t="s">
        <v>99</v>
      </c>
      <c r="U22" s="49"/>
      <c r="V22" s="45">
        <v>-0.33721559424340802</v>
      </c>
      <c r="W22" s="46" t="s">
        <v>98</v>
      </c>
      <c r="X22" s="49"/>
      <c r="Y22" s="45">
        <f t="shared" si="0"/>
        <v>-0.26471860708506101</v>
      </c>
      <c r="Z22" s="46"/>
      <c r="AA22" s="42"/>
      <c r="AD22" s="38"/>
      <c r="AE22" s="38"/>
      <c r="AF22" s="38"/>
      <c r="AG22" s="38"/>
      <c r="AH22" s="38"/>
      <c r="AI22" s="38"/>
      <c r="AJ22" s="38"/>
    </row>
    <row r="23" spans="2:36" s="37" customFormat="1">
      <c r="B23" s="39"/>
      <c r="C23" s="40" t="s">
        <v>116</v>
      </c>
      <c r="D23" s="45">
        <v>-0.54209956912014301</v>
      </c>
      <c r="E23" s="46" t="s">
        <v>98</v>
      </c>
      <c r="F23" s="49"/>
      <c r="G23" s="45">
        <v>-0.29199995113630289</v>
      </c>
      <c r="H23" s="46" t="s">
        <v>98</v>
      </c>
      <c r="I23" s="49"/>
      <c r="J23" s="45">
        <v>-9.2343766547335393E-2</v>
      </c>
      <c r="K23" s="46" t="s">
        <v>98</v>
      </c>
      <c r="L23" s="49"/>
      <c r="M23" s="45">
        <v>-0.32271225236543877</v>
      </c>
      <c r="N23" s="46" t="s">
        <v>98</v>
      </c>
      <c r="O23" s="49"/>
      <c r="P23" s="45">
        <v>-0.48248710872321177</v>
      </c>
      <c r="Q23" s="46" t="s">
        <v>97</v>
      </c>
      <c r="R23" s="49"/>
      <c r="S23" s="45">
        <v>-0.23682081453671341</v>
      </c>
      <c r="T23" s="46" t="s">
        <v>98</v>
      </c>
      <c r="U23" s="49"/>
      <c r="V23" s="45">
        <v>-0.13928060243640422</v>
      </c>
      <c r="W23" s="46" t="s">
        <v>98</v>
      </c>
      <c r="X23" s="49"/>
      <c r="Y23" s="45">
        <f t="shared" si="0"/>
        <v>-0.30110629498079272</v>
      </c>
      <c r="Z23" s="46"/>
      <c r="AA23" s="42"/>
      <c r="AD23" s="38"/>
      <c r="AE23" s="38"/>
      <c r="AF23" s="38"/>
      <c r="AG23" s="38"/>
      <c r="AH23" s="38"/>
      <c r="AI23" s="38"/>
      <c r="AJ23" s="38"/>
    </row>
    <row r="24" spans="2:36" s="37" customFormat="1">
      <c r="B24" s="39"/>
      <c r="C24" s="40"/>
      <c r="D24" s="45"/>
      <c r="E24" s="46"/>
      <c r="F24" s="49"/>
      <c r="G24" s="45"/>
      <c r="H24" s="46"/>
      <c r="I24" s="49"/>
      <c r="J24" s="45"/>
      <c r="K24" s="46"/>
      <c r="L24" s="49"/>
      <c r="M24" s="45"/>
      <c r="N24" s="46"/>
      <c r="O24" s="49"/>
      <c r="P24" s="45"/>
      <c r="Q24" s="46"/>
      <c r="R24" s="49"/>
      <c r="S24" s="45"/>
      <c r="T24" s="46"/>
      <c r="U24" s="49"/>
      <c r="V24" s="45"/>
      <c r="W24" s="46"/>
      <c r="X24" s="49"/>
      <c r="Y24" s="45"/>
      <c r="Z24" s="46"/>
      <c r="AA24" s="42"/>
      <c r="AD24" s="38"/>
      <c r="AE24" s="38"/>
      <c r="AF24" s="38"/>
      <c r="AG24" s="38"/>
      <c r="AH24" s="38"/>
      <c r="AI24" s="38"/>
      <c r="AJ24" s="38"/>
    </row>
    <row r="25" spans="2:36" s="37" customFormat="1">
      <c r="B25" s="39"/>
      <c r="C25" s="40" t="s">
        <v>148</v>
      </c>
      <c r="D25" s="45">
        <f>AVERAGE(D7:D23)</f>
        <v>-0.27567812723398549</v>
      </c>
      <c r="E25" s="46"/>
      <c r="F25" s="49"/>
      <c r="G25" s="45">
        <f>AVERAGE(G7:G23)</f>
        <v>-0.36056983637821616</v>
      </c>
      <c r="H25" s="46"/>
      <c r="I25" s="49"/>
      <c r="J25" s="45">
        <f>AVERAGE(J7:J23)</f>
        <v>-0.25124137089879173</v>
      </c>
      <c r="K25" s="46"/>
      <c r="L25" s="49"/>
      <c r="M25" s="45">
        <f>AVERAGE(M7:M23)</f>
        <v>-0.44862484048766238</v>
      </c>
      <c r="N25" s="46"/>
      <c r="O25" s="49"/>
      <c r="P25" s="45">
        <f>AVERAGE(P7:P23)</f>
        <v>-0.47655116081123222</v>
      </c>
      <c r="Q25" s="46"/>
      <c r="R25" s="49"/>
      <c r="S25" s="45">
        <f>AVERAGE(S7:S23)</f>
        <v>-0.22838729684660747</v>
      </c>
      <c r="T25" s="46"/>
      <c r="U25" s="49"/>
      <c r="V25" s="45">
        <f>AVERAGE(V7:V23)</f>
        <v>-0.383463795373578</v>
      </c>
      <c r="W25" s="46"/>
      <c r="X25" s="49"/>
      <c r="Y25" s="45">
        <f>AVERAGE(Y7:Y23)</f>
        <v>-0.34635948971858188</v>
      </c>
      <c r="Z25" s="46"/>
      <c r="AA25" s="42"/>
      <c r="AD25" s="38"/>
      <c r="AE25" s="38"/>
      <c r="AF25" s="38"/>
      <c r="AG25" s="38"/>
      <c r="AH25" s="38"/>
      <c r="AI25" s="38"/>
      <c r="AJ25" s="38"/>
    </row>
    <row r="26" spans="2:36" s="37" customFormat="1" ht="7.5" customHeight="1">
      <c r="B26" s="50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4"/>
      <c r="AD26" s="38"/>
      <c r="AE26" s="38"/>
      <c r="AF26" s="38"/>
      <c r="AG26" s="38"/>
      <c r="AH26" s="38"/>
      <c r="AI26" s="38"/>
      <c r="AJ26" s="38"/>
    </row>
    <row r="27" spans="2:36" s="37" customFormat="1" ht="6" customHeight="1">
      <c r="B27" s="3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D27" s="38"/>
      <c r="AE27" s="38"/>
      <c r="AF27" s="38"/>
      <c r="AG27" s="38"/>
      <c r="AH27" s="38"/>
      <c r="AI27" s="38"/>
      <c r="AJ27" s="38"/>
    </row>
    <row r="28" spans="2:36" s="37" customFormat="1" ht="12.75" customHeight="1">
      <c r="B28" s="38"/>
      <c r="C28" s="120" t="s">
        <v>117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56"/>
      <c r="AD28" s="38"/>
      <c r="AE28" s="38"/>
      <c r="AF28" s="38"/>
      <c r="AG28" s="38"/>
      <c r="AH28" s="38"/>
      <c r="AI28" s="38"/>
      <c r="AJ28" s="38"/>
    </row>
    <row r="29" spans="2:36" s="37" customFormat="1">
      <c r="B29" s="38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56"/>
    </row>
    <row r="31" spans="2:36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56"/>
    </row>
    <row r="37" spans="4:26"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</sheetData>
  <mergeCells count="9">
    <mergeCell ref="Y4:Z5"/>
    <mergeCell ref="C28:Y31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3:X34"/>
  <sheetViews>
    <sheetView workbookViewId="0">
      <selection activeCell="R32" sqref="R32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28515625" style="99" customWidth="1"/>
    <col min="12" max="12" width="0.5703125" style="99" customWidth="1"/>
    <col min="13" max="13" width="8.7109375" style="99" customWidth="1"/>
    <col min="14" max="14" width="0.5703125" style="99" customWidth="1"/>
    <col min="15" max="15" width="1.5703125" style="88" customWidth="1"/>
    <col min="16" max="17" width="9.140625" style="88"/>
    <col min="18" max="16384" width="9.140625" style="38"/>
  </cols>
  <sheetData>
    <row r="3" spans="2:24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2:24" ht="12.75" customHeight="1">
      <c r="B4" s="39"/>
      <c r="C4" s="89"/>
      <c r="D4" s="123" t="s">
        <v>129</v>
      </c>
      <c r="E4" s="117"/>
      <c r="F4" s="90"/>
      <c r="G4" s="123" t="s">
        <v>130</v>
      </c>
      <c r="H4" s="117"/>
      <c r="I4" s="90"/>
      <c r="J4" s="123" t="s">
        <v>126</v>
      </c>
      <c r="K4" s="117"/>
      <c r="L4" s="90"/>
      <c r="M4" s="123" t="s">
        <v>133</v>
      </c>
      <c r="N4" s="90"/>
      <c r="O4" s="91"/>
    </row>
    <row r="5" spans="2:24" ht="43.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90"/>
      <c r="O5" s="91"/>
    </row>
    <row r="6" spans="2:24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</row>
    <row r="7" spans="2:24" s="88" customFormat="1">
      <c r="B7" s="39"/>
      <c r="C7" s="89" t="s">
        <v>96</v>
      </c>
      <c r="D7" s="93">
        <f>[1]Sheet1!C18</f>
        <v>-0.26149285364740166</v>
      </c>
      <c r="E7" s="61" t="str">
        <f>IF(ABS([1]Sheet1!C18/SQRT([1]Sheet1!I18))&gt;2.576,"***",(IF(ABS([1]Sheet1!C18/SQRT([1]Sheet1!I18))&gt;1.96,"**",(IF(ABS([1]Sheet1!C18/SQRT([1]Sheet1!I18))&gt;1.645,"*","")))))</f>
        <v>**</v>
      </c>
      <c r="F7" s="94"/>
      <c r="G7" s="93">
        <f>[1]Sheet1!D18</f>
        <v>0.78387874282315628</v>
      </c>
      <c r="H7" s="61" t="str">
        <f>IF(ABS([1]Sheet1!D18/SQRT([1]Sheet1!J18))&gt;2.576,"***",(IF(ABS([1]Sheet1!D18/SQRT([1]Sheet1!J18))&gt;1.96,"**",(IF(ABS([1]Sheet1!D18/SQRT([1]Sheet1!J18))&gt;1.645,"*","")))))</f>
        <v>***</v>
      </c>
      <c r="I7" s="95"/>
      <c r="J7" s="93">
        <f>[1]Sheet1!F18</f>
        <v>-0.23680665263810402</v>
      </c>
      <c r="K7" s="61" t="str">
        <f>IF(ABS([1]Sheet1!F18/SQRT([1]Sheet1!L18))&gt;2.576,"***",(IF(ABS([1]Sheet1!F18/SQRT([1]Sheet1!L18))&gt;1.96,"**",(IF(ABS([1]Sheet1!F18/SQRT([1]Sheet1!L18))&gt;1.645,"*","")))))</f>
        <v>***</v>
      </c>
      <c r="L7" s="95"/>
      <c r="M7" s="93">
        <f>[1]Sheet1!P18</f>
        <v>0.76096074935451663</v>
      </c>
      <c r="N7" s="95"/>
      <c r="O7" s="91"/>
      <c r="R7" s="38"/>
      <c r="S7" s="38"/>
      <c r="T7" s="38"/>
      <c r="U7" s="38"/>
      <c r="V7" s="38"/>
      <c r="W7" s="38"/>
      <c r="X7" s="38"/>
    </row>
    <row r="8" spans="2:24" s="88" customFormat="1">
      <c r="B8" s="39"/>
      <c r="C8" s="89" t="s">
        <v>100</v>
      </c>
      <c r="D8" s="93">
        <f>[1]Sheet1!C19</f>
        <v>-0.64111831607554715</v>
      </c>
      <c r="E8" s="61" t="str">
        <f>IF(ABS([1]Sheet1!C19/SQRT([1]Sheet1!I19))&gt;2.576,"***",(IF(ABS([1]Sheet1!C19/SQRT([1]Sheet1!I19))&gt;1.96,"**",(IF(ABS([1]Sheet1!C19/SQRT([1]Sheet1!I19))&gt;1.645,"*","")))))</f>
        <v>***</v>
      </c>
      <c r="F8" s="94"/>
      <c r="G8" s="93">
        <f>[1]Sheet1!D19</f>
        <v>0.61366319090427923</v>
      </c>
      <c r="H8" s="61" t="str">
        <f>IF(ABS([1]Sheet1!D19/SQRT([1]Sheet1!J19))&gt;2.576,"***",(IF(ABS([1]Sheet1!D19/SQRT([1]Sheet1!J19))&gt;1.96,"**",(IF(ABS([1]Sheet1!D19/SQRT([1]Sheet1!J19))&gt;1.645,"*","")))))</f>
        <v>***</v>
      </c>
      <c r="I8" s="95"/>
      <c r="J8" s="93">
        <f>[1]Sheet1!F19</f>
        <v>-0.33916418046512997</v>
      </c>
      <c r="K8" s="61" t="str">
        <f>IF(ABS([1]Sheet1!F19/SQRT([1]Sheet1!L19))&gt;2.576,"***",(IF(ABS([1]Sheet1!F19/SQRT([1]Sheet1!L19))&gt;1.96,"**",(IF(ABS([1]Sheet1!F19/SQRT([1]Sheet1!L19))&gt;1.645,"*","")))))</f>
        <v>***</v>
      </c>
      <c r="L8" s="95"/>
      <c r="M8" s="93">
        <f>[1]Sheet1!P19</f>
        <v>0.33650165173087221</v>
      </c>
      <c r="N8" s="95"/>
      <c r="O8" s="91"/>
      <c r="R8" s="38"/>
      <c r="S8" s="38"/>
      <c r="T8" s="38"/>
      <c r="U8" s="38"/>
      <c r="V8" s="38"/>
      <c r="W8" s="38"/>
      <c r="X8" s="38"/>
    </row>
    <row r="9" spans="2:24" s="88" customFormat="1">
      <c r="B9" s="39"/>
      <c r="C9" s="89" t="s">
        <v>101</v>
      </c>
      <c r="D9" s="93">
        <f>[1]Sheet1!C20</f>
        <v>-0.27639643028345917</v>
      </c>
      <c r="E9" s="61" t="str">
        <f>IF(ABS([1]Sheet1!C20/SQRT([1]Sheet1!I20))&gt;2.576,"***",(IF(ABS([1]Sheet1!C20/SQRT([1]Sheet1!I20))&gt;1.96,"**",(IF(ABS([1]Sheet1!C20/SQRT([1]Sheet1!I20))&gt;1.645,"*","")))))</f>
        <v>***</v>
      </c>
      <c r="F9" s="94"/>
      <c r="G9" s="93">
        <f>[1]Sheet1!D20</f>
        <v>1.3870879678019963</v>
      </c>
      <c r="H9" s="61" t="str">
        <f>IF(ABS([1]Sheet1!D20/SQRT([1]Sheet1!J20))&gt;2.576,"***",(IF(ABS([1]Sheet1!D20/SQRT([1]Sheet1!J20))&gt;1.96,"**",(IF(ABS([1]Sheet1!D20/SQRT([1]Sheet1!J20))&gt;1.645,"*","")))))</f>
        <v>***</v>
      </c>
      <c r="I9" s="95"/>
      <c r="J9" s="93">
        <f>[1]Sheet1!F20</f>
        <v>-0.25352133163767959</v>
      </c>
      <c r="K9" s="61" t="str">
        <f>IF(ABS([1]Sheet1!F20/SQRT([1]Sheet1!L20))&gt;2.576,"***",(IF(ABS([1]Sheet1!F20/SQRT([1]Sheet1!L20))&gt;1.96,"**",(IF(ABS([1]Sheet1!F20/SQRT([1]Sheet1!L20))&gt;1.645,"*","")))))</f>
        <v>***</v>
      </c>
      <c r="L9" s="95"/>
      <c r="M9" s="93">
        <f>[1]Sheet1!P20</f>
        <v>0.31462494188323542</v>
      </c>
      <c r="N9" s="95"/>
      <c r="O9" s="91"/>
      <c r="R9" s="38"/>
      <c r="S9" s="38"/>
      <c r="T9" s="38"/>
      <c r="U9" s="38"/>
      <c r="V9" s="38"/>
      <c r="W9" s="38"/>
      <c r="X9" s="38"/>
    </row>
    <row r="10" spans="2:24" s="88" customFormat="1">
      <c r="B10" s="39"/>
      <c r="C10" s="89" t="s">
        <v>102</v>
      </c>
      <c r="D10" s="93">
        <f>[1]Sheet1!C21</f>
        <v>-0.54160723901301688</v>
      </c>
      <c r="E10" s="61" t="str">
        <f>IF(ABS([1]Sheet1!C21/SQRT([1]Sheet1!I21))&gt;2.576,"***",(IF(ABS([1]Sheet1!C21/SQRT([1]Sheet1!I21))&gt;1.96,"**",(IF(ABS([1]Sheet1!C21/SQRT([1]Sheet1!I21))&gt;1.645,"*","")))))</f>
        <v>***</v>
      </c>
      <c r="F10" s="94"/>
      <c r="G10" s="93">
        <f>[1]Sheet1!D21</f>
        <v>0.92146918803500233</v>
      </c>
      <c r="H10" s="61" t="str">
        <f>IF(ABS([1]Sheet1!D21/SQRT([1]Sheet1!J21))&gt;2.576,"***",(IF(ABS([1]Sheet1!D21/SQRT([1]Sheet1!J21))&gt;1.96,"**",(IF(ABS([1]Sheet1!D21/SQRT([1]Sheet1!J21))&gt;1.645,"*","")))))</f>
        <v>***</v>
      </c>
      <c r="I10" s="95"/>
      <c r="J10" s="93">
        <f>[1]Sheet1!F21</f>
        <v>-0.26070712326106737</v>
      </c>
      <c r="K10" s="61" t="str">
        <f>IF(ABS([1]Sheet1!F21/SQRT([1]Sheet1!L21))&gt;2.576,"***",(IF(ABS([1]Sheet1!F21/SQRT([1]Sheet1!L21))&gt;1.96,"**",(IF(ABS([1]Sheet1!F21/SQRT([1]Sheet1!L21))&gt;1.645,"*","")))))</f>
        <v>***</v>
      </c>
      <c r="L10" s="95"/>
      <c r="M10" s="93">
        <f>[1]Sheet1!P21</f>
        <v>0.38723434421399749</v>
      </c>
      <c r="N10" s="95"/>
      <c r="O10" s="91"/>
      <c r="R10" s="38"/>
      <c r="S10" s="38"/>
      <c r="T10" s="38"/>
      <c r="U10" s="38"/>
      <c r="V10" s="38"/>
      <c r="W10" s="38"/>
      <c r="X10" s="38"/>
    </row>
    <row r="11" spans="2:24" s="88" customFormat="1">
      <c r="B11" s="39"/>
      <c r="C11" s="89" t="s">
        <v>104</v>
      </c>
      <c r="D11" s="93">
        <f>[1]Sheet1!C22</f>
        <v>-0.7530427417085005</v>
      </c>
      <c r="E11" s="61" t="str">
        <f>IF(ABS([1]Sheet1!C22/SQRT([1]Sheet1!I22))&gt;2.576,"***",(IF(ABS([1]Sheet1!C22/SQRT([1]Sheet1!I22))&gt;1.96,"**",(IF(ABS([1]Sheet1!C22/SQRT([1]Sheet1!I22))&gt;1.645,"*","")))))</f>
        <v>***</v>
      </c>
      <c r="F11" s="94"/>
      <c r="G11" s="93">
        <f>[1]Sheet1!D22</f>
        <v>1.230458438400972</v>
      </c>
      <c r="H11" s="61" t="str">
        <f>IF(ABS([1]Sheet1!D22/SQRT([1]Sheet1!J22))&gt;2.576,"***",(IF(ABS([1]Sheet1!D22/SQRT([1]Sheet1!J22))&gt;1.96,"**",(IF(ABS([1]Sheet1!D22/SQRT([1]Sheet1!J22))&gt;1.645,"*","")))))</f>
        <v>***</v>
      </c>
      <c r="I11" s="95"/>
      <c r="J11" s="93">
        <f>[1]Sheet1!F22</f>
        <v>-0.24614182664407996</v>
      </c>
      <c r="K11" s="61" t="str">
        <f>IF(ABS([1]Sheet1!F22/SQRT([1]Sheet1!L22))&gt;2.576,"***",(IF(ABS([1]Sheet1!F22/SQRT([1]Sheet1!L22))&gt;1.96,"**",(IF(ABS([1]Sheet1!F22/SQRT([1]Sheet1!L22))&gt;1.645,"*","")))))</f>
        <v>***</v>
      </c>
      <c r="L11" s="95"/>
      <c r="M11" s="93">
        <f>[1]Sheet1!P22</f>
        <v>0.33344573696433022</v>
      </c>
      <c r="N11" s="95"/>
      <c r="O11" s="91"/>
      <c r="R11" s="38"/>
      <c r="S11" s="38"/>
      <c r="T11" s="38"/>
      <c r="U11" s="38"/>
      <c r="V11" s="38"/>
      <c r="W11" s="38"/>
      <c r="X11" s="38"/>
    </row>
    <row r="12" spans="2:24" s="88" customFormat="1">
      <c r="B12" s="39"/>
      <c r="C12" s="89" t="s">
        <v>105</v>
      </c>
      <c r="D12" s="93">
        <f>[1]Sheet1!C23</f>
        <v>-0.43954789235416714</v>
      </c>
      <c r="E12" s="61" t="str">
        <f>IF(ABS([1]Sheet1!C23/SQRT([1]Sheet1!I23))&gt;2.576,"***",(IF(ABS([1]Sheet1!C23/SQRT([1]Sheet1!I23))&gt;1.96,"**",(IF(ABS([1]Sheet1!C23/SQRT([1]Sheet1!I23))&gt;1.645,"*","")))))</f>
        <v>***</v>
      </c>
      <c r="F12" s="94"/>
      <c r="G12" s="93">
        <f>[1]Sheet1!D23</f>
        <v>0.85415469191600624</v>
      </c>
      <c r="H12" s="61" t="str">
        <f>IF(ABS([1]Sheet1!D23/SQRT([1]Sheet1!J23))&gt;2.576,"***",(IF(ABS([1]Sheet1!D23/SQRT([1]Sheet1!J23))&gt;1.96,"**",(IF(ABS([1]Sheet1!D23/SQRT([1]Sheet1!J23))&gt;1.645,"*","")))))</f>
        <v>***</v>
      </c>
      <c r="I12" s="95"/>
      <c r="J12" s="93">
        <f>[1]Sheet1!F23</f>
        <v>-0.32177449869604452</v>
      </c>
      <c r="K12" s="61" t="str">
        <f>IF(ABS([1]Sheet1!F23/SQRT([1]Sheet1!L23))&gt;2.576,"***",(IF(ABS([1]Sheet1!F23/SQRT([1]Sheet1!L23))&gt;1.96,"**",(IF(ABS([1]Sheet1!F23/SQRT([1]Sheet1!L23))&gt;1.645,"*","")))))</f>
        <v>***</v>
      </c>
      <c r="L12" s="95"/>
      <c r="M12" s="93">
        <f>[1]Sheet1!P23</f>
        <v>0.53012143642364595</v>
      </c>
      <c r="N12" s="95"/>
      <c r="O12" s="91"/>
      <c r="R12" s="38"/>
      <c r="S12" s="38"/>
      <c r="T12" s="38"/>
      <c r="U12" s="38"/>
      <c r="V12" s="38"/>
      <c r="W12" s="38"/>
      <c r="X12" s="38"/>
    </row>
    <row r="13" spans="2:24" s="88" customFormat="1">
      <c r="B13" s="39"/>
      <c r="C13" s="89" t="s">
        <v>106</v>
      </c>
      <c r="D13" s="93">
        <f>[1]Sheet1!C24</f>
        <v>-0.25772792852613507</v>
      </c>
      <c r="E13" s="61" t="str">
        <f>IF(ABS([1]Sheet1!C24/SQRT([1]Sheet1!I24))&gt;2.576,"***",(IF(ABS([1]Sheet1!C24/SQRT([1]Sheet1!I24))&gt;1.96,"**",(IF(ABS([1]Sheet1!C24/SQRT([1]Sheet1!I24))&gt;1.645,"*","")))))</f>
        <v>***</v>
      </c>
      <c r="F13" s="94"/>
      <c r="G13" s="93">
        <f>[1]Sheet1!D24</f>
        <v>0.71971507956697722</v>
      </c>
      <c r="H13" s="61" t="str">
        <f>IF(ABS([1]Sheet1!D24/SQRT([1]Sheet1!J24))&gt;2.576,"***",(IF(ABS([1]Sheet1!D24/SQRT([1]Sheet1!J24))&gt;1.96,"**",(IF(ABS([1]Sheet1!D24/SQRT([1]Sheet1!J24))&gt;1.645,"*","")))))</f>
        <v>***</v>
      </c>
      <c r="I13" s="95"/>
      <c r="J13" s="93">
        <f>[1]Sheet1!F24</f>
        <v>-0.23677148151265248</v>
      </c>
      <c r="K13" s="61" t="str">
        <f>IF(ABS([1]Sheet1!F24/SQRT([1]Sheet1!L24))&gt;2.576,"***",(IF(ABS([1]Sheet1!F24/SQRT([1]Sheet1!L24))&gt;1.96,"**",(IF(ABS([1]Sheet1!F24/SQRT([1]Sheet1!L24))&gt;1.645,"*","")))))</f>
        <v>***</v>
      </c>
      <c r="L13" s="95"/>
      <c r="M13" s="93">
        <f>[1]Sheet1!P24</f>
        <v>0.40449993575257914</v>
      </c>
      <c r="N13" s="95"/>
      <c r="O13" s="91"/>
      <c r="R13" s="38"/>
      <c r="S13" s="38"/>
      <c r="T13" s="38"/>
      <c r="U13" s="38"/>
      <c r="V13" s="38"/>
      <c r="W13" s="38"/>
      <c r="X13" s="38"/>
    </row>
    <row r="14" spans="2:24" s="88" customFormat="1">
      <c r="B14" s="39"/>
      <c r="C14" s="89" t="s">
        <v>107</v>
      </c>
      <c r="D14" s="93">
        <f>[1]Sheet1!C25</f>
        <v>-0.7516112264021122</v>
      </c>
      <c r="E14" s="61" t="str">
        <f>IF(ABS([1]Sheet1!C25/SQRT([1]Sheet1!I25))&gt;2.576,"***",(IF(ABS([1]Sheet1!C25/SQRT([1]Sheet1!I25))&gt;1.96,"**",(IF(ABS([1]Sheet1!C25/SQRT([1]Sheet1!I25))&gt;1.645,"*","")))))</f>
        <v>***</v>
      </c>
      <c r="F14" s="94"/>
      <c r="G14" s="93">
        <f>[1]Sheet1!D25</f>
        <v>0.63463755060407356</v>
      </c>
      <c r="H14" s="61" t="str">
        <f>IF(ABS([1]Sheet1!D25/SQRT([1]Sheet1!J25))&gt;2.576,"***",(IF(ABS([1]Sheet1!D25/SQRT([1]Sheet1!J25))&gt;1.96,"**",(IF(ABS([1]Sheet1!D25/SQRT([1]Sheet1!J25))&gt;1.645,"*","")))))</f>
        <v>***</v>
      </c>
      <c r="I14" s="95"/>
      <c r="J14" s="93">
        <f>[1]Sheet1!F25</f>
        <v>-0.2637244833317206</v>
      </c>
      <c r="K14" s="61" t="str">
        <f>IF(ABS([1]Sheet1!F25/SQRT([1]Sheet1!L25))&gt;2.576,"***",(IF(ABS([1]Sheet1!F25/SQRT([1]Sheet1!L25))&gt;1.96,"**",(IF(ABS([1]Sheet1!F25/SQRT([1]Sheet1!L25))&gt;1.645,"*","")))))</f>
        <v>***</v>
      </c>
      <c r="L14" s="95"/>
      <c r="M14" s="93">
        <f>[1]Sheet1!P25</f>
        <v>0.65616790422767379</v>
      </c>
      <c r="N14" s="95"/>
      <c r="O14" s="91"/>
      <c r="R14" s="38"/>
      <c r="S14" s="38"/>
      <c r="T14" s="38"/>
      <c r="U14" s="38"/>
      <c r="V14" s="38"/>
      <c r="W14" s="38"/>
      <c r="X14" s="38"/>
    </row>
    <row r="15" spans="2:24" s="88" customFormat="1">
      <c r="B15" s="39"/>
      <c r="C15" s="89" t="s">
        <v>108</v>
      </c>
      <c r="D15" s="93">
        <f>[1]Sheet1!C26</f>
        <v>-1.044035766883368</v>
      </c>
      <c r="E15" s="61" t="str">
        <f>IF(ABS([1]Sheet1!C26/SQRT([1]Sheet1!I26))&gt;2.576,"***",(IF(ABS([1]Sheet1!C26/SQRT([1]Sheet1!I26))&gt;1.96,"**",(IF(ABS([1]Sheet1!C26/SQRT([1]Sheet1!I26))&gt;1.645,"*","")))))</f>
        <v>***</v>
      </c>
      <c r="F15" s="94"/>
      <c r="G15" s="93">
        <f>[1]Sheet1!D26</f>
        <v>0.44603256675496517</v>
      </c>
      <c r="H15" s="61" t="str">
        <f>IF(ABS([1]Sheet1!D26/SQRT([1]Sheet1!J26))&gt;2.576,"***",(IF(ABS([1]Sheet1!D26/SQRT([1]Sheet1!J26))&gt;1.96,"**",(IF(ABS([1]Sheet1!D26/SQRT([1]Sheet1!J26))&gt;1.645,"*","")))))</f>
        <v>***</v>
      </c>
      <c r="I15" s="95"/>
      <c r="J15" s="93">
        <f>[1]Sheet1!F26</f>
        <v>-0.41626756419045369</v>
      </c>
      <c r="K15" s="61" t="str">
        <f>IF(ABS([1]Sheet1!F26/SQRT([1]Sheet1!L26))&gt;2.576,"***",(IF(ABS([1]Sheet1!F26/SQRT([1]Sheet1!L26))&gt;1.96,"**",(IF(ABS([1]Sheet1!F26/SQRT([1]Sheet1!L26))&gt;1.645,"*","")))))</f>
        <v>***</v>
      </c>
      <c r="L15" s="95"/>
      <c r="M15" s="93">
        <f>[1]Sheet1!P26</f>
        <v>0.46247450709053006</v>
      </c>
      <c r="N15" s="95"/>
      <c r="O15" s="91"/>
      <c r="R15" s="38"/>
      <c r="S15" s="38"/>
      <c r="T15" s="38"/>
      <c r="U15" s="38"/>
      <c r="V15" s="38"/>
      <c r="W15" s="38"/>
      <c r="X15" s="38"/>
    </row>
    <row r="16" spans="2:24" s="88" customFormat="1">
      <c r="B16" s="39"/>
      <c r="C16" s="89" t="s">
        <v>109</v>
      </c>
      <c r="D16" s="93">
        <f>[1]Sheet1!C27</f>
        <v>-0.80524723720840463</v>
      </c>
      <c r="E16" s="61" t="str">
        <f>IF(ABS([1]Sheet1!C27/SQRT([1]Sheet1!I27))&gt;2.576,"***",(IF(ABS([1]Sheet1!C27/SQRT([1]Sheet1!I27))&gt;1.96,"**",(IF(ABS([1]Sheet1!C27/SQRT([1]Sheet1!I27))&gt;1.645,"*","")))))</f>
        <v>***</v>
      </c>
      <c r="F16" s="94"/>
      <c r="G16" s="93">
        <f>[1]Sheet1!D27</f>
        <v>0.3349000820891459</v>
      </c>
      <c r="H16" s="61" t="str">
        <f>IF(ABS([1]Sheet1!D27/SQRT([1]Sheet1!J27))&gt;2.576,"***",(IF(ABS([1]Sheet1!D27/SQRT([1]Sheet1!J27))&gt;1.96,"**",(IF(ABS([1]Sheet1!D27/SQRT([1]Sheet1!J27))&gt;1.645,"*","")))))</f>
        <v>**</v>
      </c>
      <c r="I16" s="95"/>
      <c r="J16" s="93">
        <f>[1]Sheet1!F27</f>
        <v>-0.24481056456290182</v>
      </c>
      <c r="K16" s="61" t="str">
        <f>IF(ABS([1]Sheet1!F27/SQRT([1]Sheet1!L27))&gt;2.576,"***",(IF(ABS([1]Sheet1!F27/SQRT([1]Sheet1!L27))&gt;1.96,"**",(IF(ABS([1]Sheet1!F27/SQRT([1]Sheet1!L27))&gt;1.645,"*","")))))</f>
        <v>***</v>
      </c>
      <c r="L16" s="95"/>
      <c r="M16" s="93">
        <f>[1]Sheet1!P27</f>
        <v>0.89890268181153887</v>
      </c>
      <c r="N16" s="95"/>
      <c r="O16" s="91"/>
      <c r="R16" s="38"/>
      <c r="S16" s="38"/>
      <c r="T16" s="38"/>
      <c r="U16" s="38"/>
      <c r="V16" s="38"/>
      <c r="W16" s="38"/>
      <c r="X16" s="38"/>
    </row>
    <row r="17" spans="2:24" s="88" customFormat="1">
      <c r="B17" s="39"/>
      <c r="C17" s="89" t="s">
        <v>110</v>
      </c>
      <c r="D17" s="93">
        <f>[1]Sheet1!C28</f>
        <v>6.4400016481418756E-2</v>
      </c>
      <c r="E17" s="61" t="str">
        <f>IF(ABS([1]Sheet1!C28/SQRT([1]Sheet1!I28))&gt;2.576,"***",(IF(ABS([1]Sheet1!C28/SQRT([1]Sheet1!I28))&gt;1.96,"**",(IF(ABS([1]Sheet1!C28/SQRT([1]Sheet1!I28))&gt;1.645,"*","")))))</f>
        <v/>
      </c>
      <c r="F17" s="94"/>
      <c r="G17" s="93">
        <f>[1]Sheet1!D28</f>
        <v>0.88865081333233109</v>
      </c>
      <c r="H17" s="61" t="str">
        <f>IF(ABS([1]Sheet1!D28/SQRT([1]Sheet1!J28))&gt;2.576,"***",(IF(ABS([1]Sheet1!D28/SQRT([1]Sheet1!J28))&gt;1.96,"**",(IF(ABS([1]Sheet1!D28/SQRT([1]Sheet1!J28))&gt;1.645,"*","")))))</f>
        <v>***</v>
      </c>
      <c r="I17" s="95"/>
      <c r="J17" s="93">
        <f>[1]Sheet1!F28</f>
        <v>-0.29591130613982219</v>
      </c>
      <c r="K17" s="61" t="str">
        <f>IF(ABS([1]Sheet1!F28/SQRT([1]Sheet1!L28))&gt;2.576,"***",(IF(ABS([1]Sheet1!F28/SQRT([1]Sheet1!L28))&gt;1.96,"**",(IF(ABS([1]Sheet1!F28/SQRT([1]Sheet1!L28))&gt;1.645,"*","")))))</f>
        <v>***</v>
      </c>
      <c r="L17" s="95"/>
      <c r="M17" s="93">
        <f>[1]Sheet1!P28</f>
        <v>0.31019086631874604</v>
      </c>
      <c r="N17" s="95"/>
      <c r="O17" s="91"/>
      <c r="R17" s="38"/>
      <c r="S17" s="38"/>
      <c r="T17" s="38"/>
      <c r="U17" s="38"/>
      <c r="V17" s="38"/>
      <c r="W17" s="38"/>
      <c r="X17" s="38"/>
    </row>
    <row r="18" spans="2:24" s="88" customFormat="1">
      <c r="B18" s="39"/>
      <c r="C18" s="89" t="s">
        <v>111</v>
      </c>
      <c r="D18" s="93">
        <f>[1]Sheet1!C29</f>
        <v>-0.65127459260811216</v>
      </c>
      <c r="E18" s="61" t="str">
        <f>IF(ABS([1]Sheet1!C29/SQRT([1]Sheet1!I29))&gt;2.576,"***",(IF(ABS([1]Sheet1!C29/SQRT([1]Sheet1!I29))&gt;1.96,"**",(IF(ABS([1]Sheet1!C29/SQRT([1]Sheet1!I29))&gt;1.645,"*","")))))</f>
        <v>***</v>
      </c>
      <c r="F18" s="94"/>
      <c r="G18" s="93">
        <f>[1]Sheet1!D29</f>
        <v>0.45229288240231497</v>
      </c>
      <c r="H18" s="61" t="str">
        <f>IF(ABS([1]Sheet1!D29/SQRT([1]Sheet1!J29))&gt;2.576,"***",(IF(ABS([1]Sheet1!D29/SQRT([1]Sheet1!J29))&gt;1.96,"**",(IF(ABS([1]Sheet1!D29/SQRT([1]Sheet1!J29))&gt;1.645,"*","")))))</f>
        <v>**</v>
      </c>
      <c r="I18" s="95"/>
      <c r="J18" s="93">
        <f>[1]Sheet1!F29</f>
        <v>-0.50911365966883459</v>
      </c>
      <c r="K18" s="61" t="str">
        <f>IF(ABS([1]Sheet1!F29/SQRT([1]Sheet1!L29))&gt;2.576,"***",(IF(ABS([1]Sheet1!F29/SQRT([1]Sheet1!L29))&gt;1.96,"**",(IF(ABS([1]Sheet1!F29/SQRT([1]Sheet1!L29))&gt;1.645,"*","")))))</f>
        <v>***</v>
      </c>
      <c r="L18" s="95"/>
      <c r="M18" s="93">
        <f>[1]Sheet1!P29</f>
        <v>0.45914937470495543</v>
      </c>
      <c r="N18" s="95"/>
      <c r="O18" s="91"/>
      <c r="R18" s="38"/>
      <c r="S18" s="38"/>
      <c r="T18" s="38"/>
      <c r="U18" s="38"/>
      <c r="V18" s="38"/>
      <c r="W18" s="38"/>
      <c r="X18" s="38"/>
    </row>
    <row r="19" spans="2:24" s="88" customFormat="1">
      <c r="B19" s="39"/>
      <c r="C19" s="89" t="s">
        <v>112</v>
      </c>
      <c r="D19" s="93">
        <f>[1]Sheet1!C30</f>
        <v>-0.32152795586089694</v>
      </c>
      <c r="E19" s="61" t="str">
        <f>IF(ABS([1]Sheet1!C30/SQRT([1]Sheet1!I30))&gt;2.576,"***",(IF(ABS([1]Sheet1!C30/SQRT([1]Sheet1!I30))&gt;1.96,"**",(IF(ABS([1]Sheet1!C30/SQRT([1]Sheet1!I30))&gt;1.645,"*","")))))</f>
        <v>***</v>
      </c>
      <c r="F19" s="94"/>
      <c r="G19" s="93">
        <f>[1]Sheet1!D30</f>
        <v>0.88538414360067164</v>
      </c>
      <c r="H19" s="61" t="str">
        <f>IF(ABS([1]Sheet1!D30/SQRT([1]Sheet1!J30))&gt;2.576,"***",(IF(ABS([1]Sheet1!D30/SQRT([1]Sheet1!J30))&gt;1.96,"**",(IF(ABS([1]Sheet1!D30/SQRT([1]Sheet1!J30))&gt;1.645,"*","")))))</f>
        <v>***</v>
      </c>
      <c r="I19" s="95"/>
      <c r="J19" s="93">
        <f>[1]Sheet1!F30</f>
        <v>-0.30970490865999828</v>
      </c>
      <c r="K19" s="61" t="str">
        <f>IF(ABS([1]Sheet1!F30/SQRT([1]Sheet1!L30))&gt;2.576,"***",(IF(ABS([1]Sheet1!F30/SQRT([1]Sheet1!L30))&gt;1.96,"**",(IF(ABS([1]Sheet1!F30/SQRT([1]Sheet1!L30))&gt;1.645,"*","")))))</f>
        <v>***</v>
      </c>
      <c r="L19" s="95"/>
      <c r="M19" s="93">
        <f>[1]Sheet1!P30</f>
        <v>0.98948632545683601</v>
      </c>
      <c r="N19" s="95"/>
      <c r="O19" s="91"/>
      <c r="R19" s="38"/>
      <c r="S19" s="38"/>
      <c r="T19" s="38"/>
      <c r="U19" s="38"/>
      <c r="V19" s="38"/>
      <c r="W19" s="38"/>
      <c r="X19" s="38"/>
    </row>
    <row r="20" spans="2:24" s="88" customFormat="1">
      <c r="B20" s="39"/>
      <c r="C20" s="89" t="s">
        <v>113</v>
      </c>
      <c r="D20" s="93">
        <f>[1]Sheet1!C31</f>
        <v>-0.37769790199246439</v>
      </c>
      <c r="E20" s="61" t="str">
        <f>IF(ABS([1]Sheet1!C31/SQRT([1]Sheet1!I31))&gt;2.576,"***",(IF(ABS([1]Sheet1!C31/SQRT([1]Sheet1!I31))&gt;1.96,"**",(IF(ABS([1]Sheet1!C31/SQRT([1]Sheet1!I31))&gt;1.645,"*","")))))</f>
        <v>***</v>
      </c>
      <c r="F20" s="94"/>
      <c r="G20" s="93">
        <f>[1]Sheet1!D31</f>
        <v>0.68640730149420004</v>
      </c>
      <c r="H20" s="61" t="str">
        <f>IF(ABS([1]Sheet1!D31/SQRT([1]Sheet1!J31))&gt;2.576,"***",(IF(ABS([1]Sheet1!D31/SQRT([1]Sheet1!J31))&gt;1.96,"**",(IF(ABS([1]Sheet1!D31/SQRT([1]Sheet1!J31))&gt;1.645,"*","")))))</f>
        <v>***</v>
      </c>
      <c r="I20" s="95"/>
      <c r="J20" s="93">
        <f>[1]Sheet1!F31</f>
        <v>-0.45099966473012981</v>
      </c>
      <c r="K20" s="61" t="str">
        <f>IF(ABS([1]Sheet1!F31/SQRT([1]Sheet1!L31))&gt;2.576,"***",(IF(ABS([1]Sheet1!F31/SQRT([1]Sheet1!L31))&gt;1.96,"**",(IF(ABS([1]Sheet1!F31/SQRT([1]Sheet1!L31))&gt;1.645,"*","")))))</f>
        <v>***</v>
      </c>
      <c r="L20" s="95"/>
      <c r="M20" s="93">
        <f>[1]Sheet1!P31</f>
        <v>0.54459309402884348</v>
      </c>
      <c r="N20" s="95"/>
      <c r="O20" s="91"/>
      <c r="R20" s="38"/>
      <c r="S20" s="38"/>
      <c r="T20" s="38"/>
      <c r="U20" s="38"/>
      <c r="V20" s="38"/>
      <c r="W20" s="38"/>
      <c r="X20" s="38"/>
    </row>
    <row r="21" spans="2:24" s="88" customFormat="1">
      <c r="B21" s="39"/>
      <c r="C21" s="89" t="s">
        <v>114</v>
      </c>
      <c r="D21" s="93">
        <f>[1]Sheet1!C32</f>
        <v>-1.0245711605552112</v>
      </c>
      <c r="E21" s="61" t="str">
        <f>IF(ABS([1]Sheet1!C32/SQRT([1]Sheet1!I32))&gt;2.576,"***",(IF(ABS([1]Sheet1!C32/SQRT([1]Sheet1!I32))&gt;1.96,"**",(IF(ABS([1]Sheet1!C32/SQRT([1]Sheet1!I32))&gt;1.645,"*","")))))</f>
        <v>***</v>
      </c>
      <c r="F21" s="94"/>
      <c r="G21" s="93">
        <f>[1]Sheet1!D32</f>
        <v>1.4790212455066407</v>
      </c>
      <c r="H21" s="61" t="str">
        <f>IF(ABS([1]Sheet1!D32/SQRT([1]Sheet1!J32))&gt;2.576,"***",(IF(ABS([1]Sheet1!D32/SQRT([1]Sheet1!J32))&gt;1.96,"**",(IF(ABS([1]Sheet1!D32/SQRT([1]Sheet1!J32))&gt;1.645,"*","")))))</f>
        <v>***</v>
      </c>
      <c r="I21" s="95"/>
      <c r="J21" s="93">
        <f>[1]Sheet1!F32</f>
        <v>-0.46987433212872504</v>
      </c>
      <c r="K21" s="61" t="str">
        <f>IF(ABS([1]Sheet1!F32/SQRT([1]Sheet1!L32))&gt;2.576,"***",(IF(ABS([1]Sheet1!F32/SQRT([1]Sheet1!L32))&gt;1.96,"**",(IF(ABS([1]Sheet1!F32/SQRT([1]Sheet1!L32))&gt;1.645,"*","")))))</f>
        <v>***</v>
      </c>
      <c r="L21" s="95"/>
      <c r="M21" s="93">
        <f>[1]Sheet1!P32</f>
        <v>0.47499427540697248</v>
      </c>
      <c r="N21" s="95"/>
      <c r="O21" s="91"/>
      <c r="R21" s="38"/>
      <c r="S21" s="38"/>
      <c r="T21" s="38"/>
      <c r="U21" s="38"/>
      <c r="V21" s="38"/>
      <c r="W21" s="38"/>
      <c r="X21" s="38"/>
    </row>
    <row r="22" spans="2:24" s="88" customFormat="1">
      <c r="B22" s="39"/>
      <c r="C22" s="89" t="s">
        <v>115</v>
      </c>
      <c r="D22" s="93">
        <f>[1]Sheet1!C33</f>
        <v>-0.80370725444621283</v>
      </c>
      <c r="E22" s="61" t="str">
        <f>IF(ABS([1]Sheet1!C33/SQRT([1]Sheet1!I33))&gt;2.576,"***",(IF(ABS([1]Sheet1!C33/SQRT([1]Sheet1!I33))&gt;1.96,"**",(IF(ABS([1]Sheet1!C33/SQRT([1]Sheet1!I33))&gt;1.645,"*","")))))</f>
        <v>***</v>
      </c>
      <c r="F22" s="94"/>
      <c r="G22" s="93">
        <f>[1]Sheet1!D33</f>
        <v>0.446021634227173</v>
      </c>
      <c r="H22" s="61" t="str">
        <f>IF(ABS([1]Sheet1!D33/SQRT([1]Sheet1!J33))&gt;2.576,"***",(IF(ABS([1]Sheet1!D33/SQRT([1]Sheet1!J33))&gt;1.96,"**",(IF(ABS([1]Sheet1!D33/SQRT([1]Sheet1!J33))&gt;1.645,"*","")))))</f>
        <v>***</v>
      </c>
      <c r="I22" s="95"/>
      <c r="J22" s="93">
        <f>[1]Sheet1!F33</f>
        <v>-0.28522389647466562</v>
      </c>
      <c r="K22" s="61" t="str">
        <f>IF(ABS([1]Sheet1!F33/SQRT([1]Sheet1!L33))&gt;2.576,"***",(IF(ABS([1]Sheet1!F33/SQRT([1]Sheet1!L33))&gt;1.96,"**",(IF(ABS([1]Sheet1!F33/SQRT([1]Sheet1!L33))&gt;1.645,"*","")))))</f>
        <v>***</v>
      </c>
      <c r="L22" s="95"/>
      <c r="M22" s="93">
        <f>[1]Sheet1!P33</f>
        <v>5.0542871541457068E-3</v>
      </c>
      <c r="N22" s="95"/>
      <c r="O22" s="91"/>
      <c r="R22" s="38"/>
      <c r="S22" s="38"/>
      <c r="T22" s="38"/>
      <c r="U22" s="38"/>
      <c r="V22" s="38"/>
      <c r="W22" s="38"/>
      <c r="X22" s="38"/>
    </row>
    <row r="23" spans="2:24" s="88" customFormat="1">
      <c r="B23" s="39"/>
      <c r="C23" s="89" t="s">
        <v>116</v>
      </c>
      <c r="D23" s="93">
        <f>[1]Sheet1!C34</f>
        <v>-0.80503725456802899</v>
      </c>
      <c r="E23" s="61" t="str">
        <f>IF(ABS([1]Sheet1!C34/SQRT([1]Sheet1!I34))&gt;2.576,"***",(IF(ABS([1]Sheet1!C34/SQRT([1]Sheet1!I34))&gt;1.96,"**",(IF(ABS([1]Sheet1!C34/SQRT([1]Sheet1!I34))&gt;1.645,"*","")))))</f>
        <v>***</v>
      </c>
      <c r="F23" s="94"/>
      <c r="G23" s="93">
        <f>[1]Sheet1!D34</f>
        <v>0.39415855424258717</v>
      </c>
      <c r="H23" s="61" t="str">
        <f>IF(ABS([1]Sheet1!D34/SQRT([1]Sheet1!J34))&gt;2.576,"***",(IF(ABS([1]Sheet1!D34/SQRT([1]Sheet1!J34))&gt;1.96,"**",(IF(ABS([1]Sheet1!D34/SQRT([1]Sheet1!J34))&gt;1.645,"*","")))))</f>
        <v>***</v>
      </c>
      <c r="I23" s="95"/>
      <c r="J23" s="93">
        <f>[1]Sheet1!F34</f>
        <v>-0.2741657183527334</v>
      </c>
      <c r="K23" s="61" t="str">
        <f>IF(ABS([1]Sheet1!F34/SQRT([1]Sheet1!L34))&gt;2.576,"***",(IF(ABS([1]Sheet1!F34/SQRT([1]Sheet1!L34))&gt;1.96,"**",(IF(ABS([1]Sheet1!F34/SQRT([1]Sheet1!L34))&gt;1.645,"*","")))))</f>
        <v>***</v>
      </c>
      <c r="L23" s="95"/>
      <c r="M23" s="93">
        <f>[1]Sheet1!P34</f>
        <v>4.8362511939420219E-2</v>
      </c>
      <c r="N23" s="95"/>
      <c r="O23" s="91"/>
      <c r="R23" s="38"/>
      <c r="S23" s="38"/>
      <c r="T23" s="38"/>
      <c r="U23" s="38"/>
      <c r="V23" s="38"/>
      <c r="W23" s="38"/>
      <c r="X23" s="38"/>
    </row>
    <row r="24" spans="2:24" s="88" customFormat="1" ht="7.5" customHeight="1">
      <c r="B24" s="50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8"/>
      <c r="R24" s="38"/>
      <c r="S24" s="38"/>
      <c r="T24" s="38"/>
      <c r="U24" s="38"/>
      <c r="V24" s="38"/>
      <c r="W24" s="38"/>
      <c r="X24" s="38"/>
    </row>
    <row r="25" spans="2:24" s="88" customFormat="1" ht="6" customHeight="1">
      <c r="B25" s="3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R25" s="38"/>
      <c r="S25" s="38"/>
      <c r="T25" s="38"/>
      <c r="U25" s="38"/>
      <c r="V25" s="38"/>
      <c r="W25" s="38"/>
      <c r="X25" s="38"/>
    </row>
    <row r="26" spans="2:24" s="88" customFormat="1">
      <c r="B26" s="38"/>
      <c r="C26" s="122" t="s">
        <v>134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R26" s="38"/>
      <c r="S26" s="38"/>
      <c r="T26" s="38"/>
      <c r="U26" s="38"/>
      <c r="V26" s="38"/>
      <c r="W26" s="38"/>
      <c r="X26" s="38"/>
    </row>
    <row r="27" spans="2:24" s="88" customFormat="1">
      <c r="B27" s="3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R27" s="38"/>
      <c r="S27" s="38"/>
      <c r="T27" s="38"/>
      <c r="U27" s="38"/>
      <c r="V27" s="38"/>
      <c r="W27" s="38"/>
      <c r="X27" s="38"/>
    </row>
    <row r="28" spans="2:24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</row>
    <row r="29" spans="2:24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2:24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</row>
    <row r="31" spans="2:24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</row>
    <row r="34" spans="4:14"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</sheetData>
  <mergeCells count="5">
    <mergeCell ref="C26:N31"/>
    <mergeCell ref="D4:E5"/>
    <mergeCell ref="G4:H5"/>
    <mergeCell ref="J4:K5"/>
    <mergeCell ref="M4:M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3:Y34"/>
  <sheetViews>
    <sheetView workbookViewId="0">
      <selection activeCell="S17" sqref="S17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285156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1.5703125" style="88" customWidth="1"/>
    <col min="17" max="18" width="9.140625" style="88"/>
    <col min="19" max="16384" width="9.140625" style="38"/>
  </cols>
  <sheetData>
    <row r="3" spans="2:25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7"/>
    </row>
    <row r="4" spans="2:25" ht="12.75" customHeight="1">
      <c r="B4" s="39"/>
      <c r="C4" s="89"/>
      <c r="D4" s="123" t="s">
        <v>129</v>
      </c>
      <c r="E4" s="117"/>
      <c r="F4" s="90"/>
      <c r="G4" s="123" t="s">
        <v>130</v>
      </c>
      <c r="H4" s="117"/>
      <c r="I4" s="90"/>
      <c r="J4" s="124" t="s">
        <v>131</v>
      </c>
      <c r="K4" s="125"/>
      <c r="L4" s="90"/>
      <c r="M4" s="123" t="s">
        <v>126</v>
      </c>
      <c r="N4" s="117"/>
      <c r="O4" s="90"/>
      <c r="P4" s="91"/>
    </row>
    <row r="5" spans="2:25" ht="43.5" customHeight="1">
      <c r="B5" s="39"/>
      <c r="C5" s="89"/>
      <c r="D5" s="117"/>
      <c r="E5" s="117"/>
      <c r="F5" s="90"/>
      <c r="G5" s="117"/>
      <c r="H5" s="117"/>
      <c r="I5" s="90"/>
      <c r="J5" s="125"/>
      <c r="K5" s="125"/>
      <c r="L5" s="90"/>
      <c r="M5" s="117"/>
      <c r="N5" s="117"/>
      <c r="O5" s="90"/>
      <c r="P5" s="91"/>
    </row>
    <row r="6" spans="2:25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1"/>
    </row>
    <row r="7" spans="2:25" s="88" customFormat="1">
      <c r="B7" s="39"/>
      <c r="C7" s="89" t="s">
        <v>96</v>
      </c>
      <c r="D7" s="93">
        <f>[1]Sheet2!C18</f>
        <v>-0.52589279808173817</v>
      </c>
      <c r="E7" s="61" t="str">
        <f>IF(ABS([1]Sheet2!C18/SQRT([1]Sheet2!I18))&gt;2.576,"***",(IF(ABS([1]Sheet2!C18/SQRT([1]Sheet2!I18))&gt;1.96,"**",(IF(ABS([1]Sheet2!C18/SQRT([1]Sheet2!I18))&gt;1.645,"*","")))))</f>
        <v>***</v>
      </c>
      <c r="F7" s="94"/>
      <c r="G7" s="93">
        <f>[1]Sheet2!D18</f>
        <v>0.64400495532040869</v>
      </c>
      <c r="H7" s="61" t="str">
        <f>IF(ABS([1]Sheet2!D18/SQRT([1]Sheet2!J18))&gt;2.576,"***",(IF(ABS([1]Sheet2!D18/SQRT([1]Sheet2!J18))&gt;1.96,"**",(IF(ABS([1]Sheet2!D18/SQRT([1]Sheet2!J18))&gt;1.645,"*","")))))</f>
        <v>***</v>
      </c>
      <c r="I7" s="95"/>
      <c r="J7" s="93">
        <f>[1]Sheet2!E18</f>
        <v>-0.49750410260164402</v>
      </c>
      <c r="K7" s="61" t="str">
        <f>IF(ABS([1]Sheet2!E18/SQRT([1]Sheet2!K18))&gt;2.576,"***",(IF(ABS([1]Sheet2!E18/SQRT([1]Sheet2!K18))&gt;1.96,"**",(IF(ABS([1]Sheet2!E18/SQRT([1]Sheet2!K18))&gt;1.645,"*","")))))</f>
        <v>***</v>
      </c>
      <c r="L7" s="95"/>
      <c r="M7" s="93">
        <f>[1]Sheet2!F18</f>
        <v>-0.29266088525395767</v>
      </c>
      <c r="N7" s="61" t="str">
        <f>IF(ABS([1]Sheet2!F18/SQRT([1]Sheet2!L18))&gt;2.576,"***",(IF(ABS([1]Sheet2!F18/SQRT([1]Sheet2!L18))&gt;1.96,"**",(IF(ABS([1]Sheet2!F18/SQRT([1]Sheet2!L18))&gt;1.645,"*","")))))</f>
        <v>***</v>
      </c>
      <c r="O7" s="95"/>
      <c r="P7" s="91"/>
      <c r="S7" s="38"/>
      <c r="T7" s="38"/>
      <c r="U7" s="38"/>
      <c r="V7" s="38"/>
      <c r="W7" s="38"/>
      <c r="X7" s="38"/>
      <c r="Y7" s="38"/>
    </row>
    <row r="8" spans="2:25" s="88" customFormat="1">
      <c r="B8" s="39"/>
      <c r="C8" s="89" t="s">
        <v>100</v>
      </c>
      <c r="D8" s="93">
        <f>[1]Sheet2!C19</f>
        <v>-1.0826244597287253</v>
      </c>
      <c r="E8" s="61" t="str">
        <f>IF(ABS([1]Sheet2!C19/SQRT([1]Sheet2!I19))&gt;2.576,"***",(IF(ABS([1]Sheet2!C19/SQRT([1]Sheet2!I19))&gt;1.96,"**",(IF(ABS([1]Sheet2!C19/SQRT([1]Sheet2!I19))&gt;1.645,"*","")))))</f>
        <v>***</v>
      </c>
      <c r="F8" s="94"/>
      <c r="G8" s="93">
        <f>[1]Sheet2!D19</f>
        <v>0.44064388868088761</v>
      </c>
      <c r="H8" s="61" t="str">
        <f>IF(ABS([1]Sheet2!D19/SQRT([1]Sheet2!J19))&gt;2.576,"***",(IF(ABS([1]Sheet2!D19/SQRT([1]Sheet2!J19))&gt;1.96,"**",(IF(ABS([1]Sheet2!D19/SQRT([1]Sheet2!J19))&gt;1.645,"*","")))))</f>
        <v>***</v>
      </c>
      <c r="I8" s="95"/>
      <c r="J8" s="93">
        <f>[1]Sheet2!E19</f>
        <v>0.41072760909758277</v>
      </c>
      <c r="K8" s="61" t="str">
        <f>IF(ABS([1]Sheet2!E19/SQRT([1]Sheet2!K19))&gt;2.576,"***",(IF(ABS([1]Sheet2!E19/SQRT([1]Sheet2!K19))&gt;1.96,"**",(IF(ABS([1]Sheet2!E19/SQRT([1]Sheet2!K19))&gt;1.645,"*","")))))</f>
        <v>***</v>
      </c>
      <c r="L8" s="95"/>
      <c r="M8" s="93">
        <f>[1]Sheet2!F19</f>
        <v>-0.3453305746147608</v>
      </c>
      <c r="N8" s="61" t="str">
        <f>IF(ABS([1]Sheet2!F19/SQRT([1]Sheet2!L19))&gt;2.576,"***",(IF(ABS([1]Sheet2!F19/SQRT([1]Sheet2!L19))&gt;1.96,"**",(IF(ABS([1]Sheet2!F19/SQRT([1]Sheet2!L19))&gt;1.645,"*","")))))</f>
        <v>***</v>
      </c>
      <c r="O8" s="95"/>
      <c r="P8" s="91"/>
      <c r="S8" s="38"/>
      <c r="T8" s="38"/>
      <c r="U8" s="38"/>
      <c r="V8" s="38"/>
      <c r="W8" s="38"/>
      <c r="X8" s="38"/>
      <c r="Y8" s="38"/>
    </row>
    <row r="9" spans="2:25" s="88" customFormat="1">
      <c r="B9" s="39"/>
      <c r="C9" s="89" t="s">
        <v>101</v>
      </c>
      <c r="D9" s="93">
        <f>[1]Sheet2!C20</f>
        <v>-0.16043340384341465</v>
      </c>
      <c r="E9" s="61" t="str">
        <f>IF(ABS([1]Sheet2!C20/SQRT([1]Sheet2!I20))&gt;2.576,"***",(IF(ABS([1]Sheet2!C20/SQRT([1]Sheet2!I20))&gt;1.96,"**",(IF(ABS([1]Sheet2!C20/SQRT([1]Sheet2!I20))&gt;1.645,"*","")))))</f>
        <v>***</v>
      </c>
      <c r="F9" s="94"/>
      <c r="G9" s="93">
        <f>[1]Sheet2!D20</f>
        <v>1.3985720855428749</v>
      </c>
      <c r="H9" s="61" t="str">
        <f>IF(ABS([1]Sheet2!D20/SQRT([1]Sheet2!J20))&gt;2.576,"***",(IF(ABS([1]Sheet2!D20/SQRT([1]Sheet2!J20))&gt;1.96,"**",(IF(ABS([1]Sheet2!D20/SQRT([1]Sheet2!J20))&gt;1.645,"*","")))))</f>
        <v>***</v>
      </c>
      <c r="I9" s="95"/>
      <c r="J9" s="93">
        <f>[1]Sheet2!E20</f>
        <v>-0.36643079140936524</v>
      </c>
      <c r="K9" s="61" t="str">
        <f>IF(ABS([1]Sheet2!E20/SQRT([1]Sheet2!K20))&gt;2.576,"***",(IF(ABS([1]Sheet2!E20/SQRT([1]Sheet2!K20))&gt;1.96,"**",(IF(ABS([1]Sheet2!E20/SQRT([1]Sheet2!K20))&gt;1.645,"*","")))))</f>
        <v>***</v>
      </c>
      <c r="L9" s="95"/>
      <c r="M9" s="93">
        <f>[1]Sheet2!F20</f>
        <v>-0.28540916179942316</v>
      </c>
      <c r="N9" s="61" t="str">
        <f>IF(ABS([1]Sheet2!F20/SQRT([1]Sheet2!L20))&gt;2.576,"***",(IF(ABS([1]Sheet2!F20/SQRT([1]Sheet2!L20))&gt;1.96,"**",(IF(ABS([1]Sheet2!F20/SQRT([1]Sheet2!L20))&gt;1.645,"*","")))))</f>
        <v>***</v>
      </c>
      <c r="O9" s="95"/>
      <c r="P9" s="91"/>
      <c r="S9" s="38"/>
      <c r="T9" s="38"/>
      <c r="U9" s="38"/>
      <c r="V9" s="38"/>
      <c r="W9" s="38"/>
      <c r="X9" s="38"/>
      <c r="Y9" s="38"/>
    </row>
    <row r="10" spans="2:25" s="88" customFormat="1">
      <c r="B10" s="39"/>
      <c r="C10" s="89" t="s">
        <v>102</v>
      </c>
      <c r="D10" s="93">
        <f>[1]Sheet2!C21</f>
        <v>-7.895208510896827E-2</v>
      </c>
      <c r="E10" s="61" t="str">
        <f>IF(ABS([1]Sheet2!C21/SQRT([1]Sheet2!I21))&gt;2.576,"***",(IF(ABS([1]Sheet2!C21/SQRT([1]Sheet2!I21))&gt;1.96,"**",(IF(ABS([1]Sheet2!C21/SQRT([1]Sheet2!I21))&gt;1.645,"*","")))))</f>
        <v>**</v>
      </c>
      <c r="F10" s="94"/>
      <c r="G10" s="93">
        <f>[1]Sheet2!D21</f>
        <v>0.55918213608152112</v>
      </c>
      <c r="H10" s="61" t="str">
        <f>IF(ABS([1]Sheet2!D21/SQRT([1]Sheet2!J21))&gt;2.576,"***",(IF(ABS([1]Sheet2!D21/SQRT([1]Sheet2!J21))&gt;1.96,"**",(IF(ABS([1]Sheet2!D21/SQRT([1]Sheet2!J21))&gt;1.645,"*","")))))</f>
        <v>***</v>
      </c>
      <c r="I10" s="95"/>
      <c r="J10" s="93">
        <f>[1]Sheet2!E21</f>
        <v>-4.9063358966251358E-2</v>
      </c>
      <c r="K10" s="61" t="str">
        <f>IF(ABS([1]Sheet2!E21/SQRT([1]Sheet2!K21))&gt;2.576,"***",(IF(ABS([1]Sheet2!E21/SQRT([1]Sheet2!K21))&gt;1.96,"**",(IF(ABS([1]Sheet2!E21/SQRT([1]Sheet2!K21))&gt;1.645,"*","")))))</f>
        <v/>
      </c>
      <c r="L10" s="95"/>
      <c r="M10" s="93">
        <f>[1]Sheet2!F21</f>
        <v>-0.28470837696100804</v>
      </c>
      <c r="N10" s="61" t="str">
        <f>IF(ABS([1]Sheet2!F21/SQRT([1]Sheet2!L21))&gt;2.576,"***",(IF(ABS([1]Sheet2!F21/SQRT([1]Sheet2!L21))&gt;1.96,"**",(IF(ABS([1]Sheet2!F21/SQRT([1]Sheet2!L21))&gt;1.645,"*","")))))</f>
        <v>***</v>
      </c>
      <c r="O10" s="95"/>
      <c r="P10" s="91"/>
      <c r="S10" s="38"/>
      <c r="T10" s="38"/>
      <c r="U10" s="38"/>
      <c r="V10" s="38"/>
      <c r="W10" s="38"/>
      <c r="X10" s="38"/>
      <c r="Y10" s="38"/>
    </row>
    <row r="11" spans="2:25" s="88" customFormat="1">
      <c r="B11" s="39"/>
      <c r="C11" s="89" t="s">
        <v>104</v>
      </c>
      <c r="D11" s="93">
        <f>[1]Sheet2!C22</f>
        <v>-0.74074810927494006</v>
      </c>
      <c r="E11" s="61" t="str">
        <f>IF(ABS([1]Sheet2!C22/SQRT([1]Sheet2!I22))&gt;2.576,"***",(IF(ABS([1]Sheet2!C22/SQRT([1]Sheet2!I22))&gt;1.96,"**",(IF(ABS([1]Sheet2!C22/SQRT([1]Sheet2!I22))&gt;1.645,"*","")))))</f>
        <v>***</v>
      </c>
      <c r="F11" s="94"/>
      <c r="G11" s="93">
        <f>[1]Sheet2!D22</f>
        <v>1.1246427590351724</v>
      </c>
      <c r="H11" s="61" t="str">
        <f>IF(ABS([1]Sheet2!D22/SQRT([1]Sheet2!J22))&gt;2.576,"***",(IF(ABS([1]Sheet2!D22/SQRT([1]Sheet2!J22))&gt;1.96,"**",(IF(ABS([1]Sheet2!D22/SQRT([1]Sheet2!J22))&gt;1.645,"*","")))))</f>
        <v>***</v>
      </c>
      <c r="I11" s="95"/>
      <c r="J11" s="93">
        <f>[1]Sheet2!E22</f>
        <v>3.1322351964836836</v>
      </c>
      <c r="K11" s="61" t="str">
        <f>IF(ABS([1]Sheet2!E22/SQRT([1]Sheet2!K22))&gt;2.576,"***",(IF(ABS([1]Sheet2!E22/SQRT([1]Sheet2!K22))&gt;1.96,"**",(IF(ABS([1]Sheet2!E22/SQRT([1]Sheet2!K22))&gt;1.645,"*","")))))</f>
        <v>***</v>
      </c>
      <c r="L11" s="95"/>
      <c r="M11" s="93">
        <f>[1]Sheet2!F22</f>
        <v>-0.25364646196076251</v>
      </c>
      <c r="N11" s="61" t="str">
        <f>IF(ABS([1]Sheet2!F22/SQRT([1]Sheet2!L22))&gt;2.576,"***",(IF(ABS([1]Sheet2!F22/SQRT([1]Sheet2!L22))&gt;1.96,"**",(IF(ABS([1]Sheet2!F22/SQRT([1]Sheet2!L22))&gt;1.645,"*","")))))</f>
        <v>***</v>
      </c>
      <c r="O11" s="95"/>
      <c r="P11" s="91"/>
      <c r="S11" s="38"/>
      <c r="T11" s="38"/>
      <c r="U11" s="38"/>
      <c r="V11" s="38"/>
      <c r="W11" s="38"/>
      <c r="X11" s="38"/>
      <c r="Y11" s="38"/>
    </row>
    <row r="12" spans="2:25" s="88" customFormat="1">
      <c r="B12" s="39"/>
      <c r="C12" s="89" t="s">
        <v>105</v>
      </c>
      <c r="D12" s="93">
        <f>[1]Sheet2!C23</f>
        <v>-0.44588860467635605</v>
      </c>
      <c r="E12" s="61" t="str">
        <f>IF(ABS([1]Sheet2!C23/SQRT([1]Sheet2!I23))&gt;2.576,"***",(IF(ABS([1]Sheet2!C23/SQRT([1]Sheet2!I23))&gt;1.96,"**",(IF(ABS([1]Sheet2!C23/SQRT([1]Sheet2!I23))&gt;1.645,"*","")))))</f>
        <v>***</v>
      </c>
      <c r="F12" s="94"/>
      <c r="G12" s="93">
        <f>[1]Sheet2!D23</f>
        <v>0.85472027870057987</v>
      </c>
      <c r="H12" s="61" t="str">
        <f>IF(ABS([1]Sheet2!D23/SQRT([1]Sheet2!J23))&gt;2.576,"***",(IF(ABS([1]Sheet2!D23/SQRT([1]Sheet2!J23))&gt;1.96,"**",(IF(ABS([1]Sheet2!D23/SQRT([1]Sheet2!J23))&gt;1.645,"*","")))))</f>
        <v>***</v>
      </c>
      <c r="I12" s="95"/>
      <c r="J12" s="93">
        <f>[1]Sheet2!E23</f>
        <v>8.8314865472983256E-2</v>
      </c>
      <c r="K12" s="61" t="str">
        <f>IF(ABS([1]Sheet2!E23/SQRT([1]Sheet2!K23))&gt;2.576,"***",(IF(ABS([1]Sheet2!E23/SQRT([1]Sheet2!K23))&gt;1.96,"**",(IF(ABS([1]Sheet2!E23/SQRT([1]Sheet2!K23))&gt;1.645,"*","")))))</f>
        <v/>
      </c>
      <c r="L12" s="95"/>
      <c r="M12" s="93">
        <f>[1]Sheet2!F23</f>
        <v>-0.32615504902297948</v>
      </c>
      <c r="N12" s="61" t="str">
        <f>IF(ABS([1]Sheet2!F23/SQRT([1]Sheet2!L23))&gt;2.576,"***",(IF(ABS([1]Sheet2!F23/SQRT([1]Sheet2!L23))&gt;1.96,"**",(IF(ABS([1]Sheet2!F23/SQRT([1]Sheet2!L23))&gt;1.645,"*","")))))</f>
        <v>***</v>
      </c>
      <c r="O12" s="95"/>
      <c r="P12" s="91"/>
      <c r="S12" s="38"/>
      <c r="T12" s="38"/>
      <c r="U12" s="38"/>
      <c r="V12" s="38"/>
      <c r="W12" s="38"/>
      <c r="X12" s="38"/>
      <c r="Y12" s="38"/>
    </row>
    <row r="13" spans="2:25" s="88" customFormat="1">
      <c r="B13" s="39"/>
      <c r="C13" s="89" t="s">
        <v>106</v>
      </c>
      <c r="D13" s="93">
        <f>[1]Sheet2!C24</f>
        <v>-0.59573428637328807</v>
      </c>
      <c r="E13" s="61" t="str">
        <f>IF(ABS([1]Sheet2!C24/SQRT([1]Sheet2!I24))&gt;2.576,"***",(IF(ABS([1]Sheet2!C24/SQRT([1]Sheet2!I24))&gt;1.96,"**",(IF(ABS([1]Sheet2!C24/SQRT([1]Sheet2!I24))&gt;1.645,"*","")))))</f>
        <v>***</v>
      </c>
      <c r="F13" s="94"/>
      <c r="G13" s="93">
        <f>[1]Sheet2!D24</f>
        <v>-0.27175636002306647</v>
      </c>
      <c r="H13" s="61" t="str">
        <f>IF(ABS([1]Sheet2!D24/SQRT([1]Sheet2!J24))&gt;2.576,"***",(IF(ABS([1]Sheet2!D24/SQRT([1]Sheet2!J24))&gt;1.96,"**",(IF(ABS([1]Sheet2!D24/SQRT([1]Sheet2!J24))&gt;1.645,"*","")))))</f>
        <v>***</v>
      </c>
      <c r="I13" s="95"/>
      <c r="J13" s="93">
        <f>[1]Sheet2!E24</f>
        <v>-0.11239468623100556</v>
      </c>
      <c r="K13" s="61" t="str">
        <f>IF(ABS([1]Sheet2!E24/SQRT([1]Sheet2!K24))&gt;2.576,"***",(IF(ABS([1]Sheet2!E24/SQRT([1]Sheet2!K24))&gt;1.96,"**",(IF(ABS([1]Sheet2!E24/SQRT([1]Sheet2!K24))&gt;1.645,"*","")))))</f>
        <v/>
      </c>
      <c r="L13" s="95"/>
      <c r="M13" s="93">
        <f>[1]Sheet2!F24</f>
        <v>-0.23822449716503249</v>
      </c>
      <c r="N13" s="61" t="str">
        <f>IF(ABS([1]Sheet2!F24/SQRT([1]Sheet2!L24))&gt;2.576,"***",(IF(ABS([1]Sheet2!F24/SQRT([1]Sheet2!L24))&gt;1.96,"**",(IF(ABS([1]Sheet2!F24/SQRT([1]Sheet2!L24))&gt;1.645,"*","")))))</f>
        <v>***</v>
      </c>
      <c r="O13" s="95"/>
      <c r="P13" s="91"/>
      <c r="S13" s="38"/>
      <c r="T13" s="38"/>
      <c r="U13" s="38"/>
      <c r="V13" s="38"/>
      <c r="W13" s="38"/>
      <c r="X13" s="38"/>
      <c r="Y13" s="38"/>
    </row>
    <row r="14" spans="2:25" s="88" customFormat="1">
      <c r="B14" s="39"/>
      <c r="C14" s="89" t="s">
        <v>107</v>
      </c>
      <c r="D14" s="93">
        <f>[1]Sheet2!C25</f>
        <v>-0.83399756679481929</v>
      </c>
      <c r="E14" s="61" t="str">
        <f>IF(ABS([1]Sheet2!C25/SQRT([1]Sheet2!I25))&gt;2.576,"***",(IF(ABS([1]Sheet2!C25/SQRT([1]Sheet2!I25))&gt;1.96,"**",(IF(ABS([1]Sheet2!C25/SQRT([1]Sheet2!I25))&gt;1.645,"*","")))))</f>
        <v>***</v>
      </c>
      <c r="F14" s="94"/>
      <c r="G14" s="93">
        <f>[1]Sheet2!D25</f>
        <v>0.63456861865408565</v>
      </c>
      <c r="H14" s="61" t="str">
        <f>IF(ABS([1]Sheet2!D25/SQRT([1]Sheet2!J25))&gt;2.576,"***",(IF(ABS([1]Sheet2!D25/SQRT([1]Sheet2!J25))&gt;1.96,"**",(IF(ABS([1]Sheet2!D25/SQRT([1]Sheet2!J25))&gt;1.645,"*","")))))</f>
        <v>***</v>
      </c>
      <c r="I14" s="95"/>
      <c r="J14" s="93">
        <f>[1]Sheet2!E25</f>
        <v>0.27962515127461712</v>
      </c>
      <c r="K14" s="61" t="str">
        <f>IF(ABS([1]Sheet2!E25/SQRT([1]Sheet2!K25))&gt;2.576,"***",(IF(ABS([1]Sheet2!E25/SQRT([1]Sheet2!K25))&gt;1.96,"**",(IF(ABS([1]Sheet2!E25/SQRT([1]Sheet2!K25))&gt;1.645,"*","")))))</f>
        <v>**</v>
      </c>
      <c r="L14" s="95"/>
      <c r="M14" s="93">
        <f>[1]Sheet2!F25</f>
        <v>-0.26571555531484042</v>
      </c>
      <c r="N14" s="61" t="str">
        <f>IF(ABS([1]Sheet2!F25/SQRT([1]Sheet2!L25))&gt;2.576,"***",(IF(ABS([1]Sheet2!F25/SQRT([1]Sheet2!L25))&gt;1.96,"**",(IF(ABS([1]Sheet2!F25/SQRT([1]Sheet2!L25))&gt;1.645,"*","")))))</f>
        <v>***</v>
      </c>
      <c r="O14" s="95"/>
      <c r="P14" s="91"/>
      <c r="S14" s="38"/>
      <c r="T14" s="38"/>
      <c r="U14" s="38"/>
      <c r="V14" s="38"/>
      <c r="W14" s="38"/>
      <c r="X14" s="38"/>
      <c r="Y14" s="38"/>
    </row>
    <row r="15" spans="2:25" s="88" customFormat="1">
      <c r="B15" s="39"/>
      <c r="C15" s="89" t="s">
        <v>108</v>
      </c>
      <c r="D15" s="93">
        <f>[1]Sheet2!C26</f>
        <v>-1.0338408048196248</v>
      </c>
      <c r="E15" s="61" t="str">
        <f>IF(ABS([1]Sheet2!C26/SQRT([1]Sheet2!I26))&gt;2.576,"***",(IF(ABS([1]Sheet2!C26/SQRT([1]Sheet2!I26))&gt;1.96,"**",(IF(ABS([1]Sheet2!C26/SQRT([1]Sheet2!I26))&gt;1.645,"*","")))))</f>
        <v>***</v>
      </c>
      <c r="F15" s="94"/>
      <c r="G15" s="93">
        <f>[1]Sheet2!D26</f>
        <v>0.35308455989571419</v>
      </c>
      <c r="H15" s="61" t="str">
        <f>IF(ABS([1]Sheet2!D26/SQRT([1]Sheet2!J26))&gt;2.576,"***",(IF(ABS([1]Sheet2!D26/SQRT([1]Sheet2!J26))&gt;1.96,"**",(IF(ABS([1]Sheet2!D26/SQRT([1]Sheet2!J26))&gt;1.645,"*","")))))</f>
        <v>***</v>
      </c>
      <c r="I15" s="95"/>
      <c r="J15" s="93">
        <f>[1]Sheet2!E26</f>
        <v>0.15142751190920639</v>
      </c>
      <c r="K15" s="61" t="str">
        <f>IF(ABS([1]Sheet2!E26/SQRT([1]Sheet2!K26))&gt;2.576,"***",(IF(ABS([1]Sheet2!E26/SQRT([1]Sheet2!K26))&gt;1.96,"**",(IF(ABS([1]Sheet2!E26/SQRT([1]Sheet2!K26))&gt;1.645,"*","")))))</f>
        <v>***</v>
      </c>
      <c r="L15" s="95"/>
      <c r="M15" s="93">
        <f>[1]Sheet2!F26</f>
        <v>-0.41962961767202023</v>
      </c>
      <c r="N15" s="61" t="str">
        <f>IF(ABS([1]Sheet2!F26/SQRT([1]Sheet2!L26))&gt;2.576,"***",(IF(ABS([1]Sheet2!F26/SQRT([1]Sheet2!L26))&gt;1.96,"**",(IF(ABS([1]Sheet2!F26/SQRT([1]Sheet2!L26))&gt;1.645,"*","")))))</f>
        <v>***</v>
      </c>
      <c r="O15" s="95"/>
      <c r="P15" s="91"/>
      <c r="S15" s="38"/>
      <c r="T15" s="38"/>
      <c r="U15" s="38"/>
      <c r="V15" s="38"/>
      <c r="W15" s="38"/>
      <c r="X15" s="38"/>
      <c r="Y15" s="38"/>
    </row>
    <row r="16" spans="2:25" s="88" customFormat="1">
      <c r="B16" s="39"/>
      <c r="C16" s="89" t="s">
        <v>109</v>
      </c>
      <c r="D16" s="93">
        <f>[1]Sheet2!C27</f>
        <v>-0.69835063712878331</v>
      </c>
      <c r="E16" s="61" t="str">
        <f>IF(ABS([1]Sheet2!C27/SQRT([1]Sheet2!I27))&gt;2.576,"***",(IF(ABS([1]Sheet2!C27/SQRT([1]Sheet2!I27))&gt;1.96,"**",(IF(ABS([1]Sheet2!C27/SQRT([1]Sheet2!I27))&gt;1.645,"*","")))))</f>
        <v>***</v>
      </c>
      <c r="F16" s="94"/>
      <c r="G16" s="93">
        <f>[1]Sheet2!D27</f>
        <v>0.60630385413905385</v>
      </c>
      <c r="H16" s="61" t="str">
        <f>IF(ABS([1]Sheet2!D27/SQRT([1]Sheet2!J27))&gt;2.576,"***",(IF(ABS([1]Sheet2!D27/SQRT([1]Sheet2!J27))&gt;1.96,"**",(IF(ABS([1]Sheet2!D27/SQRT([1]Sheet2!J27))&gt;1.645,"*","")))))</f>
        <v>***</v>
      </c>
      <c r="I16" s="95"/>
      <c r="J16" s="93">
        <f>[1]Sheet2!E27</f>
        <v>0.51795598908961527</v>
      </c>
      <c r="K16" s="61" t="str">
        <f>IF(ABS([1]Sheet2!E27/SQRT([1]Sheet2!K27))&gt;2.576,"***",(IF(ABS([1]Sheet2!E27/SQRT([1]Sheet2!K27))&gt;1.96,"**",(IF(ABS([1]Sheet2!E27/SQRT([1]Sheet2!K27))&gt;1.645,"*","")))))</f>
        <v>***</v>
      </c>
      <c r="L16" s="95"/>
      <c r="M16" s="93">
        <f>[1]Sheet2!F27</f>
        <v>-0.25896415954585816</v>
      </c>
      <c r="N16" s="61" t="str">
        <f>IF(ABS([1]Sheet2!F27/SQRT([1]Sheet2!L27))&gt;2.576,"***",(IF(ABS([1]Sheet2!F27/SQRT([1]Sheet2!L27))&gt;1.96,"**",(IF(ABS([1]Sheet2!F27/SQRT([1]Sheet2!L27))&gt;1.645,"*","")))))</f>
        <v>***</v>
      </c>
      <c r="O16" s="95"/>
      <c r="P16" s="91"/>
      <c r="S16" s="38"/>
      <c r="T16" s="38"/>
      <c r="U16" s="38"/>
      <c r="V16" s="38"/>
      <c r="W16" s="38"/>
      <c r="X16" s="38"/>
      <c r="Y16" s="38"/>
    </row>
    <row r="17" spans="2:25" s="88" customFormat="1">
      <c r="B17" s="39"/>
      <c r="C17" s="89" t="s">
        <v>110</v>
      </c>
      <c r="D17" s="93">
        <f>[1]Sheet2!C28</f>
        <v>7.8715178970903368E-2</v>
      </c>
      <c r="E17" s="61" t="str">
        <f>IF(ABS([1]Sheet2!C28/SQRT([1]Sheet2!I28))&gt;2.576,"***",(IF(ABS([1]Sheet2!C28/SQRT([1]Sheet2!I28))&gt;1.96,"**",(IF(ABS([1]Sheet2!C28/SQRT([1]Sheet2!I28))&gt;1.645,"*","")))))</f>
        <v>*</v>
      </c>
      <c r="F17" s="94"/>
      <c r="G17" s="93">
        <f>[1]Sheet2!D28</f>
        <v>0.89293368931000716</v>
      </c>
      <c r="H17" s="61" t="str">
        <f>IF(ABS([1]Sheet2!D28/SQRT([1]Sheet2!J28))&gt;2.576,"***",(IF(ABS([1]Sheet2!D28/SQRT([1]Sheet2!J28))&gt;1.96,"**",(IF(ABS([1]Sheet2!D28/SQRT([1]Sheet2!J28))&gt;1.645,"*","")))))</f>
        <v>***</v>
      </c>
      <c r="I17" s="95"/>
      <c r="J17" s="93">
        <f>[1]Sheet2!E28</f>
        <v>9.1975401286304506E-2</v>
      </c>
      <c r="K17" s="61" t="str">
        <f>IF(ABS([1]Sheet2!E28/SQRT([1]Sheet2!K28))&gt;2.576,"***",(IF(ABS([1]Sheet2!E28/SQRT([1]Sheet2!K28))&gt;1.96,"**",(IF(ABS([1]Sheet2!E28/SQRT([1]Sheet2!K28))&gt;1.645,"*","")))))</f>
        <v/>
      </c>
      <c r="L17" s="95"/>
      <c r="M17" s="93">
        <f>[1]Sheet2!F28</f>
        <v>-0.29051483501578701</v>
      </c>
      <c r="N17" s="61" t="str">
        <f>IF(ABS([1]Sheet2!F28/SQRT([1]Sheet2!L28))&gt;2.576,"***",(IF(ABS([1]Sheet2!F28/SQRT([1]Sheet2!L28))&gt;1.96,"**",(IF(ABS([1]Sheet2!F28/SQRT([1]Sheet2!L28))&gt;1.645,"*","")))))</f>
        <v>***</v>
      </c>
      <c r="O17" s="95"/>
      <c r="P17" s="91"/>
      <c r="S17" s="38"/>
      <c r="T17" s="38"/>
      <c r="U17" s="38"/>
      <c r="V17" s="38"/>
      <c r="W17" s="38"/>
      <c r="X17" s="38"/>
      <c r="Y17" s="38"/>
    </row>
    <row r="18" spans="2:25" s="88" customFormat="1">
      <c r="B18" s="39"/>
      <c r="C18" s="89" t="s">
        <v>111</v>
      </c>
      <c r="D18" s="93">
        <f>[1]Sheet2!C29</f>
        <v>-0.67421037466948119</v>
      </c>
      <c r="E18" s="61" t="str">
        <f>IF(ABS([1]Sheet2!C29/SQRT([1]Sheet2!I29))&gt;2.576,"***",(IF(ABS([1]Sheet2!C29/SQRT([1]Sheet2!I29))&gt;1.96,"**",(IF(ABS([1]Sheet2!C29/SQRT([1]Sheet2!I29))&gt;1.645,"*","")))))</f>
        <v>***</v>
      </c>
      <c r="F18" s="94"/>
      <c r="G18" s="93">
        <f>[1]Sheet2!D29</f>
        <v>0.86226496754057624</v>
      </c>
      <c r="H18" s="61" t="str">
        <f>IF(ABS([1]Sheet2!D29/SQRT([1]Sheet2!J29))&gt;2.576,"***",(IF(ABS([1]Sheet2!D29/SQRT([1]Sheet2!J29))&gt;1.96,"**",(IF(ABS([1]Sheet2!D29/SQRT([1]Sheet2!J29))&gt;1.645,"*","")))))</f>
        <v>***</v>
      </c>
      <c r="I18" s="95"/>
      <c r="J18" s="93">
        <f>[1]Sheet2!E29</f>
        <v>-0.81127368642528563</v>
      </c>
      <c r="K18" s="61" t="str">
        <f>IF(ABS([1]Sheet2!E29/SQRT([1]Sheet2!K29))&gt;2.576,"***",(IF(ABS([1]Sheet2!E29/SQRT([1]Sheet2!K29))&gt;1.96,"**",(IF(ABS([1]Sheet2!E29/SQRT([1]Sheet2!K29))&gt;1.645,"*","")))))</f>
        <v>***</v>
      </c>
      <c r="L18" s="95"/>
      <c r="M18" s="93">
        <f>[1]Sheet2!F29</f>
        <v>-0.4752820386548971</v>
      </c>
      <c r="N18" s="61" t="str">
        <f>IF(ABS([1]Sheet2!F29/SQRT([1]Sheet2!L29))&gt;2.576,"***",(IF(ABS([1]Sheet2!F29/SQRT([1]Sheet2!L29))&gt;1.96,"**",(IF(ABS([1]Sheet2!F29/SQRT([1]Sheet2!L29))&gt;1.645,"*","")))))</f>
        <v>***</v>
      </c>
      <c r="O18" s="95"/>
      <c r="P18" s="91"/>
      <c r="S18" s="38"/>
      <c r="T18" s="38"/>
      <c r="U18" s="38"/>
      <c r="V18" s="38"/>
      <c r="W18" s="38"/>
      <c r="X18" s="38"/>
      <c r="Y18" s="38"/>
    </row>
    <row r="19" spans="2:25" s="88" customFormat="1">
      <c r="B19" s="39"/>
      <c r="C19" s="89" t="s">
        <v>112</v>
      </c>
      <c r="D19" s="93">
        <f>[1]Sheet2!C30</f>
        <v>-0.30978015273011472</v>
      </c>
      <c r="E19" s="61" t="str">
        <f>IF(ABS([1]Sheet2!C30/SQRT([1]Sheet2!I30))&gt;2.576,"***",(IF(ABS([1]Sheet2!C30/SQRT([1]Sheet2!I30))&gt;1.96,"**",(IF(ABS([1]Sheet2!C30/SQRT([1]Sheet2!I30))&gt;1.645,"*","")))))</f>
        <v>***</v>
      </c>
      <c r="F19" s="94"/>
      <c r="G19" s="93">
        <f>[1]Sheet2!D30</f>
        <v>0.86024490236808204</v>
      </c>
      <c r="H19" s="61" t="str">
        <f>IF(ABS([1]Sheet2!D30/SQRT([1]Sheet2!J30))&gt;2.576,"***",(IF(ABS([1]Sheet2!D30/SQRT([1]Sheet2!J30))&gt;1.96,"**",(IF(ABS([1]Sheet2!D30/SQRT([1]Sheet2!J30))&gt;1.645,"*","")))))</f>
        <v>***</v>
      </c>
      <c r="I19" s="95"/>
      <c r="J19" s="93">
        <f>[1]Sheet2!E30</f>
        <v>-0.11101931865490314</v>
      </c>
      <c r="K19" s="61" t="str">
        <f>IF(ABS([1]Sheet2!E30/SQRT([1]Sheet2!K30))&gt;2.576,"***",(IF(ABS([1]Sheet2!E30/SQRT([1]Sheet2!K30))&gt;1.96,"**",(IF(ABS([1]Sheet2!E30/SQRT([1]Sheet2!K30))&gt;1.645,"*","")))))</f>
        <v/>
      </c>
      <c r="L19" s="95"/>
      <c r="M19" s="93">
        <f>[1]Sheet2!F30</f>
        <v>-0.31002621270087988</v>
      </c>
      <c r="N19" s="61" t="str">
        <f>IF(ABS([1]Sheet2!F30/SQRT([1]Sheet2!L30))&gt;2.576,"***",(IF(ABS([1]Sheet2!F30/SQRT([1]Sheet2!L30))&gt;1.96,"**",(IF(ABS([1]Sheet2!F30/SQRT([1]Sheet2!L30))&gt;1.645,"*","")))))</f>
        <v>***</v>
      </c>
      <c r="O19" s="95"/>
      <c r="P19" s="91"/>
      <c r="S19" s="38"/>
      <c r="T19" s="38"/>
      <c r="U19" s="38"/>
      <c r="V19" s="38"/>
      <c r="W19" s="38"/>
      <c r="X19" s="38"/>
      <c r="Y19" s="38"/>
    </row>
    <row r="20" spans="2:25" s="88" customFormat="1">
      <c r="B20" s="39"/>
      <c r="C20" s="89" t="s">
        <v>113</v>
      </c>
      <c r="D20" s="93">
        <f>[1]Sheet2!C31</f>
        <v>-0.38834707784255923</v>
      </c>
      <c r="E20" s="61" t="str">
        <f>IF(ABS([1]Sheet2!C31/SQRT([1]Sheet2!I31))&gt;2.576,"***",(IF(ABS([1]Sheet2!C31/SQRT([1]Sheet2!I31))&gt;1.96,"**",(IF(ABS([1]Sheet2!C31/SQRT([1]Sheet2!I31))&gt;1.645,"*","")))))</f>
        <v>***</v>
      </c>
      <c r="F20" s="94"/>
      <c r="G20" s="93">
        <f>[1]Sheet2!D31</f>
        <v>0.68479500594250231</v>
      </c>
      <c r="H20" s="61" t="str">
        <f>IF(ABS([1]Sheet2!D31/SQRT([1]Sheet2!J31))&gt;2.576,"***",(IF(ABS([1]Sheet2!D31/SQRT([1]Sheet2!J31))&gt;1.96,"**",(IF(ABS([1]Sheet2!D31/SQRT([1]Sheet2!J31))&gt;1.645,"*","")))))</f>
        <v>***</v>
      </c>
      <c r="I20" s="95"/>
      <c r="J20" s="93">
        <f>[1]Sheet2!E31</f>
        <v>1.8526330344909185E-2</v>
      </c>
      <c r="K20" s="61" t="str">
        <f>IF(ABS([1]Sheet2!E31/SQRT([1]Sheet2!K31))&gt;2.576,"***",(IF(ABS([1]Sheet2!E31/SQRT([1]Sheet2!K31))&gt;1.96,"**",(IF(ABS([1]Sheet2!E31/SQRT([1]Sheet2!K31))&gt;1.645,"*","")))))</f>
        <v/>
      </c>
      <c r="L20" s="95"/>
      <c r="M20" s="93">
        <f>[1]Sheet2!F31</f>
        <v>-0.45149891232815081</v>
      </c>
      <c r="N20" s="61" t="str">
        <f>IF(ABS([1]Sheet2!F31/SQRT([1]Sheet2!L31))&gt;2.576,"***",(IF(ABS([1]Sheet2!F31/SQRT([1]Sheet2!L31))&gt;1.96,"**",(IF(ABS([1]Sheet2!F31/SQRT([1]Sheet2!L31))&gt;1.645,"*","")))))</f>
        <v>***</v>
      </c>
      <c r="O20" s="95"/>
      <c r="P20" s="91"/>
      <c r="S20" s="38"/>
      <c r="T20" s="38"/>
      <c r="U20" s="38"/>
      <c r="V20" s="38"/>
      <c r="W20" s="38"/>
      <c r="X20" s="38"/>
      <c r="Y20" s="38"/>
    </row>
    <row r="21" spans="2:25" s="88" customFormat="1">
      <c r="B21" s="39"/>
      <c r="C21" s="89" t="s">
        <v>114</v>
      </c>
      <c r="D21" s="93">
        <f>[1]Sheet2!C32</f>
        <v>-1.1079735642340731</v>
      </c>
      <c r="E21" s="61" t="str">
        <f>IF(ABS([1]Sheet2!C32/SQRT([1]Sheet2!I32))&gt;2.576,"***",(IF(ABS([1]Sheet2!C32/SQRT([1]Sheet2!I32))&gt;1.96,"**",(IF(ABS([1]Sheet2!C32/SQRT([1]Sheet2!I32))&gt;1.645,"*","")))))</f>
        <v>***</v>
      </c>
      <c r="F21" s="94"/>
      <c r="G21" s="93">
        <f>[1]Sheet2!D32</f>
        <v>1.0409651102514774</v>
      </c>
      <c r="H21" s="61" t="str">
        <f>IF(ABS([1]Sheet2!D32/SQRT([1]Sheet2!J32))&gt;2.576,"***",(IF(ABS([1]Sheet2!D32/SQRT([1]Sheet2!J32))&gt;1.96,"**",(IF(ABS([1]Sheet2!D32/SQRT([1]Sheet2!J32))&gt;1.645,"*","")))))</f>
        <v>***</v>
      </c>
      <c r="I21" s="95"/>
      <c r="J21" s="93">
        <f>[1]Sheet2!E32</f>
        <v>0.67367414388152036</v>
      </c>
      <c r="K21" s="61" t="str">
        <f>IF(ABS([1]Sheet2!E32/SQRT([1]Sheet2!K32))&gt;2.576,"***",(IF(ABS([1]Sheet2!E32/SQRT([1]Sheet2!K32))&gt;1.96,"**",(IF(ABS([1]Sheet2!E32/SQRT([1]Sheet2!K32))&gt;1.645,"*","")))))</f>
        <v>**</v>
      </c>
      <c r="L21" s="95"/>
      <c r="M21" s="93">
        <f>[1]Sheet2!F32</f>
        <v>-0.47365075652252975</v>
      </c>
      <c r="N21" s="61" t="str">
        <f>IF(ABS([1]Sheet2!F32/SQRT([1]Sheet2!L32))&gt;2.576,"***",(IF(ABS([1]Sheet2!F32/SQRT([1]Sheet2!L32))&gt;1.96,"**",(IF(ABS([1]Sheet2!F32/SQRT([1]Sheet2!L32))&gt;1.645,"*","")))))</f>
        <v>***</v>
      </c>
      <c r="O21" s="95"/>
      <c r="P21" s="91"/>
      <c r="S21" s="38"/>
      <c r="T21" s="38"/>
      <c r="U21" s="38"/>
      <c r="V21" s="38"/>
      <c r="W21" s="38"/>
      <c r="X21" s="38"/>
      <c r="Y21" s="38"/>
    </row>
    <row r="22" spans="2:25" s="88" customFormat="1">
      <c r="B22" s="39"/>
      <c r="C22" s="89" t="s">
        <v>115</v>
      </c>
      <c r="D22" s="93">
        <f>[1]Sheet2!C33</f>
        <v>-0.82087380963461787</v>
      </c>
      <c r="E22" s="61" t="str">
        <f>IF(ABS([1]Sheet2!C33/SQRT([1]Sheet2!I33))&gt;2.576,"***",(IF(ABS([1]Sheet2!C33/SQRT([1]Sheet2!I33))&gt;1.96,"**",(IF(ABS([1]Sheet2!C33/SQRT([1]Sheet2!I33))&gt;1.645,"*","")))))</f>
        <v>***</v>
      </c>
      <c r="F22" s="94"/>
      <c r="G22" s="93">
        <f>[1]Sheet2!D33</f>
        <v>0.77675717993787907</v>
      </c>
      <c r="H22" s="61" t="str">
        <f>IF(ABS([1]Sheet2!D33/SQRT([1]Sheet2!J33))&gt;2.576,"***",(IF(ABS([1]Sheet2!D33/SQRT([1]Sheet2!J33))&gt;1.96,"**",(IF(ABS([1]Sheet2!D33/SQRT([1]Sheet2!J33))&gt;1.645,"*","")))))</f>
        <v>***</v>
      </c>
      <c r="I22" s="95"/>
      <c r="J22" s="93">
        <f>[1]Sheet2!E33</f>
        <v>-0.19163618765057028</v>
      </c>
      <c r="K22" s="61" t="str">
        <f>IF(ABS([1]Sheet2!E33/SQRT([1]Sheet2!K33))&gt;2.576,"***",(IF(ABS([1]Sheet2!E33/SQRT([1]Sheet2!K33))&gt;1.96,"**",(IF(ABS([1]Sheet2!E33/SQRT([1]Sheet2!K33))&gt;1.645,"*","")))))</f>
        <v>***</v>
      </c>
      <c r="L22" s="95"/>
      <c r="M22" s="93">
        <f>[1]Sheet2!F33</f>
        <v>-0.33447678527822577</v>
      </c>
      <c r="N22" s="61" t="str">
        <f>IF(ABS([1]Sheet2!F33/SQRT([1]Sheet2!L33))&gt;2.576,"***",(IF(ABS([1]Sheet2!F33/SQRT([1]Sheet2!L33))&gt;1.96,"**",(IF(ABS([1]Sheet2!F33/SQRT([1]Sheet2!L33))&gt;1.645,"*","")))))</f>
        <v>***</v>
      </c>
      <c r="O22" s="95"/>
      <c r="P22" s="91"/>
      <c r="S22" s="38"/>
      <c r="T22" s="38"/>
      <c r="U22" s="38"/>
      <c r="V22" s="38"/>
      <c r="W22" s="38"/>
      <c r="X22" s="38"/>
      <c r="Y22" s="38"/>
    </row>
    <row r="23" spans="2:25" s="88" customFormat="1">
      <c r="B23" s="39"/>
      <c r="C23" s="89" t="s">
        <v>116</v>
      </c>
      <c r="D23" s="93">
        <f>[1]Sheet2!C34</f>
        <v>-0.76259029877799489</v>
      </c>
      <c r="E23" s="61" t="str">
        <f>IF(ABS([1]Sheet2!C34/SQRT([1]Sheet2!I34))&gt;2.576,"***",(IF(ABS([1]Sheet2!C34/SQRT([1]Sheet2!I34))&gt;1.96,"**",(IF(ABS([1]Sheet2!C34/SQRT([1]Sheet2!I34))&gt;1.645,"*","")))))</f>
        <v>***</v>
      </c>
      <c r="F23" s="94"/>
      <c r="G23" s="93">
        <f>[1]Sheet2!D34</f>
        <v>0.33236032541690946</v>
      </c>
      <c r="H23" s="61" t="str">
        <f>IF(ABS([1]Sheet2!D34/SQRT([1]Sheet2!J34))&gt;2.576,"***",(IF(ABS([1]Sheet2!D34/SQRT([1]Sheet2!J34))&gt;1.96,"**",(IF(ABS([1]Sheet2!D34/SQRT([1]Sheet2!J34))&gt;1.645,"*","")))))</f>
        <v>***</v>
      </c>
      <c r="I23" s="95"/>
      <c r="J23" s="93">
        <f>[1]Sheet2!E34</f>
        <v>-0.16584492531121647</v>
      </c>
      <c r="K23" s="61" t="str">
        <f>IF(ABS([1]Sheet2!E34/SQRT([1]Sheet2!K34))&gt;2.576,"***",(IF(ABS([1]Sheet2!E34/SQRT([1]Sheet2!K34))&gt;1.96,"**",(IF(ABS([1]Sheet2!E34/SQRT([1]Sheet2!K34))&gt;1.645,"*","")))))</f>
        <v>*</v>
      </c>
      <c r="L23" s="95"/>
      <c r="M23" s="93">
        <f>[1]Sheet2!F34</f>
        <v>-0.26338125761540276</v>
      </c>
      <c r="N23" s="61" t="str">
        <f>IF(ABS([1]Sheet2!F34/SQRT([1]Sheet2!L34))&gt;2.576,"***",(IF(ABS([1]Sheet2!F34/SQRT([1]Sheet2!L34))&gt;1.96,"**",(IF(ABS([1]Sheet2!F34/SQRT([1]Sheet2!L34))&gt;1.645,"*","")))))</f>
        <v>***</v>
      </c>
      <c r="O23" s="95"/>
      <c r="P23" s="91"/>
      <c r="S23" s="38"/>
      <c r="T23" s="38"/>
      <c r="U23" s="38"/>
      <c r="V23" s="38"/>
      <c r="W23" s="38"/>
      <c r="X23" s="38"/>
      <c r="Y23" s="38"/>
    </row>
    <row r="24" spans="2:25" s="88" customFormat="1" ht="7.5" customHeight="1">
      <c r="B24" s="50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8"/>
      <c r="S24" s="38"/>
      <c r="T24" s="38"/>
      <c r="U24" s="38"/>
      <c r="V24" s="38"/>
      <c r="W24" s="38"/>
      <c r="X24" s="38"/>
      <c r="Y24" s="38"/>
    </row>
    <row r="25" spans="2:25" s="88" customFormat="1" ht="6" customHeight="1">
      <c r="B25" s="3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S25" s="38"/>
      <c r="T25" s="38"/>
      <c r="U25" s="38"/>
      <c r="V25" s="38"/>
      <c r="W25" s="38"/>
      <c r="X25" s="38"/>
      <c r="Y25" s="38"/>
    </row>
    <row r="26" spans="2:25" s="88" customFormat="1">
      <c r="B26" s="38"/>
      <c r="C26" s="122" t="s">
        <v>135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S26" s="38"/>
      <c r="T26" s="38"/>
      <c r="U26" s="38"/>
      <c r="V26" s="38"/>
      <c r="W26" s="38"/>
      <c r="X26" s="38"/>
      <c r="Y26" s="38"/>
    </row>
    <row r="27" spans="2:25" s="88" customFormat="1">
      <c r="B27" s="3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S27" s="38"/>
      <c r="T27" s="38"/>
      <c r="U27" s="38"/>
      <c r="V27" s="38"/>
      <c r="W27" s="38"/>
      <c r="X27" s="38"/>
      <c r="Y27" s="38"/>
    </row>
    <row r="28" spans="2:25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25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  <row r="30" spans="2:25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</row>
    <row r="31" spans="2:25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</row>
    <row r="32" spans="2:25"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</row>
    <row r="34" spans="4:15"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</row>
  </sheetData>
  <mergeCells count="5">
    <mergeCell ref="C26:O32"/>
    <mergeCell ref="D4:E5"/>
    <mergeCell ref="G4:H5"/>
    <mergeCell ref="J4:K5"/>
    <mergeCell ref="M4:N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3:AG35"/>
  <sheetViews>
    <sheetView topLeftCell="A10" workbookViewId="0">
      <selection activeCell="B3" sqref="B3:U29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3.28515625" style="55" customWidth="1"/>
    <col min="6" max="6" width="0.5703125" style="55" customWidth="1"/>
    <col min="7" max="7" width="8.5703125" style="55" customWidth="1"/>
    <col min="8" max="8" width="3.28515625" style="55" customWidth="1"/>
    <col min="9" max="9" width="0.5703125" style="55" customWidth="1"/>
    <col min="10" max="10" width="8.7109375" style="55" customWidth="1"/>
    <col min="11" max="11" width="3.42578125" style="55" customWidth="1"/>
    <col min="12" max="12" width="0.5703125" style="55" customWidth="1"/>
    <col min="13" max="13" width="8.7109375" style="55" customWidth="1"/>
    <col min="14" max="14" width="3.28515625" style="55" customWidth="1"/>
    <col min="15" max="15" width="0.5703125" style="55" customWidth="1"/>
    <col min="16" max="16" width="8.7109375" style="55" customWidth="1"/>
    <col min="17" max="17" width="3.5703125" style="55" customWidth="1"/>
    <col min="18" max="18" width="0.5703125" style="55" customWidth="1"/>
    <col min="19" max="19" width="8.7109375" style="55" customWidth="1"/>
    <col min="20" max="20" width="3.140625" style="55" customWidth="1"/>
    <col min="21" max="21" width="1.5703125" style="37" customWidth="1"/>
    <col min="22" max="23" width="9.140625" style="37"/>
    <col min="24" max="16384" width="9.140625" style="38"/>
  </cols>
  <sheetData>
    <row r="3" spans="2:30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</row>
    <row r="4" spans="2:30" ht="12.75" customHeight="1">
      <c r="B4" s="39"/>
      <c r="C4" s="40"/>
      <c r="D4" s="116" t="s">
        <v>33</v>
      </c>
      <c r="E4" s="117"/>
      <c r="F4" s="41"/>
      <c r="G4" s="116" t="s">
        <v>34</v>
      </c>
      <c r="H4" s="117"/>
      <c r="I4" s="41"/>
      <c r="J4" s="116" t="s">
        <v>93</v>
      </c>
      <c r="K4" s="117"/>
      <c r="L4" s="41"/>
      <c r="M4" s="116" t="s">
        <v>36</v>
      </c>
      <c r="N4" s="117"/>
      <c r="O4" s="41"/>
      <c r="P4" s="116" t="s">
        <v>94</v>
      </c>
      <c r="Q4" s="117"/>
      <c r="R4" s="41"/>
      <c r="S4" s="116" t="s">
        <v>95</v>
      </c>
      <c r="T4" s="117"/>
      <c r="U4" s="42"/>
    </row>
    <row r="5" spans="2:30" ht="12.75" customHeight="1">
      <c r="B5" s="39"/>
      <c r="C5" s="40"/>
      <c r="D5" s="117"/>
      <c r="E5" s="117"/>
      <c r="F5" s="41"/>
      <c r="G5" s="117"/>
      <c r="H5" s="117"/>
      <c r="I5" s="41"/>
      <c r="J5" s="117"/>
      <c r="K5" s="117"/>
      <c r="L5" s="41"/>
      <c r="M5" s="117"/>
      <c r="N5" s="117"/>
      <c r="O5" s="41"/>
      <c r="P5" s="117"/>
      <c r="Q5" s="117"/>
      <c r="R5" s="41"/>
      <c r="S5" s="117"/>
      <c r="T5" s="117"/>
      <c r="U5" s="42"/>
    </row>
    <row r="6" spans="2:30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2"/>
    </row>
    <row r="7" spans="2:30" ht="12.75" customHeight="1">
      <c r="B7" s="39"/>
      <c r="C7" s="59" t="s">
        <v>120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2"/>
    </row>
    <row r="8" spans="2:30" s="37" customFormat="1">
      <c r="B8" s="39"/>
      <c r="C8" s="40" t="s">
        <v>121</v>
      </c>
      <c r="D8" s="45">
        <v>-0.16656471520998106</v>
      </c>
      <c r="E8" s="46" t="s">
        <v>98</v>
      </c>
      <c r="F8" s="49"/>
      <c r="G8" s="45">
        <v>-0.34772337269047338</v>
      </c>
      <c r="H8" s="46" t="s">
        <v>97</v>
      </c>
      <c r="I8" s="49"/>
      <c r="J8" s="45">
        <v>-0.76284967130153714</v>
      </c>
      <c r="K8" s="46" t="s">
        <v>99</v>
      </c>
      <c r="L8" s="49"/>
      <c r="M8" s="45">
        <v>-2.84561086038592</v>
      </c>
      <c r="N8" s="46" t="s">
        <v>98</v>
      </c>
      <c r="O8" s="49"/>
      <c r="P8" s="45">
        <v>-1.2762119894400987</v>
      </c>
      <c r="Q8" s="46" t="s">
        <v>99</v>
      </c>
      <c r="R8" s="49"/>
      <c r="S8" s="45">
        <v>0.17146136343525728</v>
      </c>
      <c r="T8" s="46" t="s">
        <v>98</v>
      </c>
      <c r="U8" s="42"/>
      <c r="X8" s="38"/>
      <c r="Y8" s="38"/>
      <c r="Z8" s="38"/>
      <c r="AA8" s="38"/>
      <c r="AB8" s="38"/>
      <c r="AC8" s="38"/>
      <c r="AD8" s="38"/>
    </row>
    <row r="9" spans="2:30" s="37" customFormat="1">
      <c r="B9" s="39"/>
      <c r="C9" s="40" t="s">
        <v>122</v>
      </c>
      <c r="D9" s="45">
        <v>-1.5549729299275883</v>
      </c>
      <c r="E9" s="46" t="s">
        <v>99</v>
      </c>
      <c r="F9" s="49"/>
      <c r="G9" s="45">
        <v>-0.94987619433099058</v>
      </c>
      <c r="H9" s="46" t="s">
        <v>99</v>
      </c>
      <c r="I9" s="49"/>
      <c r="J9" s="45">
        <v>-0.49604786035808446</v>
      </c>
      <c r="K9" s="46" t="s">
        <v>99</v>
      </c>
      <c r="L9" s="49"/>
      <c r="M9" s="45">
        <v>-0.17978855727100385</v>
      </c>
      <c r="N9" s="46" t="s">
        <v>98</v>
      </c>
      <c r="O9" s="49"/>
      <c r="P9" s="45">
        <v>-0.30664263278962317</v>
      </c>
      <c r="Q9" s="46" t="s">
        <v>98</v>
      </c>
      <c r="R9" s="49"/>
      <c r="S9" s="45">
        <v>-6.0614085814062557</v>
      </c>
      <c r="T9" s="46" t="s">
        <v>98</v>
      </c>
      <c r="U9" s="42"/>
      <c r="X9" s="38"/>
      <c r="Y9" s="38"/>
      <c r="Z9" s="38"/>
      <c r="AA9" s="38"/>
      <c r="AB9" s="38"/>
      <c r="AC9" s="38"/>
      <c r="AD9" s="38"/>
    </row>
    <row r="10" spans="2:30" s="37" customFormat="1">
      <c r="B10" s="39"/>
      <c r="C10" s="40" t="s">
        <v>123</v>
      </c>
      <c r="D10" s="45">
        <v>-1.6841631389953158</v>
      </c>
      <c r="E10" s="46" t="s">
        <v>99</v>
      </c>
      <c r="F10" s="49"/>
      <c r="G10" s="45">
        <v>-0.78570864002480567</v>
      </c>
      <c r="H10" s="46" t="s">
        <v>99</v>
      </c>
      <c r="I10" s="49"/>
      <c r="J10" s="45">
        <v>-2.1173604666786514</v>
      </c>
      <c r="K10" s="46" t="s">
        <v>99</v>
      </c>
      <c r="L10" s="49"/>
      <c r="M10" s="45">
        <v>-29.805005149285758</v>
      </c>
      <c r="N10" s="46" t="s">
        <v>98</v>
      </c>
      <c r="O10" s="49"/>
      <c r="P10" s="45">
        <v>-2.0461300962652418</v>
      </c>
      <c r="Q10" s="46" t="s">
        <v>99</v>
      </c>
      <c r="R10" s="49"/>
      <c r="S10" s="45">
        <v>-1.8670017195980499</v>
      </c>
      <c r="T10" s="46" t="s">
        <v>99</v>
      </c>
      <c r="U10" s="42"/>
      <c r="X10" s="38"/>
      <c r="Y10" s="38"/>
      <c r="Z10" s="38"/>
      <c r="AA10" s="38"/>
      <c r="AB10" s="38"/>
      <c r="AC10" s="38"/>
      <c r="AD10" s="38"/>
    </row>
    <row r="11" spans="2:30" s="37" customFormat="1">
      <c r="B11" s="39"/>
      <c r="C11" s="40" t="s">
        <v>124</v>
      </c>
      <c r="D11" s="45">
        <v>0.11105520073265494</v>
      </c>
      <c r="E11" s="46" t="s">
        <v>98</v>
      </c>
      <c r="F11" s="49"/>
      <c r="G11" s="45">
        <v>-4.359834855085732E-2</v>
      </c>
      <c r="H11" s="46" t="s">
        <v>98</v>
      </c>
      <c r="I11" s="49"/>
      <c r="J11" s="45">
        <v>-0.5721075106133332</v>
      </c>
      <c r="K11" s="46" t="s">
        <v>97</v>
      </c>
      <c r="L11" s="49"/>
      <c r="M11" s="45">
        <v>-0.88347300991994637</v>
      </c>
      <c r="N11" s="46" t="s">
        <v>99</v>
      </c>
      <c r="O11" s="49"/>
      <c r="P11" s="45">
        <v>-0.1884042270805085</v>
      </c>
      <c r="Q11" s="46" t="s">
        <v>98</v>
      </c>
      <c r="R11" s="49"/>
      <c r="S11" s="45">
        <v>-2.4354908461513762</v>
      </c>
      <c r="T11" s="46" t="s">
        <v>99</v>
      </c>
      <c r="U11" s="42"/>
      <c r="X11" s="38"/>
      <c r="Y11" s="38"/>
      <c r="Z11" s="38"/>
      <c r="AA11" s="38"/>
      <c r="AB11" s="38"/>
      <c r="AC11" s="38"/>
      <c r="AD11" s="38"/>
    </row>
    <row r="12" spans="2:30" s="37" customFormat="1">
      <c r="B12" s="39"/>
      <c r="C12" s="40"/>
      <c r="D12" s="60"/>
      <c r="E12" s="61"/>
      <c r="F12" s="47"/>
      <c r="G12" s="62"/>
      <c r="H12" s="63"/>
      <c r="I12" s="48"/>
      <c r="J12" s="62"/>
      <c r="K12" s="63"/>
      <c r="L12" s="48"/>
      <c r="M12" s="62"/>
      <c r="N12" s="63"/>
      <c r="O12" s="48"/>
      <c r="P12" s="62"/>
      <c r="Q12" s="63"/>
      <c r="R12" s="48"/>
      <c r="S12" s="62"/>
      <c r="T12" s="63"/>
      <c r="U12" s="42"/>
      <c r="X12" s="38"/>
      <c r="Y12" s="38"/>
      <c r="Z12" s="38"/>
      <c r="AA12" s="38"/>
      <c r="AB12" s="38"/>
      <c r="AC12" s="38"/>
      <c r="AD12" s="38"/>
    </row>
    <row r="13" spans="2:30" s="37" customFormat="1">
      <c r="B13" s="39"/>
      <c r="C13" s="59" t="s">
        <v>125</v>
      </c>
      <c r="D13" s="60"/>
      <c r="E13" s="61"/>
      <c r="F13" s="47"/>
      <c r="G13" s="62"/>
      <c r="H13" s="63"/>
      <c r="I13" s="48"/>
      <c r="J13" s="62"/>
      <c r="K13" s="63"/>
      <c r="L13" s="48"/>
      <c r="M13" s="62"/>
      <c r="N13" s="63"/>
      <c r="O13" s="48"/>
      <c r="P13" s="62"/>
      <c r="Q13" s="63"/>
      <c r="R13" s="48"/>
      <c r="S13" s="62"/>
      <c r="T13" s="63"/>
      <c r="U13" s="42"/>
      <c r="X13" s="38"/>
      <c r="Y13" s="38"/>
      <c r="Z13" s="38"/>
      <c r="AA13" s="38"/>
      <c r="AB13" s="38"/>
      <c r="AC13" s="38"/>
      <c r="AD13" s="38"/>
    </row>
    <row r="14" spans="2:30" s="37" customFormat="1">
      <c r="B14" s="39"/>
      <c r="C14" s="40" t="s">
        <v>121</v>
      </c>
      <c r="D14" s="45">
        <v>1.1106830496922762</v>
      </c>
      <c r="E14" s="46" t="s">
        <v>99</v>
      </c>
      <c r="F14" s="49"/>
      <c r="G14" s="45">
        <v>0.84996270360320592</v>
      </c>
      <c r="H14" s="46" t="s">
        <v>99</v>
      </c>
      <c r="I14" s="49"/>
      <c r="J14" s="45">
        <v>0.83204279321074626</v>
      </c>
      <c r="K14" s="46" t="s">
        <v>99</v>
      </c>
      <c r="L14" s="49"/>
      <c r="M14" s="45">
        <v>-4.1756473354954142</v>
      </c>
      <c r="N14" s="46" t="s">
        <v>98</v>
      </c>
      <c r="O14" s="49"/>
      <c r="P14" s="45">
        <v>1.8596067089061539</v>
      </c>
      <c r="Q14" s="46" t="s">
        <v>99</v>
      </c>
      <c r="R14" s="49"/>
      <c r="S14" s="45">
        <v>0.5882407221738396</v>
      </c>
      <c r="T14" s="46" t="s">
        <v>103</v>
      </c>
      <c r="U14" s="42"/>
      <c r="X14" s="38"/>
      <c r="Y14" s="38"/>
      <c r="Z14" s="38"/>
      <c r="AA14" s="38"/>
      <c r="AB14" s="38"/>
      <c r="AC14" s="38"/>
      <c r="AD14" s="38"/>
    </row>
    <row r="15" spans="2:30" s="37" customFormat="1">
      <c r="B15" s="39"/>
      <c r="C15" s="40" t="s">
        <v>122</v>
      </c>
      <c r="D15" s="45">
        <v>0.10834652277371758</v>
      </c>
      <c r="E15" s="46" t="s">
        <v>98</v>
      </c>
      <c r="F15" s="49"/>
      <c r="G15" s="45">
        <v>1.1053343991675411</v>
      </c>
      <c r="H15" s="46" t="s">
        <v>99</v>
      </c>
      <c r="I15" s="49"/>
      <c r="J15" s="45">
        <v>-2.9953786420331457E-2</v>
      </c>
      <c r="K15" s="46" t="s">
        <v>98</v>
      </c>
      <c r="L15" s="49"/>
      <c r="M15" s="45">
        <v>-2.3225275392343634</v>
      </c>
      <c r="N15" s="46" t="s">
        <v>98</v>
      </c>
      <c r="O15" s="49"/>
      <c r="P15" s="45">
        <v>3.8682937082305182</v>
      </c>
      <c r="Q15" s="46" t="s">
        <v>99</v>
      </c>
      <c r="R15" s="49"/>
      <c r="S15" s="45">
        <v>1.3358742816084166</v>
      </c>
      <c r="T15" s="46" t="s">
        <v>98</v>
      </c>
      <c r="U15" s="42"/>
      <c r="X15" s="38"/>
      <c r="Y15" s="38"/>
      <c r="Z15" s="38"/>
      <c r="AA15" s="38"/>
      <c r="AB15" s="38"/>
      <c r="AC15" s="38"/>
      <c r="AD15" s="38"/>
    </row>
    <row r="16" spans="2:30" s="37" customFormat="1">
      <c r="B16" s="39"/>
      <c r="C16" s="40" t="s">
        <v>123</v>
      </c>
      <c r="D16" s="45">
        <v>5.4710923350788386E-2</v>
      </c>
      <c r="E16" s="46" t="s">
        <v>98</v>
      </c>
      <c r="F16" s="49"/>
      <c r="G16" s="45">
        <v>0.45429844294854121</v>
      </c>
      <c r="H16" s="46" t="s">
        <v>98</v>
      </c>
      <c r="I16" s="49"/>
      <c r="J16" s="45">
        <v>0.86114005778008185</v>
      </c>
      <c r="K16" s="46" t="s">
        <v>99</v>
      </c>
      <c r="L16" s="49"/>
      <c r="M16" s="45">
        <v>0.83479520011590957</v>
      </c>
      <c r="N16" s="46" t="s">
        <v>98</v>
      </c>
      <c r="O16" s="49"/>
      <c r="P16" s="45">
        <v>0.40295637841814508</v>
      </c>
      <c r="Q16" s="46" t="s">
        <v>97</v>
      </c>
      <c r="R16" s="49"/>
      <c r="S16" s="45">
        <v>0.84314849705355133</v>
      </c>
      <c r="T16" s="46" t="s">
        <v>99</v>
      </c>
      <c r="U16" s="42"/>
      <c r="X16" s="38"/>
      <c r="Y16" s="38"/>
      <c r="Z16" s="38"/>
      <c r="AA16" s="38"/>
      <c r="AB16" s="38"/>
      <c r="AC16" s="38"/>
      <c r="AD16" s="38"/>
    </row>
    <row r="17" spans="2:30" s="37" customFormat="1">
      <c r="B17" s="39"/>
      <c r="C17" s="40" t="s">
        <v>124</v>
      </c>
      <c r="D17" s="45">
        <v>1.6199493745904916</v>
      </c>
      <c r="E17" s="46" t="s">
        <v>99</v>
      </c>
      <c r="F17" s="49"/>
      <c r="G17" s="45">
        <v>0.52720372704797236</v>
      </c>
      <c r="H17" s="46" t="s">
        <v>103</v>
      </c>
      <c r="I17" s="49"/>
      <c r="J17" s="45">
        <v>1.2206629576461123</v>
      </c>
      <c r="K17" s="46" t="s">
        <v>99</v>
      </c>
      <c r="L17" s="49"/>
      <c r="M17" s="45">
        <v>1.261636341448739</v>
      </c>
      <c r="N17" s="46" t="s">
        <v>99</v>
      </c>
      <c r="O17" s="49"/>
      <c r="P17" s="45">
        <v>1.1967186630640236</v>
      </c>
      <c r="Q17" s="46" t="s">
        <v>99</v>
      </c>
      <c r="R17" s="49"/>
      <c r="S17" s="45">
        <v>-0.14692879545436677</v>
      </c>
      <c r="T17" s="46" t="s">
        <v>98</v>
      </c>
      <c r="U17" s="42"/>
      <c r="X17" s="38"/>
      <c r="Y17" s="38"/>
      <c r="Z17" s="38"/>
      <c r="AA17" s="38"/>
      <c r="AB17" s="38"/>
      <c r="AC17" s="38"/>
      <c r="AD17" s="38"/>
    </row>
    <row r="18" spans="2:30" s="37" customFormat="1">
      <c r="B18" s="39"/>
      <c r="C18" s="40"/>
      <c r="D18" s="60"/>
      <c r="E18" s="61"/>
      <c r="F18" s="47"/>
      <c r="G18" s="62"/>
      <c r="H18" s="63"/>
      <c r="I18" s="48"/>
      <c r="J18" s="62"/>
      <c r="K18" s="63"/>
      <c r="L18" s="48"/>
      <c r="M18" s="62"/>
      <c r="N18" s="63"/>
      <c r="O18" s="48"/>
      <c r="P18" s="62"/>
      <c r="Q18" s="63"/>
      <c r="R18" s="48"/>
      <c r="S18" s="62"/>
      <c r="T18" s="63"/>
      <c r="U18" s="42"/>
      <c r="X18" s="38"/>
      <c r="Y18" s="38"/>
      <c r="Z18" s="38"/>
      <c r="AA18" s="38"/>
      <c r="AB18" s="38"/>
      <c r="AC18" s="38"/>
      <c r="AD18" s="38"/>
    </row>
    <row r="19" spans="2:30" s="37" customFormat="1">
      <c r="B19" s="39"/>
      <c r="C19" s="59" t="s">
        <v>126</v>
      </c>
      <c r="D19" s="60"/>
      <c r="E19" s="61"/>
      <c r="F19" s="47"/>
      <c r="G19" s="62"/>
      <c r="H19" s="63"/>
      <c r="I19" s="48"/>
      <c r="J19" s="62"/>
      <c r="K19" s="63"/>
      <c r="L19" s="48"/>
      <c r="M19" s="62"/>
      <c r="N19" s="63"/>
      <c r="O19" s="48"/>
      <c r="P19" s="62"/>
      <c r="Q19" s="63"/>
      <c r="R19" s="48"/>
      <c r="S19" s="62"/>
      <c r="T19" s="63"/>
      <c r="U19" s="42"/>
      <c r="X19" s="38"/>
      <c r="Y19" s="38"/>
      <c r="Z19" s="38"/>
      <c r="AA19" s="38"/>
      <c r="AB19" s="38"/>
      <c r="AC19" s="38"/>
      <c r="AD19" s="38"/>
    </row>
    <row r="20" spans="2:30" s="37" customFormat="1">
      <c r="B20" s="39"/>
      <c r="C20" s="40" t="s">
        <v>121</v>
      </c>
      <c r="D20" s="45">
        <v>-0.29199076297776866</v>
      </c>
      <c r="E20" s="46" t="s">
        <v>98</v>
      </c>
      <c r="F20" s="49"/>
      <c r="G20" s="45">
        <v>-0.26819978328524585</v>
      </c>
      <c r="H20" s="46" t="s">
        <v>99</v>
      </c>
      <c r="I20" s="49"/>
      <c r="J20" s="45">
        <v>-0.14309626744225648</v>
      </c>
      <c r="K20" s="46" t="s">
        <v>99</v>
      </c>
      <c r="L20" s="49"/>
      <c r="M20" s="45">
        <v>-1.1571823917052967E-2</v>
      </c>
      <c r="N20" s="46" t="s">
        <v>98</v>
      </c>
      <c r="O20" s="49"/>
      <c r="P20" s="45">
        <v>-0.22488278772682738</v>
      </c>
      <c r="Q20" s="46" t="s">
        <v>103</v>
      </c>
      <c r="R20" s="49"/>
      <c r="S20" s="45">
        <v>-0.41515471964373718</v>
      </c>
      <c r="T20" s="46" t="s">
        <v>99</v>
      </c>
      <c r="U20" s="42"/>
      <c r="X20" s="38"/>
      <c r="Y20" s="38"/>
      <c r="Z20" s="38"/>
      <c r="AA20" s="38"/>
      <c r="AB20" s="38"/>
      <c r="AC20" s="38"/>
      <c r="AD20" s="38"/>
    </row>
    <row r="21" spans="2:30" s="37" customFormat="1">
      <c r="B21" s="39"/>
      <c r="C21" s="40" t="s">
        <v>122</v>
      </c>
      <c r="D21" s="45">
        <v>-0.30723012127071075</v>
      </c>
      <c r="E21" s="46" t="s">
        <v>98</v>
      </c>
      <c r="F21" s="49"/>
      <c r="G21" s="45">
        <v>-0.40443233530017669</v>
      </c>
      <c r="H21" s="46" t="s">
        <v>98</v>
      </c>
      <c r="I21" s="49"/>
      <c r="J21" s="45">
        <v>-0.25017491715570817</v>
      </c>
      <c r="K21" s="46" t="s">
        <v>97</v>
      </c>
      <c r="L21" s="49"/>
      <c r="M21" s="45">
        <v>9.9323514863450361E-3</v>
      </c>
      <c r="N21" s="46" t="s">
        <v>98</v>
      </c>
      <c r="O21" s="49"/>
      <c r="P21" s="45">
        <v>-7.1650327035672853E-2</v>
      </c>
      <c r="Q21" s="46" t="s">
        <v>98</v>
      </c>
      <c r="R21" s="49"/>
      <c r="S21" s="45">
        <v>-5.5437956054213984E-2</v>
      </c>
      <c r="T21" s="46" t="s">
        <v>98</v>
      </c>
      <c r="U21" s="42"/>
      <c r="X21" s="38"/>
      <c r="Y21" s="38"/>
      <c r="Z21" s="38"/>
      <c r="AA21" s="38"/>
      <c r="AB21" s="38"/>
      <c r="AC21" s="38"/>
      <c r="AD21" s="38"/>
    </row>
    <row r="22" spans="2:30" s="37" customFormat="1">
      <c r="B22" s="39"/>
      <c r="C22" s="40" t="s">
        <v>123</v>
      </c>
      <c r="D22" s="45">
        <v>-0.37876217315369465</v>
      </c>
      <c r="E22" s="46" t="s">
        <v>97</v>
      </c>
      <c r="F22" s="49"/>
      <c r="G22" s="45">
        <v>-0.37582321423799309</v>
      </c>
      <c r="H22" s="46" t="s">
        <v>97</v>
      </c>
      <c r="I22" s="49"/>
      <c r="J22" s="45">
        <v>-0.18997259219150464</v>
      </c>
      <c r="K22" s="46" t="s">
        <v>98</v>
      </c>
      <c r="L22" s="49"/>
      <c r="M22" s="45">
        <v>-1.5704419686341082E-2</v>
      </c>
      <c r="N22" s="46" t="s">
        <v>98</v>
      </c>
      <c r="O22" s="49"/>
      <c r="P22" s="45">
        <v>-0.18209171862908841</v>
      </c>
      <c r="Q22" s="46" t="s">
        <v>98</v>
      </c>
      <c r="R22" s="49"/>
      <c r="S22" s="45">
        <v>-0.47704095205243363</v>
      </c>
      <c r="T22" s="46" t="s">
        <v>103</v>
      </c>
      <c r="U22" s="42"/>
      <c r="X22" s="38"/>
      <c r="Y22" s="38"/>
      <c r="Z22" s="38"/>
      <c r="AA22" s="38"/>
      <c r="AB22" s="38"/>
      <c r="AC22" s="38"/>
      <c r="AD22" s="38"/>
    </row>
    <row r="23" spans="2:30" s="37" customFormat="1">
      <c r="B23" s="39"/>
      <c r="C23" s="40" t="s">
        <v>124</v>
      </c>
      <c r="D23" s="45">
        <v>-0.12871269798664312</v>
      </c>
      <c r="E23" s="46" t="s">
        <v>98</v>
      </c>
      <c r="F23" s="49"/>
      <c r="G23" s="45">
        <v>-0.37030506031700883</v>
      </c>
      <c r="H23" s="46" t="s">
        <v>103</v>
      </c>
      <c r="I23" s="49"/>
      <c r="J23" s="45">
        <v>-0.14444079521887646</v>
      </c>
      <c r="K23" s="46" t="s">
        <v>99</v>
      </c>
      <c r="L23" s="49"/>
      <c r="M23" s="45">
        <v>-0.14951454171701253</v>
      </c>
      <c r="N23" s="46" t="s">
        <v>103</v>
      </c>
      <c r="O23" s="49"/>
      <c r="P23" s="45">
        <v>-0.31181736774494717</v>
      </c>
      <c r="Q23" s="46" t="s">
        <v>103</v>
      </c>
      <c r="R23" s="49"/>
      <c r="S23" s="45">
        <v>-0.16488916661635819</v>
      </c>
      <c r="T23" s="46" t="s">
        <v>98</v>
      </c>
      <c r="U23" s="42"/>
      <c r="X23" s="38"/>
      <c r="Y23" s="38"/>
      <c r="Z23" s="38"/>
      <c r="AA23" s="38"/>
      <c r="AB23" s="38"/>
      <c r="AC23" s="38"/>
      <c r="AD23" s="38"/>
    </row>
    <row r="24" spans="2:30" s="37" customFormat="1" ht="7.5" customHeight="1">
      <c r="B24" s="50"/>
      <c r="C24" s="51"/>
      <c r="D24" s="52"/>
      <c r="E24" s="52"/>
      <c r="F24" s="52"/>
      <c r="G24" s="53"/>
      <c r="H24" s="52"/>
      <c r="I24" s="52"/>
      <c r="J24" s="52"/>
      <c r="K24" s="52"/>
      <c r="L24" s="52"/>
      <c r="M24" s="52"/>
      <c r="N24" s="52"/>
      <c r="O24" s="52"/>
      <c r="P24" s="52"/>
      <c r="Q24" s="64"/>
      <c r="R24" s="52"/>
      <c r="S24" s="52"/>
      <c r="T24" s="52"/>
      <c r="U24" s="54"/>
      <c r="X24" s="38"/>
      <c r="Y24" s="38"/>
      <c r="Z24" s="38"/>
      <c r="AA24" s="38"/>
      <c r="AB24" s="38"/>
      <c r="AC24" s="38"/>
      <c r="AD24" s="38"/>
    </row>
    <row r="25" spans="2:30" s="37" customFormat="1" ht="6" customHeight="1">
      <c r="B25" s="38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X25" s="38"/>
      <c r="Y25" s="38"/>
      <c r="Z25" s="38"/>
      <c r="AA25" s="38"/>
      <c r="AB25" s="38"/>
      <c r="AC25" s="38"/>
      <c r="AD25" s="38"/>
    </row>
    <row r="26" spans="2:30" s="37" customFormat="1">
      <c r="B26" s="38"/>
      <c r="C26" s="120" t="s">
        <v>147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56"/>
      <c r="X26" s="38"/>
      <c r="Y26" s="38"/>
      <c r="Z26" s="38"/>
      <c r="AA26" s="38"/>
      <c r="AB26" s="38"/>
      <c r="AC26" s="38"/>
      <c r="AD26" s="38"/>
    </row>
    <row r="27" spans="2:30" s="37" customFormat="1">
      <c r="B27" s="3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56"/>
      <c r="X27" s="38"/>
      <c r="Y27" s="38"/>
      <c r="Z27" s="38"/>
      <c r="AA27" s="38"/>
      <c r="AB27" s="38"/>
      <c r="AC27" s="38"/>
      <c r="AD27" s="38"/>
    </row>
    <row r="28" spans="2:30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56"/>
    </row>
    <row r="29" spans="2:30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56"/>
    </row>
    <row r="35" spans="2:33" s="37" customFormat="1">
      <c r="B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X35" s="38"/>
      <c r="Y35" s="38"/>
      <c r="Z35" s="38"/>
      <c r="AA35" s="38"/>
      <c r="AB35" s="38"/>
      <c r="AC35" s="38"/>
      <c r="AD35" s="38"/>
      <c r="AE35" s="38"/>
      <c r="AF35" s="38"/>
      <c r="AG35" s="38"/>
    </row>
  </sheetData>
  <mergeCells count="7">
    <mergeCell ref="C26:S29"/>
    <mergeCell ref="D4:E5"/>
    <mergeCell ref="G4:H5"/>
    <mergeCell ref="J4:K5"/>
    <mergeCell ref="M4:N5"/>
    <mergeCell ref="P4:Q5"/>
    <mergeCell ref="S4:T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3:Y29"/>
  <sheetViews>
    <sheetView workbookViewId="0">
      <selection activeCell="C20" sqref="C20:O29"/>
    </sheetView>
  </sheetViews>
  <sheetFormatPr defaultRowHeight="12.75"/>
  <cols>
    <col min="1" max="1" width="9.140625" style="70"/>
    <col min="2" max="2" width="1.28515625" style="70" customWidth="1"/>
    <col min="3" max="3" width="30.5703125" style="69" customWidth="1"/>
    <col min="4" max="4" width="8.7109375" style="84" customWidth="1"/>
    <col min="5" max="5" width="3.28515625" style="84" customWidth="1"/>
    <col min="6" max="6" width="0.5703125" style="84" customWidth="1"/>
    <col min="7" max="7" width="8.5703125" style="84" customWidth="1"/>
    <col min="8" max="8" width="3.28515625" style="84" customWidth="1"/>
    <col min="9" max="9" width="0.5703125" style="84" customWidth="1"/>
    <col min="10" max="10" width="8.7109375" style="84" customWidth="1"/>
    <col min="11" max="11" width="3.28515625" style="84" customWidth="1"/>
    <col min="12" max="12" width="0.5703125" style="84" customWidth="1"/>
    <col min="13" max="13" width="8.7109375" style="84" customWidth="1"/>
    <col min="14" max="14" width="3.28515625" style="84" customWidth="1"/>
    <col min="15" max="15" width="0.5703125" style="84" customWidth="1"/>
    <col min="16" max="16" width="1.5703125" style="69" customWidth="1"/>
    <col min="17" max="18" width="9.140625" style="69"/>
    <col min="19" max="16384" width="9.140625" style="70"/>
  </cols>
  <sheetData>
    <row r="3" spans="2:25" ht="8.25" customHeight="1"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25" ht="12.75" customHeight="1">
      <c r="B4" s="71"/>
      <c r="C4" s="72"/>
      <c r="D4" s="124" t="s">
        <v>129</v>
      </c>
      <c r="E4" s="125"/>
      <c r="F4" s="73"/>
      <c r="G4" s="124" t="s">
        <v>130</v>
      </c>
      <c r="H4" s="125"/>
      <c r="I4" s="73"/>
      <c r="J4" s="124" t="s">
        <v>131</v>
      </c>
      <c r="K4" s="125"/>
      <c r="L4" s="73"/>
      <c r="M4" s="124" t="s">
        <v>126</v>
      </c>
      <c r="N4" s="125"/>
      <c r="O4" s="73"/>
      <c r="P4" s="74"/>
    </row>
    <row r="5" spans="2:25" ht="43.5" customHeight="1">
      <c r="B5" s="71"/>
      <c r="C5" s="72"/>
      <c r="D5" s="125"/>
      <c r="E5" s="125"/>
      <c r="F5" s="73"/>
      <c r="G5" s="125"/>
      <c r="H5" s="125"/>
      <c r="I5" s="73"/>
      <c r="J5" s="125"/>
      <c r="K5" s="125"/>
      <c r="L5" s="73"/>
      <c r="M5" s="125"/>
      <c r="N5" s="125"/>
      <c r="O5" s="73"/>
      <c r="P5" s="74"/>
    </row>
    <row r="6" spans="2:25" ht="8.25" customHeight="1">
      <c r="B6" s="71"/>
      <c r="C6" s="72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4"/>
    </row>
    <row r="7" spans="2:25" s="69" customFormat="1">
      <c r="B7" s="71"/>
      <c r="C7" s="40"/>
      <c r="D7" s="45"/>
      <c r="E7" s="61"/>
      <c r="F7" s="76"/>
      <c r="G7" s="45"/>
      <c r="H7" s="61"/>
      <c r="I7" s="77"/>
      <c r="J7" s="78"/>
      <c r="K7" s="79"/>
      <c r="L7" s="77"/>
      <c r="M7" s="45"/>
      <c r="N7" s="61"/>
      <c r="O7" s="77"/>
      <c r="P7" s="74"/>
      <c r="S7" s="70"/>
      <c r="T7" s="70"/>
      <c r="U7" s="70"/>
      <c r="V7" s="70"/>
      <c r="W7" s="70"/>
      <c r="X7" s="70"/>
      <c r="Y7" s="70"/>
    </row>
    <row r="8" spans="2:25" s="69" customFormat="1">
      <c r="B8" s="71"/>
      <c r="C8" s="40" t="s">
        <v>121</v>
      </c>
      <c r="D8" s="45">
        <f>[2]B!$B$3</f>
        <v>-1.1793018379927096</v>
      </c>
      <c r="E8" s="61" t="str">
        <f>IF(ABS(D8/SQRT([2]V!$B$3))&gt;2.576,"***",(IF(ABS(D8/SQRT([2]V!$B$3))&gt;1.96,"**",(IF(ABS(D8/SQRT([2]V!$B$3))&gt;1.645,"*","")))))</f>
        <v>***</v>
      </c>
      <c r="F8" s="76"/>
      <c r="G8" s="45">
        <f>[2]B!$B$4</f>
        <v>0.81243434694618044</v>
      </c>
      <c r="H8" s="61" t="str">
        <f>IF(ABS(G8/SQRT([2]V!$B$4))&gt;2.576,"***",(IF(ABS(G8/SQRT([2]V!$B$4))&gt;1.96,"**",(IF(ABS(G8/SQRT([2]V!$B$4))&gt;1.645,"*","")))))</f>
        <v>***</v>
      </c>
      <c r="I8" s="77"/>
      <c r="J8" s="78"/>
      <c r="K8" s="79"/>
      <c r="L8" s="77"/>
      <c r="M8" s="45">
        <f>[2]B!$F$6</f>
        <v>-0.26271960600003608</v>
      </c>
      <c r="N8" s="61" t="str">
        <f>IF(ABS(M8/SQRT([2]V!$F$6))&gt;2.576,"***",(IF(ABS(M8/SQRT([2]V!$F$6))&gt;1.96,"**",(IF(ABS(M8/SQRT([2]V!$F$6))&gt;1.645,"*","")))))</f>
        <v>***</v>
      </c>
      <c r="O8" s="77"/>
      <c r="P8" s="74"/>
      <c r="S8" s="70"/>
      <c r="T8" s="70"/>
      <c r="U8" s="70"/>
      <c r="V8" s="70"/>
      <c r="W8" s="70"/>
      <c r="X8" s="70"/>
      <c r="Y8" s="70"/>
    </row>
    <row r="9" spans="2:25" s="69" customFormat="1">
      <c r="B9" s="71"/>
      <c r="C9" s="40" t="s">
        <v>122</v>
      </c>
      <c r="D9" s="45">
        <f>[2]B!$C$3</f>
        <v>-0.7974546827234803</v>
      </c>
      <c r="E9" s="61" t="str">
        <f>IF(ABS(D9/SQRT([2]V!$C$3))&gt;2.576,"***",(IF(ABS(D9/SQRT([2]V!$C$3))&gt;1.96,"**",(IF(ABS(D9/SQRT([2]V!$C$3))&gt;1.645,"*","")))))</f>
        <v>***</v>
      </c>
      <c r="F9" s="76"/>
      <c r="G9" s="45">
        <f>[2]B!$C$4</f>
        <v>0.19169833667721184</v>
      </c>
      <c r="H9" s="61" t="str">
        <f>IF(ABS(G9/SQRT([2]V!$C$4))&gt;2.576,"***",(IF(ABS(G9/SQRT([2]V!$C$4))&gt;1.96,"**",(IF(ABS(G9/SQRT([2]V!$C$4))&gt;1.645,"*","")))))</f>
        <v/>
      </c>
      <c r="I9" s="77"/>
      <c r="J9" s="78"/>
      <c r="K9" s="79"/>
      <c r="L9" s="77"/>
      <c r="M9" s="45">
        <f>[2]B!$G$6</f>
        <v>-0.16334373980669523</v>
      </c>
      <c r="N9" s="61" t="str">
        <f>IF(ABS(M9/SQRT([2]V!$G$6))&gt;2.576,"***",(IF(ABS(M9/SQRT([2]V!$G$6))&gt;1.96,"**",(IF(ABS(M9/SQRT([2]V!$G$6))&gt;1.645,"*","")))))</f>
        <v>***</v>
      </c>
      <c r="O9" s="77"/>
      <c r="P9" s="74"/>
      <c r="S9" s="70"/>
      <c r="T9" s="70"/>
      <c r="U9" s="70"/>
      <c r="V9" s="70"/>
      <c r="W9" s="70"/>
      <c r="X9" s="70"/>
      <c r="Y9" s="70"/>
    </row>
    <row r="10" spans="2:25" s="69" customFormat="1">
      <c r="B10" s="71"/>
      <c r="C10" s="40" t="s">
        <v>123</v>
      </c>
      <c r="D10" s="45">
        <f>[2]B!$D$3</f>
        <v>-1.8492765373476807</v>
      </c>
      <c r="E10" s="61" t="str">
        <f>IF(ABS(D10/SQRT([2]V!$D$3))&gt;2.576,"***",(IF(ABS(D10/SQRT([2]V!$D$3))&gt;1.96,"**",(IF(ABS(D10/SQRT([2]V!$D$3))&gt;1.645,"*","")))))</f>
        <v>***</v>
      </c>
      <c r="F10" s="76"/>
      <c r="G10" s="45">
        <f>[2]B!$D$4</f>
        <v>1.1697020817985893</v>
      </c>
      <c r="H10" s="61" t="str">
        <f>IF(ABS(G10/SQRT([2]V!$D$4))&gt;2.576,"***",(IF(ABS(G10/SQRT([2]V!$D$4))&gt;1.96,"**",(IF(ABS(G10/SQRT([2]V!$D$4))&gt;1.645,"*","")))))</f>
        <v>***</v>
      </c>
      <c r="I10" s="77"/>
      <c r="J10" s="78"/>
      <c r="K10" s="79"/>
      <c r="L10" s="77"/>
      <c r="M10" s="45">
        <f>[2]B!$H$6</f>
        <v>-0.2921304731522662</v>
      </c>
      <c r="N10" s="61" t="str">
        <f>IF(ABS(M10/SQRT([2]V!$H$6))&gt;2.576,"***",(IF(ABS(M10/SQRT([2]V!$H$6))&gt;1.96,"**",(IF(ABS(M10/SQRT([2]V!$H$6))&gt;1.645,"*","")))))</f>
        <v>***</v>
      </c>
      <c r="O10" s="77"/>
      <c r="P10" s="74"/>
      <c r="S10" s="70"/>
      <c r="T10" s="70"/>
      <c r="U10" s="70"/>
      <c r="V10" s="70"/>
      <c r="W10" s="70"/>
      <c r="X10" s="70"/>
      <c r="Y10" s="70"/>
    </row>
    <row r="11" spans="2:25" s="69" customFormat="1">
      <c r="B11" s="71"/>
      <c r="C11" s="40" t="s">
        <v>124</v>
      </c>
      <c r="D11" s="45">
        <f>[2]B!$E$3</f>
        <v>-0.9432810838629101</v>
      </c>
      <c r="E11" s="61" t="str">
        <f>IF(ABS(D11/SQRT([2]V!$E$3))&gt;2.576,"***",(IF(ABS(D11/SQRT([2]V!$E$3))&gt;1.96,"**",(IF(ABS(D11/SQRT([2]V!$E$3))&gt;1.645,"*","")))))</f>
        <v>***</v>
      </c>
      <c r="F11" s="76"/>
      <c r="G11" s="45">
        <f>[2]B!$E$4</f>
        <v>1.0988155560758455</v>
      </c>
      <c r="H11" s="61" t="str">
        <f>IF(ABS(G11/SQRT([2]V!$E$4))&gt;2.576,"***",(IF(ABS(G11/SQRT([2]V!$E$4))&gt;1.96,"**",(IF(ABS(G11/SQRT([2]V!$E$4))&gt;1.645,"*","")))))</f>
        <v>***</v>
      </c>
      <c r="I11" s="77"/>
      <c r="J11" s="78"/>
      <c r="K11" s="79"/>
      <c r="L11" s="77"/>
      <c r="M11" s="45">
        <f>[2]B!$I$6</f>
        <v>-0.28318409239971865</v>
      </c>
      <c r="N11" s="61" t="str">
        <f>IF(ABS(M11/SQRT([2]V!$I$6))&gt;2.576,"***",(IF(ABS(M11/SQRT([2]V!$I$6))&gt;1.96,"**",(IF(ABS(M11/SQRT([2]V!$I$6))&gt;1.645,"*","")))))</f>
        <v>***</v>
      </c>
      <c r="O11" s="77"/>
      <c r="P11" s="74"/>
      <c r="S11" s="70"/>
      <c r="T11" s="70"/>
      <c r="U11" s="70"/>
      <c r="V11" s="70"/>
      <c r="W11" s="70"/>
      <c r="X11" s="70"/>
      <c r="Y11" s="70"/>
    </row>
    <row r="12" spans="2:25" s="69" customFormat="1">
      <c r="B12" s="71"/>
      <c r="C12" s="72"/>
      <c r="D12" s="78"/>
      <c r="E12" s="79"/>
      <c r="F12" s="76"/>
      <c r="G12" s="78"/>
      <c r="H12" s="79"/>
      <c r="I12" s="77"/>
      <c r="J12" s="78"/>
      <c r="K12" s="79"/>
      <c r="L12" s="77"/>
      <c r="M12" s="78"/>
      <c r="N12" s="79"/>
      <c r="O12" s="77"/>
      <c r="P12" s="74"/>
      <c r="S12" s="70"/>
      <c r="T12" s="70"/>
      <c r="U12" s="70"/>
      <c r="V12" s="70"/>
      <c r="W12" s="70"/>
      <c r="X12" s="70"/>
      <c r="Y12" s="70"/>
    </row>
    <row r="13" spans="2:25" s="69" customFormat="1">
      <c r="B13" s="71"/>
      <c r="C13" s="72"/>
      <c r="D13" s="78"/>
      <c r="E13" s="79"/>
      <c r="F13" s="76"/>
      <c r="G13" s="78"/>
      <c r="H13" s="79"/>
      <c r="I13" s="77"/>
      <c r="J13" s="78"/>
      <c r="K13" s="79"/>
      <c r="L13" s="77"/>
      <c r="M13" s="78"/>
      <c r="N13" s="79"/>
      <c r="O13" s="77"/>
      <c r="P13" s="74"/>
      <c r="S13" s="70"/>
      <c r="T13" s="70"/>
      <c r="U13" s="70"/>
      <c r="V13" s="70"/>
      <c r="W13" s="70"/>
      <c r="X13" s="70"/>
      <c r="Y13" s="70"/>
    </row>
    <row r="14" spans="2:25" s="69" customFormat="1">
      <c r="B14" s="71"/>
      <c r="C14" s="40" t="s">
        <v>121</v>
      </c>
      <c r="D14" s="45">
        <f>[3]B!$B$3</f>
        <v>-1.0974478425055614</v>
      </c>
      <c r="E14" s="61" t="str">
        <f>IF(ABS(D14/SQRT([3]V!$B$3))&gt;2.576,"***",(IF(ABS(D14/SQRT([3]V!$B$3))&gt;1.96,"**",(IF(ABS(D14/SQRT([3]V!$B$3))&gt;1.645,"*","")))))</f>
        <v>***</v>
      </c>
      <c r="F14" s="76"/>
      <c r="G14" s="45">
        <f>[3]B!$B$4</f>
        <v>0.92336794986378712</v>
      </c>
      <c r="H14" s="61" t="str">
        <f>IF(ABS(G14/SQRT([3]V!$B$4))&gt;2.576,"***",(IF(ABS(G14/SQRT([3]V!$B$4))&gt;1.96,"**",(IF(ABS(G14/SQRT([3]V!$B$4))&gt;1.645,"*","")))))</f>
        <v>***</v>
      </c>
      <c r="I14" s="77"/>
      <c r="J14" s="45">
        <f>[3]B!$B$5</f>
        <v>0.20632755885349677</v>
      </c>
      <c r="K14" s="61" t="str">
        <f>IF(ABS(J14/SQRT([3]V!$B$5))&gt;2.576,"***",(IF(ABS(J14/SQRT([3]V!$B$5))&gt;1.96,"**",(IF(ABS(J14/SQRT([3]V!$B$5))&gt;1.645,"*","")))))</f>
        <v>***</v>
      </c>
      <c r="L14" s="77"/>
      <c r="M14" s="45">
        <f>[3]B!$F$7</f>
        <v>-0.3199210505702747</v>
      </c>
      <c r="N14" s="61" t="str">
        <f>IF(ABS(M14/SQRT([3]V!$F$7))&gt;2.576,"***",(IF(ABS(M14/SQRT([3]V!$F$7))&gt;1.96,"**",(IF(ABS(M14/SQRT([3]V!$F$7))&gt;1.645,"*","")))))</f>
        <v>***</v>
      </c>
      <c r="O14" s="77"/>
      <c r="P14" s="74"/>
      <c r="S14" s="70"/>
      <c r="T14" s="70"/>
      <c r="U14" s="70"/>
      <c r="V14" s="70"/>
      <c r="W14" s="70"/>
      <c r="X14" s="70"/>
      <c r="Y14" s="70"/>
    </row>
    <row r="15" spans="2:25" s="69" customFormat="1">
      <c r="B15" s="71"/>
      <c r="C15" s="40" t="s">
        <v>122</v>
      </c>
      <c r="D15" s="45">
        <f>[3]B!$C$3</f>
        <v>-1.4244061018364471</v>
      </c>
      <c r="E15" s="61" t="str">
        <f>IF(ABS(D15/SQRT([3]V!$C$3))&gt;2.576,"***",(IF(ABS(D15/SQRT([3]V!$C$3))&gt;1.96,"**",(IF(ABS(D15/SQRT([3]V!$C$3))&gt;1.645,"*","")))))</f>
        <v>***</v>
      </c>
      <c r="F15" s="76"/>
      <c r="G15" s="45">
        <f>[3]B!$C$4</f>
        <v>0.51138023896988671</v>
      </c>
      <c r="H15" s="61" t="str">
        <f>IF(ABS(G15/SQRT([3]V!$C$4))&gt;2.576,"***",(IF(ABS(G15/SQRT([3]V!$C$4))&gt;1.96,"**",(IF(ABS(G15/SQRT([3]V!$C$4))&gt;1.645,"*","")))))</f>
        <v>***</v>
      </c>
      <c r="I15" s="77"/>
      <c r="J15" s="45">
        <f>[3]B!$C$5</f>
        <v>-0.23055302878641293</v>
      </c>
      <c r="K15" s="61" t="str">
        <f>IF(ABS(J15/SQRT([3]V!$C$5))&gt;2.576,"***",(IF(ABS(J15/SQRT([3]V!$C$5))&gt;1.96,"**",(IF(ABS(J15/SQRT([3]V!$C$5))&gt;1.645,"*","")))))</f>
        <v>**</v>
      </c>
      <c r="L15" s="77"/>
      <c r="M15" s="45">
        <f>[3]B!$G$7</f>
        <v>-0.21239099748145662</v>
      </c>
      <c r="N15" s="61" t="str">
        <f>IF(ABS(M15/SQRT([3]V!$G$7))&gt;2.576,"***",(IF(ABS(M15/SQRT([3]V!$G$7))&gt;1.96,"**",(IF(ABS(M15/SQRT([3]V!$G$7))&gt;1.645,"*","")))))</f>
        <v>***</v>
      </c>
      <c r="O15" s="77"/>
      <c r="P15" s="74"/>
      <c r="S15" s="70"/>
      <c r="T15" s="70"/>
      <c r="U15" s="70"/>
      <c r="V15" s="70"/>
      <c r="W15" s="70"/>
      <c r="X15" s="70"/>
      <c r="Y15" s="70"/>
    </row>
    <row r="16" spans="2:25" s="69" customFormat="1">
      <c r="B16" s="71"/>
      <c r="C16" s="40" t="s">
        <v>123</v>
      </c>
      <c r="D16" s="45">
        <f>[3]B!$D$3</f>
        <v>-1.6332380145794807</v>
      </c>
      <c r="E16" s="61" t="str">
        <f>IF(ABS(D16/SQRT([3]V!$D$3))&gt;2.576,"***",(IF(ABS(D16/SQRT([3]V!$D$3))&gt;1.96,"**",(IF(ABS(D16/SQRT([3]V!$D$3))&gt;1.645,"*","")))))</f>
        <v>***</v>
      </c>
      <c r="F16" s="76"/>
      <c r="G16" s="45">
        <f>[3]B!$D$4</f>
        <v>0.55327439194329053</v>
      </c>
      <c r="H16" s="61" t="str">
        <f>IF(ABS(G16/SQRT([3]V!$D$4))&gt;2.576,"***",(IF(ABS(G16/SQRT([3]V!$D$4))&gt;1.96,"**",(IF(ABS(G16/SQRT([3]V!$D$4))&gt;1.645,"*","")))))</f>
        <v>***</v>
      </c>
      <c r="I16" s="77"/>
      <c r="J16" s="45">
        <f>[3]B!$D$5</f>
        <v>1.8194857475572253</v>
      </c>
      <c r="K16" s="61" t="str">
        <f>IF(ABS(J16/SQRT([3]V!$D$5))&gt;2.576,"***",(IF(ABS(J16/SQRT([3]V!$D$5))&gt;1.96,"**",(IF(ABS(J16/SQRT([3]V!$D$5))&gt;1.645,"*","")))))</f>
        <v>***</v>
      </c>
      <c r="L16" s="77"/>
      <c r="M16" s="45">
        <f>[3]B!$H$7</f>
        <v>-0.21254699702964214</v>
      </c>
      <c r="N16" s="61" t="str">
        <f>IF(ABS(M16/SQRT([3]V!$H$7))&gt;2.576,"***",(IF(ABS(M16/SQRT([3]V!$H$7))&gt;1.96,"**",(IF(ABS(M16/SQRT([3]V!$H$7))&gt;1.645,"*","")))))</f>
        <v>***</v>
      </c>
      <c r="O16" s="77"/>
      <c r="P16" s="74"/>
      <c r="S16" s="70"/>
      <c r="T16" s="70"/>
      <c r="U16" s="70"/>
      <c r="V16" s="70"/>
      <c r="W16" s="70"/>
      <c r="X16" s="70"/>
      <c r="Y16" s="70"/>
    </row>
    <row r="17" spans="2:25" s="69" customFormat="1">
      <c r="B17" s="71"/>
      <c r="C17" s="40" t="s">
        <v>124</v>
      </c>
      <c r="D17" s="45">
        <f>[3]B!$E$3</f>
        <v>-1.1761418268271087</v>
      </c>
      <c r="E17" s="61" t="str">
        <f>IF(ABS(D17/SQRT([3]V!$E$3))&gt;2.576,"***",(IF(ABS(D17/SQRT([3]V!$E$3))&gt;1.96,"**",(IF(ABS(D17/SQRT([3]V!$E$3))&gt;1.645,"*","")))))</f>
        <v>***</v>
      </c>
      <c r="F17" s="76"/>
      <c r="G17" s="45">
        <f>[3]B!$E$4</f>
        <v>0.91833046018488929</v>
      </c>
      <c r="H17" s="61" t="str">
        <f>IF(ABS(G17/SQRT([3]V!$E$4))&gt;2.576,"***",(IF(ABS(G17/SQRT([3]V!$E$4))&gt;1.96,"**",(IF(ABS(G17/SQRT([3]V!$E$4))&gt;1.645,"*","")))))</f>
        <v>***</v>
      </c>
      <c r="I17" s="77"/>
      <c r="J17" s="45">
        <f>[3]B!$E$5</f>
        <v>0.60546492728120016</v>
      </c>
      <c r="K17" s="61" t="str">
        <f>IF(ABS(J17/SQRT([3]V!$E$5))&gt;2.576,"***",(IF(ABS(J17/SQRT([3]V!$E$5))&gt;1.96,"**",(IF(ABS(J17/SQRT([3]V!$E$5))&gt;1.645,"*","")))))</f>
        <v>***</v>
      </c>
      <c r="L17" s="77"/>
      <c r="M17" s="45">
        <f>[3]B!$I$7</f>
        <v>-0.30951574581206959</v>
      </c>
      <c r="N17" s="61" t="str">
        <f>IF(ABS(M17/SQRT([3]V!$I$7))&gt;2.576,"***",(IF(ABS(M17/SQRT([3]V!$I$7))&gt;1.96,"**",(IF(ABS(M17/SQRT([3]V!$I$7))&gt;1.645,"*","")))))</f>
        <v>***</v>
      </c>
      <c r="O17" s="77"/>
      <c r="P17" s="74"/>
      <c r="S17" s="70"/>
      <c r="T17" s="70"/>
      <c r="U17" s="70"/>
      <c r="V17" s="70"/>
      <c r="W17" s="70"/>
      <c r="X17" s="70"/>
      <c r="Y17" s="70"/>
    </row>
    <row r="18" spans="2:25" s="69" customFormat="1" ht="7.5" customHeight="1">
      <c r="B18" s="80"/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S18" s="70"/>
      <c r="T18" s="70"/>
      <c r="U18" s="70"/>
      <c r="V18" s="70"/>
      <c r="W18" s="70"/>
      <c r="X18" s="70"/>
      <c r="Y18" s="70"/>
    </row>
    <row r="19" spans="2:25" s="69" customFormat="1" ht="6" customHeight="1">
      <c r="B19" s="70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S19" s="70"/>
      <c r="T19" s="70"/>
      <c r="U19" s="70"/>
      <c r="V19" s="70"/>
      <c r="W19" s="70"/>
      <c r="X19" s="70"/>
      <c r="Y19" s="70"/>
    </row>
    <row r="20" spans="2:25" s="69" customFormat="1">
      <c r="B20" s="70"/>
      <c r="C20" s="126" t="s">
        <v>132</v>
      </c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S20" s="70"/>
      <c r="T20" s="70"/>
      <c r="U20" s="70"/>
      <c r="V20" s="70"/>
      <c r="W20" s="70"/>
      <c r="X20" s="70"/>
      <c r="Y20" s="70"/>
    </row>
    <row r="21" spans="2:25" s="69" customFormat="1">
      <c r="B21" s="70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S21" s="70"/>
      <c r="T21" s="70"/>
      <c r="U21" s="70"/>
      <c r="V21" s="70"/>
      <c r="W21" s="70"/>
      <c r="X21" s="70"/>
      <c r="Y21" s="70"/>
    </row>
    <row r="22" spans="2:25"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</row>
    <row r="23" spans="2:25"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</row>
    <row r="24" spans="2:25"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2:25"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</row>
    <row r="26" spans="2:25"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</row>
    <row r="27" spans="2:25"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</row>
    <row r="28" spans="2:25" s="69" customFormat="1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</row>
    <row r="29" spans="2:25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</row>
  </sheetData>
  <mergeCells count="5">
    <mergeCell ref="C20:O29"/>
    <mergeCell ref="D4:E5"/>
    <mergeCell ref="G4:H5"/>
    <mergeCell ref="J4:K5"/>
    <mergeCell ref="M4:N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3:AJ37"/>
  <sheetViews>
    <sheetView workbookViewId="0">
      <selection activeCell="AA32" sqref="B3:AA32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425781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8.7109375" style="99" customWidth="1"/>
    <col min="17" max="17" width="3.28515625" style="99" customWidth="1"/>
    <col min="18" max="18" width="0.5703125" style="99" customWidth="1"/>
    <col min="19" max="19" width="8.7109375" style="99" customWidth="1"/>
    <col min="20" max="20" width="3.5703125" style="99" customWidth="1"/>
    <col min="21" max="21" width="0.5703125" style="99" customWidth="1"/>
    <col min="22" max="22" width="8.7109375" style="99" customWidth="1"/>
    <col min="23" max="23" width="3.140625" style="99" customWidth="1"/>
    <col min="24" max="24" width="0.5703125" style="99" customWidth="1"/>
    <col min="25" max="25" width="8.7109375" style="99" customWidth="1"/>
    <col min="26" max="26" width="3.140625" style="99" customWidth="1"/>
    <col min="27" max="27" width="1.5703125" style="88" customWidth="1"/>
    <col min="28" max="29" width="9.140625" style="88"/>
    <col min="30" max="16384" width="9.140625" style="38"/>
  </cols>
  <sheetData>
    <row r="3" spans="2:3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</row>
    <row r="4" spans="2:36" ht="12.75" customHeight="1">
      <c r="B4" s="39"/>
      <c r="C4" s="89"/>
      <c r="D4" s="123" t="s">
        <v>33</v>
      </c>
      <c r="E4" s="117"/>
      <c r="F4" s="90"/>
      <c r="G4" s="123" t="s">
        <v>34</v>
      </c>
      <c r="H4" s="117"/>
      <c r="I4" s="90"/>
      <c r="J4" s="123" t="s">
        <v>93</v>
      </c>
      <c r="K4" s="117"/>
      <c r="L4" s="90"/>
      <c r="M4" s="123" t="s">
        <v>36</v>
      </c>
      <c r="N4" s="117"/>
      <c r="O4" s="90"/>
      <c r="P4" s="123" t="s">
        <v>37</v>
      </c>
      <c r="Q4" s="117"/>
      <c r="R4" s="90"/>
      <c r="S4" s="123" t="s">
        <v>94</v>
      </c>
      <c r="T4" s="117"/>
      <c r="U4" s="90"/>
      <c r="V4" s="123" t="s">
        <v>95</v>
      </c>
      <c r="W4" s="117"/>
      <c r="X4" s="90"/>
      <c r="Y4" s="128" t="s">
        <v>148</v>
      </c>
      <c r="Z4" s="119"/>
      <c r="AA4" s="91"/>
    </row>
    <row r="5" spans="2:36" ht="12.7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117"/>
      <c r="O5" s="90"/>
      <c r="P5" s="117"/>
      <c r="Q5" s="117"/>
      <c r="R5" s="90"/>
      <c r="S5" s="117"/>
      <c r="T5" s="117"/>
      <c r="U5" s="90"/>
      <c r="V5" s="117"/>
      <c r="W5" s="117"/>
      <c r="X5" s="90"/>
      <c r="Y5" s="119"/>
      <c r="Z5" s="119"/>
      <c r="AA5" s="91"/>
    </row>
    <row r="6" spans="2:3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1"/>
    </row>
    <row r="7" spans="2:36" s="88" customFormat="1">
      <c r="B7" s="39"/>
      <c r="C7" s="89" t="s">
        <v>96</v>
      </c>
      <c r="D7" s="100">
        <f>[4]B1!$B$3</f>
        <v>-0.7334769818794451</v>
      </c>
      <c r="E7" s="61" t="str">
        <f>IF(ABS([4]B1!$B$3/SQRT([4]V1!$B$3))&gt;2.576,"***",(IF(ABS([4]B1!$B$3/SQRT([4]V1!$B$3))&gt;1.96,"**",(IF(ABS([4]B1!$B$3/SQRT([4]V1!$B$3))&gt;1.645,"*","")))))</f>
        <v>**</v>
      </c>
      <c r="F7" s="47"/>
      <c r="G7" s="62">
        <f>[4]B1!$C$3</f>
        <v>0.11245825283896449</v>
      </c>
      <c r="H7" s="61" t="str">
        <f>IF(ABS([4]B1!$C$3/SQRT([4]V1!$C$3))&gt;2.576,"***",(IF(ABS([4]B1!$C$3/SQRT([4]V1!$C$3))&gt;1.96,"**",(IF(ABS([4]B1!$C$3/SQRT([4]V1!$C$3))&gt;1.645,"*","")))))</f>
        <v/>
      </c>
      <c r="I7" s="48"/>
      <c r="J7" s="62">
        <f>[4]B1!$D$3</f>
        <v>3.0120902320762406</v>
      </c>
      <c r="K7" s="61" t="str">
        <f>IF(ABS([4]B1!$D$3/SQRT([4]V1!$D$3))&gt;2.576,"***",(IF(ABS([4]B1!$D$3/SQRT([4]V1!$D$3))&gt;1.96,"**",(IF(ABS([4]B1!$D$3/SQRT([4]V1!$D$3))&gt;1.645,"*","")))))</f>
        <v/>
      </c>
      <c r="L7" s="48"/>
      <c r="M7" s="62">
        <f>[4]B1!$E$3</f>
        <v>-1.723169337108297</v>
      </c>
      <c r="N7" s="61" t="str">
        <f>IF(ABS([4]B1!$E$3/SQRT([4]V1!$E$3))&gt;2.576,"***",(IF(ABS([4]B1!$E$3/SQRT([4]V1!$E$3))&gt;1.96,"**",(IF(ABS([4]B1!$E$3/SQRT([4]V1!$E$3))&gt;1.645,"*","")))))</f>
        <v>***</v>
      </c>
      <c r="O7" s="48"/>
      <c r="P7" s="62">
        <f>[4]B1!$F$3</f>
        <v>-0.11641813031370524</v>
      </c>
      <c r="Q7" s="61" t="str">
        <f>IF(ABS([4]B1!$F$3/SQRT([4]V1!$F$3))&gt;2.576,"***",(IF(ABS([4]B1!$F$3/SQRT([4]V1!$F$3))&gt;1.96,"**",(IF(ABS([4]B1!$F$3/SQRT([4]V1!$F$3))&gt;1.645,"*","")))))</f>
        <v/>
      </c>
      <c r="R7" s="48"/>
      <c r="S7" s="62">
        <f>[5]price!$S$7</f>
        <v>0.64045641224374006</v>
      </c>
      <c r="T7" s="61" t="str">
        <f>[5]price!$T$7</f>
        <v>**</v>
      </c>
      <c r="U7" s="48"/>
      <c r="V7" s="62">
        <f>[4]B1!$H$3</f>
        <v>0.37231526628826439</v>
      </c>
      <c r="W7" s="61" t="str">
        <f>IF(ABS([4]B1!$H$3/SQRT([4]V1!$H$3))&gt;2.576,"***",(IF(ABS([4]B1!$H$3/SQRT([4]V1!$H$3))&gt;1.96,"**",(IF(ABS([4]B1!$H$3/SQRT([4]V1!$H$3))&gt;1.645,"*","")))))</f>
        <v/>
      </c>
      <c r="X7" s="48"/>
      <c r="Y7" s="45">
        <f>(D7+G7+J7+M7+P7+S7+V7)/7</f>
        <v>0.22346510202082312</v>
      </c>
      <c r="Z7" s="61"/>
      <c r="AA7" s="91"/>
      <c r="AD7" s="38"/>
      <c r="AE7" s="38"/>
      <c r="AF7" s="38"/>
      <c r="AG7" s="38"/>
      <c r="AH7" s="38"/>
      <c r="AI7" s="38"/>
      <c r="AJ7" s="38"/>
    </row>
    <row r="8" spans="2:36" s="88" customFormat="1">
      <c r="B8" s="39"/>
      <c r="C8" s="89" t="s">
        <v>100</v>
      </c>
      <c r="D8" s="100">
        <f>[4]B2!$B$3</f>
        <v>-0.66838030696044659</v>
      </c>
      <c r="E8" s="61" t="str">
        <f>IF(ABS([4]B2!$B$3/SQRT([4]V2!$B$3))&gt;2.576,"***",(IF(ABS([4]B2!$B$3/SQRT([4]V2!$B$3))&gt;1.96,"**",(IF(ABS([4]B2!$B$3/SQRT([4]V2!$B$3))&gt;1.645,"*","")))))</f>
        <v>***</v>
      </c>
      <c r="F8" s="47"/>
      <c r="G8" s="62">
        <f>[4]B2!$C$3</f>
        <v>-0.82658300448080713</v>
      </c>
      <c r="H8" s="61" t="str">
        <f>IF(ABS([4]B2!$C$3/SQRT([4]V2!$C$3))&gt;2.576,"***",(IF(ABS([4]B2!$C$3/SQRT([4]V2!$C$3))&gt;1.96,"**",(IF(ABS([4]B2!$C$3/SQRT([4]V2!$C$3))&gt;1.645,"*","")))))</f>
        <v>***</v>
      </c>
      <c r="I8" s="48"/>
      <c r="J8" s="62">
        <f>[5]price!$J$8</f>
        <v>-0.3384364521922355</v>
      </c>
      <c r="K8" s="61" t="str">
        <f>[5]price!$K$8</f>
        <v/>
      </c>
      <c r="L8" s="48"/>
      <c r="M8" s="62"/>
      <c r="N8" s="61"/>
      <c r="O8" s="48"/>
      <c r="P8" s="62">
        <f>[4]B2!$F$3</f>
        <v>-0.39553642028477393</v>
      </c>
      <c r="Q8" s="61" t="str">
        <f>IF(ABS([4]B2!$F$3/SQRT([4]V2!$F$3))&gt;2.576,"***",(IF(ABS([4]B2!$F$3/SQRT([4]V2!$F$3))&gt;1.96,"**",(IF(ABS([4]B2!$F$3/SQRT([4]V2!$F$3))&gt;1.645,"*","")))))</f>
        <v/>
      </c>
      <c r="R8" s="48"/>
      <c r="S8" s="62">
        <f>[4]B2!$G$3</f>
        <v>-0.48920407230454999</v>
      </c>
      <c r="T8" s="61" t="str">
        <f>IF(ABS([4]B2!$G$3/SQRT([4]V2!$G$3))&gt;2.576,"***",(IF(ABS([4]B2!$G$3/SQRT([4]V2!$G$3))&gt;1.96,"**",(IF(ABS([4]B2!$G$3/SQRT([4]V2!$G$3))&gt;1.645,"*","")))))</f>
        <v>***</v>
      </c>
      <c r="U8" s="48"/>
      <c r="V8" s="62">
        <f>[4]B2!$H$3</f>
        <v>1.2940674402374526</v>
      </c>
      <c r="W8" s="61" t="str">
        <f>IF(ABS([4]B2!$H$3/SQRT([4]V2!$H$3))&gt;2.576,"***",(IF(ABS([4]B2!$H$3/SQRT([4]V2!$H$3))&gt;1.96,"**",(IF(ABS([4]B2!$H$3/SQRT([4]V2!$H$3))&gt;1.645,"*","")))))</f>
        <v>***</v>
      </c>
      <c r="X8" s="48"/>
      <c r="Y8" s="45">
        <f>(D8+G8+J8+M8+P8+S8+V8)/6</f>
        <v>-0.23734546933089343</v>
      </c>
      <c r="Z8" s="61"/>
      <c r="AA8" s="91"/>
      <c r="AD8" s="38"/>
      <c r="AE8" s="38"/>
      <c r="AF8" s="38"/>
      <c r="AG8" s="38"/>
      <c r="AH8" s="38"/>
      <c r="AI8" s="38"/>
      <c r="AJ8" s="38"/>
    </row>
    <row r="9" spans="2:36" s="88" customFormat="1">
      <c r="B9" s="39"/>
      <c r="C9" s="89" t="s">
        <v>101</v>
      </c>
      <c r="D9" s="100">
        <f>[5]price!$D$9</f>
        <v>-0.44021826285399679</v>
      </c>
      <c r="E9" s="61" t="str">
        <f>[5]price!$E$9</f>
        <v/>
      </c>
      <c r="F9" s="47"/>
      <c r="G9" s="62">
        <f>[4]B3!$C$3</f>
        <v>-0.72552075601815891</v>
      </c>
      <c r="H9" s="61" t="str">
        <f>IF(ABS([4]B3!$C$3/SQRT([4]V3!$C$3))&gt;2.576,"***",(IF(ABS([4]B3!$C$3/SQRT([4]V3!$C$3))&gt;1.96,"**",(IF(ABS([4]B3!$C$3/SQRT([4]V3!$C$3))&gt;1.645,"*","")))))</f>
        <v/>
      </c>
      <c r="I9" s="48"/>
      <c r="J9" s="62">
        <f>[4]B3!$D$3</f>
        <v>0.50227756914651311</v>
      </c>
      <c r="K9" s="61" t="str">
        <f>IF(ABS([4]B3!$D$3/SQRT([4]V3!$D$3))&gt;2.576,"***",(IF(ABS([4]B3!$D$3/SQRT([4]V3!$D$3))&gt;1.96,"**",(IF(ABS([4]B3!$D$3/SQRT([4]V3!$D$3))&gt;1.645,"*","")))))</f>
        <v>**</v>
      </c>
      <c r="L9" s="48"/>
      <c r="M9" s="62">
        <f>[4]B3!$E$3</f>
        <v>-0.12375734548428891</v>
      </c>
      <c r="N9" s="61" t="str">
        <f>IF(ABS([4]B3!$E$3/SQRT([4]V3!$E$3))&gt;2.576,"***",(IF(ABS([4]B3!$E$3/SQRT([4]V3!$E$3))&gt;1.96,"**",(IF(ABS([4]B3!$E$3/SQRT([4]V3!$E$3))&gt;1.645,"*","")))))</f>
        <v/>
      </c>
      <c r="O9" s="48"/>
      <c r="P9" s="62">
        <f>[4]B3!$F$3</f>
        <v>-0.15064964828504113</v>
      </c>
      <c r="Q9" s="61" t="str">
        <f>IF(ABS([4]B3!$F$3/SQRT([4]V3!$F$3))&gt;2.576,"***",(IF(ABS([4]B3!$F$3/SQRT([4]V3!$F$3))&gt;1.96,"**",(IF(ABS([4]B3!$F$3/SQRT([4]V3!$F$3))&gt;1.645,"*","")))))</f>
        <v>***</v>
      </c>
      <c r="R9" s="48"/>
      <c r="S9" s="62">
        <f>[4]B3!$G$3</f>
        <v>-1.7855033018090947</v>
      </c>
      <c r="T9" s="61" t="str">
        <f>IF(ABS([4]B3!$G$3/SQRT([4]V3!$G$3))&gt;2.576,"***",(IF(ABS([4]B3!$G$3/SQRT([4]V3!$G$3))&gt;1.96,"**",(IF(ABS([4]B3!$G$3/SQRT([4]V3!$G$3))&gt;1.645,"*","")))))</f>
        <v>***</v>
      </c>
      <c r="U9" s="48"/>
      <c r="V9" s="62">
        <f>[4]B3!$H$3</f>
        <v>-1.2531927821858331</v>
      </c>
      <c r="W9" s="61" t="str">
        <f>IF(ABS([4]B3!$H$3/SQRT([4]V3!$H$3))&gt;2.576,"***",(IF(ABS([4]B3!$H$3/SQRT([4]V3!$H$3))&gt;1.96,"**",(IF(ABS([4]B3!$H$3/SQRT([4]V3!$H$3))&gt;1.645,"*","")))))</f>
        <v>***</v>
      </c>
      <c r="X9" s="48"/>
      <c r="Y9" s="45">
        <f t="shared" ref="Y9:Y22" si="0">(D9+G9+J9+M9+P9+S9+V9)/7</f>
        <v>-0.5680806467842715</v>
      </c>
      <c r="Z9" s="61"/>
      <c r="AA9" s="91"/>
      <c r="AD9" s="38"/>
      <c r="AE9" s="38"/>
      <c r="AF9" s="38"/>
      <c r="AG9" s="38"/>
      <c r="AH9" s="38"/>
      <c r="AI9" s="38"/>
      <c r="AJ9" s="38"/>
    </row>
    <row r="10" spans="2:36" s="88" customFormat="1">
      <c r="B10" s="39"/>
      <c r="C10" s="89" t="s">
        <v>102</v>
      </c>
      <c r="D10" s="100">
        <f>[5]price!$D$10</f>
        <v>1.7819932978471655</v>
      </c>
      <c r="E10" s="61" t="str">
        <f>[5]price!$E$10</f>
        <v/>
      </c>
      <c r="F10" s="47"/>
      <c r="G10" s="62">
        <f>[4]B4!$C$3</f>
        <v>-0.66496957169244131</v>
      </c>
      <c r="H10" s="61" t="str">
        <f>IF(ABS([4]B4!$C$3/SQRT([4]V4!$C$3))&gt;2.576,"***",(IF(ABS([4]B4!$C$3/SQRT([4]V4!$C$3))&gt;1.96,"**",(IF(ABS([4]B4!$C$3/SQRT([4]V4!$C$3))&gt;1.645,"*","")))))</f>
        <v>***</v>
      </c>
      <c r="I10" s="48"/>
      <c r="J10" s="62">
        <f>[5]price!$J$10</f>
        <v>0.37934037184637176</v>
      </c>
      <c r="K10" s="61" t="str">
        <f>[5]price!$K$10</f>
        <v/>
      </c>
      <c r="L10" s="48"/>
      <c r="M10" s="62">
        <f>[4]B4!$E$3</f>
        <v>-0.19893586586394812</v>
      </c>
      <c r="N10" s="61" t="str">
        <f>IF(ABS([4]B4!$E$3/SQRT([4]V4!$E$3))&gt;2.576,"***",(IF(ABS([4]B4!$E$3/SQRT([4]V4!$E$3))&gt;1.96,"**",(IF(ABS([4]B4!$E$3/SQRT([4]V4!$E$3))&gt;1.645,"*","")))))</f>
        <v/>
      </c>
      <c r="O10" s="48"/>
      <c r="P10" s="62">
        <f>[4]B4!$F$3</f>
        <v>-0.28742757235327343</v>
      </c>
      <c r="Q10" s="61" t="str">
        <f>IF(ABS([4]B4!$F$3/SQRT([4]V4!$F$3))&gt;2.576,"***",(IF(ABS([4]B4!$F$3/SQRT([4]V4!$F$3))&gt;1.96,"**",(IF(ABS([4]B4!$F$3/SQRT([4]V4!$F$3))&gt;1.645,"*","")))))</f>
        <v>**</v>
      </c>
      <c r="R10" s="48"/>
      <c r="S10" s="62">
        <f>[4]B4!$G$3</f>
        <v>-1.2774068911031082</v>
      </c>
      <c r="T10" s="61" t="str">
        <f>IF(ABS([4]B4!$G$3/SQRT([4]V4!$G$3))&gt;2.576,"***",(IF(ABS([4]B4!$G$3/SQRT([4]V4!$G$3))&gt;1.96,"**",(IF(ABS([4]B4!$G$3/SQRT([4]V4!$G$3))&gt;1.645,"*","")))))</f>
        <v>***</v>
      </c>
      <c r="U10" s="48"/>
      <c r="V10" s="62">
        <f>[4]B4!$H$3</f>
        <v>-0.21627583504565231</v>
      </c>
      <c r="W10" s="61" t="str">
        <f>IF(ABS([4]B4!$H$3/SQRT([4]V4!$H$3))&gt;2.576,"***",(IF(ABS([4]B4!$H$3/SQRT([4]V4!$H$3))&gt;1.96,"**",(IF(ABS([4]B4!$H$3/SQRT([4]V4!$H$3))&gt;1.645,"*","")))))</f>
        <v/>
      </c>
      <c r="X10" s="48"/>
      <c r="Y10" s="45">
        <f t="shared" si="0"/>
        <v>-6.9097438052126578E-2</v>
      </c>
      <c r="Z10" s="61"/>
      <c r="AA10" s="91"/>
      <c r="AD10" s="38"/>
      <c r="AE10" s="38"/>
      <c r="AF10" s="38"/>
      <c r="AG10" s="38"/>
      <c r="AH10" s="38"/>
      <c r="AI10" s="38"/>
      <c r="AJ10" s="38"/>
    </row>
    <row r="11" spans="2:36" s="88" customFormat="1">
      <c r="B11" s="39"/>
      <c r="C11" s="89" t="s">
        <v>104</v>
      </c>
      <c r="D11" s="100">
        <f>[4]B5!$B$3</f>
        <v>-0.85029094422147367</v>
      </c>
      <c r="E11" s="61" t="str">
        <f>IF(ABS([4]B5!$B$3/SQRT([4]V5!$B$3))&gt;2.576,"***",(IF(ABS([4]B5!$B$3/SQRT([4]V5!$B$3))&gt;1.96,"**",(IF(ABS([4]B5!$B$3/SQRT([4]V5!$B$3))&gt;1.645,"*","")))))</f>
        <v>***</v>
      </c>
      <c r="F11" s="47"/>
      <c r="G11" s="62">
        <f>[4]B5!$C$3</f>
        <v>-1.5560585347507865</v>
      </c>
      <c r="H11" s="61" t="str">
        <f>IF(ABS([4]B5!$C$3/SQRT([4]V5!$C$3))&gt;2.576,"***",(IF(ABS([4]B5!$C$3/SQRT([4]V5!$C$3))&gt;1.96,"**",(IF(ABS([4]B5!$C$3/SQRT([4]V5!$C$3))&gt;1.645,"*","")))))</f>
        <v>***</v>
      </c>
      <c r="I11" s="48"/>
      <c r="J11" s="62">
        <f>[4]B5!$D$3</f>
        <v>-0.36865208794948423</v>
      </c>
      <c r="K11" s="61" t="str">
        <f>IF(ABS([4]B5!$D$3/SQRT([4]V5!$D$3))&gt;2.576,"***",(IF(ABS([4]B5!$D$3/SQRT([4]V5!$D$3))&gt;1.96,"**",(IF(ABS([4]B5!$D$3/SQRT([4]V5!$D$3))&gt;1.645,"*","")))))</f>
        <v>***</v>
      </c>
      <c r="L11" s="48"/>
      <c r="M11" s="62">
        <f>[4]B5!$E$3</f>
        <v>-0.93144058463459611</v>
      </c>
      <c r="N11" s="61" t="str">
        <f>IF(ABS([4]B5!$E$3/SQRT([4]V5!$E$3))&gt;2.576,"***",(IF(ABS([4]B5!$E$3/SQRT([4]V5!$E$3))&gt;1.96,"**",(IF(ABS([4]B5!$E$3/SQRT([4]V5!$E$3))&gt;1.645,"*","")))))</f>
        <v>***</v>
      </c>
      <c r="O11" s="48"/>
      <c r="P11" s="62">
        <f>[4]B5!$F$3</f>
        <v>-0.5587493654909329</v>
      </c>
      <c r="Q11" s="61" t="str">
        <f>IF(ABS([4]B5!$F$3/SQRT([4]V5!$F$3))&gt;2.576,"***",(IF(ABS([4]B5!$F$3/SQRT([4]V5!$F$3))&gt;1.96,"**",(IF(ABS([4]B5!$F$3/SQRT([4]V5!$F$3))&gt;1.645,"*","")))))</f>
        <v>***</v>
      </c>
      <c r="R11" s="48"/>
      <c r="S11" s="62">
        <f>[4]B5!$G$3</f>
        <v>-1.3391439209407543</v>
      </c>
      <c r="T11" s="61" t="str">
        <f>IF(ABS([4]B5!$G$3/SQRT([4]V5!$G$3))&gt;2.576,"***",(IF(ABS([4]B5!$G$3/SQRT([4]V5!$G$3))&gt;1.96,"**",(IF(ABS([4]B5!$G$3/SQRT([4]V5!$G$3))&gt;1.645,"*","")))))</f>
        <v>***</v>
      </c>
      <c r="U11" s="48"/>
      <c r="V11" s="62">
        <f>[4]B5!$H$3</f>
        <v>-1.6724867306253677</v>
      </c>
      <c r="W11" s="61" t="str">
        <f>IF(ABS([4]B5!$H$3/SQRT([4]V5!$H$3))&gt;2.576,"***",(IF(ABS([4]B5!$H$3/SQRT([4]V5!$H$3))&gt;1.96,"**",(IF(ABS([4]B5!$H$3/SQRT([4]V5!$H$3))&gt;1.645,"*","")))))</f>
        <v>***</v>
      </c>
      <c r="X11" s="48"/>
      <c r="Y11" s="45">
        <f t="shared" si="0"/>
        <v>-1.0395460240876278</v>
      </c>
      <c r="Z11" s="61"/>
      <c r="AA11" s="91"/>
      <c r="AD11" s="38"/>
      <c r="AE11" s="38"/>
      <c r="AF11" s="38"/>
      <c r="AG11" s="38"/>
      <c r="AH11" s="38"/>
      <c r="AI11" s="38"/>
      <c r="AJ11" s="38"/>
    </row>
    <row r="12" spans="2:36" s="88" customFormat="1">
      <c r="B12" s="39"/>
      <c r="C12" s="89" t="s">
        <v>105</v>
      </c>
      <c r="D12" s="100">
        <f>[5]price!$D$12</f>
        <v>-0.31965203548431448</v>
      </c>
      <c r="E12" s="61" t="str">
        <f>[5]price!$E$12</f>
        <v/>
      </c>
      <c r="F12" s="47"/>
      <c r="G12" s="62">
        <f>[4]B6!$C$3</f>
        <v>-3.7778975911260268E-2</v>
      </c>
      <c r="H12" s="61" t="str">
        <f>IF(ABS([4]B6!$C$3/SQRT([4]V6!$C$3))&gt;2.576,"***",(IF(ABS([4]B6!$C$3/SQRT([4]V6!$C$3))&gt;1.96,"**",(IF(ABS([4]B6!$C$3/SQRT([4]V6!$C$3))&gt;1.645,"*","")))))</f>
        <v/>
      </c>
      <c r="I12" s="48"/>
      <c r="J12" s="62">
        <f>[4]B6!$D$3</f>
        <v>-6.0643917121960544E-2</v>
      </c>
      <c r="K12" s="61" t="str">
        <f>IF(ABS([4]B6!$D$3/SQRT([4]V6!$D$3))&gt;2.576,"***",(IF(ABS([4]B6!$D$3/SQRT([4]V6!$D$3))&gt;1.96,"**",(IF(ABS([4]B6!$D$3/SQRT([4]V6!$D$3))&gt;1.645,"*","")))))</f>
        <v/>
      </c>
      <c r="L12" s="48"/>
      <c r="M12" s="62">
        <f>[4]B6!$E$3</f>
        <v>-0.15878702487428703</v>
      </c>
      <c r="N12" s="61" t="str">
        <f>IF(ABS([4]B6!$E$3/SQRT([4]V6!$E$3))&gt;2.576,"***",(IF(ABS([4]B6!$E$3/SQRT([4]V6!$E$3))&gt;1.96,"**",(IF(ABS([4]B6!$E$3/SQRT([4]V6!$E$3))&gt;1.645,"*","")))))</f>
        <v/>
      </c>
      <c r="O12" s="48"/>
      <c r="P12" s="62">
        <f>[4]B6!$F$3</f>
        <v>-0.33151484939819609</v>
      </c>
      <c r="Q12" s="61" t="str">
        <f>IF(ABS([4]B6!$F$3/SQRT([4]V6!$F$3))&gt;2.576,"***",(IF(ABS([4]B6!$F$3/SQRT([4]V6!$F$3))&gt;1.96,"**",(IF(ABS([4]B6!$F$3/SQRT([4]V6!$F$3))&gt;1.645,"*","")))))</f>
        <v/>
      </c>
      <c r="R12" s="48"/>
      <c r="S12" s="62">
        <f>[5]price!$S$12</f>
        <v>-0.47256150206024106</v>
      </c>
      <c r="T12" s="61" t="str">
        <f>[5]price!$T$12</f>
        <v>***</v>
      </c>
      <c r="U12" s="48"/>
      <c r="V12" s="62">
        <f>[4]B6!$H$3</f>
        <v>3.860629999032842E-2</v>
      </c>
      <c r="W12" s="61" t="str">
        <f>IF(ABS([4]B6!$H$3/SQRT([4]V6!$H$3))&gt;2.576,"***",(IF(ABS([4]B6!$H$3/SQRT([4]V6!$H$3))&gt;1.96,"**",(IF(ABS([4]B6!$H$3/SQRT([4]V6!$H$3))&gt;1.645,"*","")))))</f>
        <v/>
      </c>
      <c r="X12" s="48"/>
      <c r="Y12" s="45">
        <f t="shared" si="0"/>
        <v>-0.19176171497999014</v>
      </c>
      <c r="Z12" s="61"/>
      <c r="AA12" s="91"/>
      <c r="AD12" s="38"/>
      <c r="AE12" s="38"/>
      <c r="AF12" s="38"/>
      <c r="AG12" s="38"/>
      <c r="AH12" s="38"/>
      <c r="AI12" s="38"/>
      <c r="AJ12" s="38"/>
    </row>
    <row r="13" spans="2:36" s="88" customFormat="1">
      <c r="B13" s="39"/>
      <c r="C13" s="89" t="s">
        <v>106</v>
      </c>
      <c r="D13" s="100">
        <f>[4]B7!$B$3</f>
        <v>0.65697013477228328</v>
      </c>
      <c r="E13" s="61" t="str">
        <f>IF(ABS([4]B7!$B$3/SQRT([4]V7!$B$3))&gt;2.576,"***",(IF(ABS([4]B7!$B$3/SQRT([4]V7!$B$3))&gt;1.96,"**",(IF(ABS([4]B7!$B$3/SQRT([4]V7!$B$3))&gt;1.645,"*","")))))</f>
        <v/>
      </c>
      <c r="F13" s="47"/>
      <c r="G13" s="62">
        <f>[4]B7!$C$3</f>
        <v>2.6821072825759709</v>
      </c>
      <c r="H13" s="61" t="str">
        <f>IF(ABS([4]B7!$C$3/SQRT([4]V7!$C$3))&gt;2.576,"***",(IF(ABS([4]B7!$C$3/SQRT([4]V7!$C$3))&gt;1.96,"**",(IF(ABS([4]B7!$C$3/SQRT([4]V7!$C$3))&gt;1.645,"*","")))))</f>
        <v/>
      </c>
      <c r="I13" s="48"/>
      <c r="J13" s="62">
        <f>[4]B7!$D$3</f>
        <v>-1.51991811699144</v>
      </c>
      <c r="K13" s="61" t="str">
        <f>IF(ABS([4]B7!$D$3/SQRT([4]V7!$D$3))&gt;2.576,"***",(IF(ABS([4]B7!$D$3/SQRT([4]V7!$D$3))&gt;1.96,"**",(IF(ABS([4]B7!$D$3/SQRT([4]V7!$D$3))&gt;1.645,"*","")))))</f>
        <v>***</v>
      </c>
      <c r="L13" s="48"/>
      <c r="M13" s="62">
        <f>[4]B7!$E$3</f>
        <v>-0.4225258759417182</v>
      </c>
      <c r="N13" s="61" t="str">
        <f>IF(ABS([4]B7!$E$3/SQRT([4]V7!$E$3))&gt;2.576,"***",(IF(ABS([4]B7!$E$3/SQRT([4]V7!$E$3))&gt;1.96,"**",(IF(ABS([4]B7!$E$3/SQRT([4]V7!$E$3))&gt;1.645,"*","")))))</f>
        <v>**</v>
      </c>
      <c r="O13" s="48"/>
      <c r="P13" s="62">
        <f>[4]B7!$F$3</f>
        <v>5.5939768544022044E-2</v>
      </c>
      <c r="Q13" s="61" t="str">
        <f>IF(ABS([4]B7!$F$3/SQRT([4]V7!$F$3))&gt;2.576,"***",(IF(ABS([4]B7!$F$3/SQRT([4]V7!$F$3))&gt;1.96,"**",(IF(ABS([4]B7!$F$3/SQRT([4]V7!$F$3))&gt;1.645,"*","")))))</f>
        <v/>
      </c>
      <c r="R13" s="48"/>
      <c r="S13" s="62">
        <f>[4]B7!$G$3</f>
        <v>-0.52829155570134889</v>
      </c>
      <c r="T13" s="61" t="str">
        <f>IF(ABS([4]B7!$G$3/SQRT([4]V7!$G$3))&gt;2.576,"***",(IF(ABS([4]B7!$G$3/SQRT([4]V7!$G$3))&gt;1.96,"**",(IF(ABS([4]B7!$G$3/SQRT([4]V7!$G$3))&gt;1.645,"*","")))))</f>
        <v>**</v>
      </c>
      <c r="U13" s="48"/>
      <c r="V13" s="62">
        <f>[4]B7!$H$3</f>
        <v>-0.39642608484853115</v>
      </c>
      <c r="W13" s="61" t="str">
        <f>IF(ABS([4]B7!$H$3/SQRT([4]V7!$H$3))&gt;2.576,"***",(IF(ABS([4]B7!$H$3/SQRT([4]V7!$H$3))&gt;1.96,"**",(IF(ABS([4]B7!$H$3/SQRT([4]V7!$H$3))&gt;1.645,"*","")))))</f>
        <v/>
      </c>
      <c r="X13" s="48"/>
      <c r="Y13" s="45">
        <f t="shared" si="0"/>
        <v>7.5407936058462549E-2</v>
      </c>
      <c r="Z13" s="61"/>
      <c r="AA13" s="91"/>
      <c r="AD13" s="38"/>
      <c r="AE13" s="38"/>
      <c r="AF13" s="38"/>
      <c r="AG13" s="38"/>
      <c r="AH13" s="38"/>
      <c r="AI13" s="38"/>
      <c r="AJ13" s="38"/>
    </row>
    <row r="14" spans="2:36" s="88" customFormat="1">
      <c r="B14" s="39"/>
      <c r="C14" s="89" t="s">
        <v>107</v>
      </c>
      <c r="D14" s="100">
        <f>[4]B8!$B$3</f>
        <v>1.0611788115914456</v>
      </c>
      <c r="E14" s="61" t="str">
        <f>IF(ABS([4]B8!$B$3/SQRT([4]V8!$B$3))&gt;2.576,"***",(IF(ABS([4]B8!$B$3/SQRT([4]V8!$B$3))&gt;1.96,"**",(IF(ABS([4]B8!$B$3/SQRT([4]V8!$B$3))&gt;1.645,"*","")))))</f>
        <v>**</v>
      </c>
      <c r="F14" s="47"/>
      <c r="G14" s="62">
        <f>[4]B8!$C$3</f>
        <v>-0.58254070186393969</v>
      </c>
      <c r="H14" s="61" t="str">
        <f>IF(ABS([4]B8!$C$3/SQRT([4]V8!$C$3))&gt;2.576,"***",(IF(ABS([4]B8!$C$3/SQRT([4]V8!$C$3))&gt;1.96,"**",(IF(ABS([4]B8!$C$3/SQRT([4]V8!$C$3))&gt;1.645,"*","")))))</f>
        <v/>
      </c>
      <c r="I14" s="48"/>
      <c r="J14" s="62">
        <f>[4]B8!$D$3</f>
        <v>-1.456677959380696</v>
      </c>
      <c r="K14" s="61" t="str">
        <f>IF(ABS([4]B8!$D$3/SQRT([4]V8!$D$3))&gt;2.576,"***",(IF(ABS([4]B8!$D$3/SQRT([4]V8!$D$3))&gt;1.96,"**",(IF(ABS([4]B8!$D$3/SQRT([4]V8!$D$3))&gt;1.645,"*","")))))</f>
        <v>**</v>
      </c>
      <c r="L14" s="48"/>
      <c r="M14" s="62">
        <f>[4]B8!$E$3</f>
        <v>-0.23338789472681229</v>
      </c>
      <c r="N14" s="61" t="str">
        <f>IF(ABS([4]B8!$E$3/SQRT([4]V8!$E$3))&gt;2.576,"***",(IF(ABS([4]B8!$E$3/SQRT([4]V8!$E$3))&gt;1.96,"**",(IF(ABS([4]B8!$E$3/SQRT([4]V8!$E$3))&gt;1.645,"*","")))))</f>
        <v/>
      </c>
      <c r="O14" s="48"/>
      <c r="P14" s="62">
        <f>[5]price!$P$14</f>
        <v>-0.80316326017739448</v>
      </c>
      <c r="Q14" s="61" t="str">
        <f>[5]price!$Q$14</f>
        <v>***</v>
      </c>
      <c r="R14" s="48"/>
      <c r="S14" s="62">
        <f>[4]B8!$G$3</f>
        <v>-0.98043661455617215</v>
      </c>
      <c r="T14" s="61" t="str">
        <f>IF(ABS([4]B8!$G$3/SQRT([4]V8!$G$3))&gt;2.576,"***",(IF(ABS([4]B8!$G$3/SQRT([4]V8!$G$3))&gt;1.96,"**",(IF(ABS([4]B8!$G$3/SQRT([4]V8!$G$3))&gt;1.645,"*","")))))</f>
        <v>***</v>
      </c>
      <c r="U14" s="48"/>
      <c r="V14" s="62">
        <f>[5]price!$V$14</f>
        <v>-1.7258851199147776</v>
      </c>
      <c r="W14" s="61" t="str">
        <f>[5]price!$W$14</f>
        <v>***</v>
      </c>
      <c r="X14" s="48"/>
      <c r="Y14" s="45">
        <f t="shared" si="0"/>
        <v>-0.67441610557547804</v>
      </c>
      <c r="Z14" s="61"/>
      <c r="AA14" s="91"/>
      <c r="AD14" s="38"/>
      <c r="AE14" s="38"/>
      <c r="AF14" s="38"/>
      <c r="AG14" s="38"/>
      <c r="AH14" s="38"/>
      <c r="AI14" s="38"/>
      <c r="AJ14" s="38"/>
    </row>
    <row r="15" spans="2:36" s="88" customFormat="1">
      <c r="B15" s="39"/>
      <c r="C15" s="89" t="s">
        <v>108</v>
      </c>
      <c r="D15" s="100">
        <f>[4]B9!$B$3</f>
        <v>-0.55326515065520465</v>
      </c>
      <c r="E15" s="61" t="str">
        <f>IF(ABS([4]B9!$B$3/SQRT([4]V9!$B$3))&gt;2.576,"***",(IF(ABS([4]B9!$B$3/SQRT([4]V9!$B$3))&gt;1.96,"**",(IF(ABS([4]B9!$B$3/SQRT([4]V9!$B$3))&gt;1.645,"*","")))))</f>
        <v>***</v>
      </c>
      <c r="F15" s="47"/>
      <c r="G15" s="62">
        <f>[5]price!$G$15</f>
        <v>-1.748522091747041</v>
      </c>
      <c r="H15" s="61" t="str">
        <f>[5]price!$H$15</f>
        <v>***</v>
      </c>
      <c r="I15" s="48"/>
      <c r="J15" s="62">
        <f>[4]B9!$D$3</f>
        <v>-2.0301272294677362</v>
      </c>
      <c r="K15" s="61" t="str">
        <f>IF(ABS([4]B9!$D$3/SQRT([4]V9!$D$3))&gt;2.576,"***",(IF(ABS([4]B9!$D$3/SQRT([4]V9!$D$3))&gt;1.96,"**",(IF(ABS([4]B9!$D$3/SQRT([4]V9!$D$3))&gt;1.645,"*","")))))</f>
        <v>***</v>
      </c>
      <c r="L15" s="48"/>
      <c r="M15" s="62">
        <f>[4]B9!$E$3</f>
        <v>-4.2986814309704892E-2</v>
      </c>
      <c r="N15" s="61" t="str">
        <f>IF(ABS([4]B9!$E$3/SQRT([4]V9!$E$3))&gt;2.576,"***",(IF(ABS([4]B9!$E$3/SQRT([4]V9!$E$3))&gt;1.96,"**",(IF(ABS([4]B9!$E$3/SQRT([4]V9!$E$3))&gt;1.645,"*","")))))</f>
        <v/>
      </c>
      <c r="O15" s="48"/>
      <c r="P15" s="62">
        <f>[4]B9!$F$3</f>
        <v>-0.59353697171032782</v>
      </c>
      <c r="Q15" s="61" t="str">
        <f>IF(ABS([4]B9!$F$3/SQRT([4]V9!$F$3))&gt;2.576,"***",(IF(ABS([4]B9!$F$3/SQRT([4]V9!$F$3))&gt;1.96,"**",(IF(ABS([4]B9!$F$3/SQRT([4]V9!$F$3))&gt;1.645,"*","")))))</f>
        <v>***</v>
      </c>
      <c r="R15" s="48"/>
      <c r="S15" s="62">
        <f>[4]B9!$G$3</f>
        <v>-0.88200804627650353</v>
      </c>
      <c r="T15" s="61" t="str">
        <f>IF(ABS([4]B9!$G$3/SQRT([4]V9!$G$3))&gt;2.576,"***",(IF(ABS([4]B9!$G$3/SQRT([4]V9!$G$3))&gt;1.96,"**",(IF(ABS([4]B9!$G$3/SQRT([4]V9!$G$3))&gt;1.645,"*","")))))</f>
        <v>***</v>
      </c>
      <c r="U15" s="48"/>
      <c r="V15" s="62">
        <f>[4]B9!$H$3</f>
        <v>-0.86930473373104755</v>
      </c>
      <c r="W15" s="61" t="str">
        <f>IF(ABS([4]B9!$H$3/SQRT([4]V9!$H$3))&gt;2.576,"***",(IF(ABS([4]B9!$H$3/SQRT([4]V9!$H$3))&gt;1.96,"**",(IF(ABS([4]B9!$H$3/SQRT([4]V9!$H$3))&gt;1.645,"*","")))))</f>
        <v>***</v>
      </c>
      <c r="X15" s="48"/>
      <c r="Y15" s="45">
        <f t="shared" si="0"/>
        <v>-0.95996443398536668</v>
      </c>
      <c r="Z15" s="61"/>
      <c r="AA15" s="91"/>
      <c r="AD15" s="38"/>
      <c r="AE15" s="38"/>
      <c r="AF15" s="38"/>
      <c r="AG15" s="38"/>
      <c r="AH15" s="38"/>
      <c r="AI15" s="38"/>
      <c r="AJ15" s="38"/>
    </row>
    <row r="16" spans="2:36" s="88" customFormat="1">
      <c r="B16" s="39"/>
      <c r="C16" s="89" t="s">
        <v>109</v>
      </c>
      <c r="D16" s="100">
        <f>[4]B10!$B$3</f>
        <v>6.647594517213469E-2</v>
      </c>
      <c r="E16" s="61" t="str">
        <f>IF(ABS([4]B10!$B$3/SQRT([4]V10!$B$3))&gt;2.576,"***",(IF(ABS([4]B10!$B$3/SQRT([4]V10!$B$3))&gt;1.96,"**",(IF(ABS([4]B10!$B$3/SQRT([4]V10!$B$3))&gt;1.645,"*","")))))</f>
        <v/>
      </c>
      <c r="F16" s="47"/>
      <c r="G16" s="62">
        <f>[4]B10!$C$3</f>
        <v>-0.11025010006570657</v>
      </c>
      <c r="H16" s="61" t="str">
        <f>IF(ABS([4]B10!$C$3/SQRT([4]V10!$C$3))&gt;2.576,"***",(IF(ABS([4]B10!$C$3/SQRT([4]V10!$C$3))&gt;1.96,"**",(IF(ABS([4]B10!$C$3/SQRT([4]V10!$C$3))&gt;1.645,"*","")))))</f>
        <v/>
      </c>
      <c r="I16" s="48"/>
      <c r="J16" s="62">
        <f>[4]B10!$D$3</f>
        <v>-0.98288239069052319</v>
      </c>
      <c r="K16" s="61" t="str">
        <f>IF(ABS([4]B10!$D$3/SQRT([4]V10!$D$3))&gt;2.576,"***",(IF(ABS([4]B10!$D$3/SQRT([4]V10!$D$3))&gt;1.96,"**",(IF(ABS([4]B10!$D$3/SQRT([4]V10!$D$3))&gt;1.645,"*","")))))</f>
        <v>***</v>
      </c>
      <c r="L16" s="48"/>
      <c r="M16" s="62">
        <f>[4]B10!$E$3</f>
        <v>-0.46021207722109969</v>
      </c>
      <c r="N16" s="61" t="str">
        <f>IF(ABS([4]B10!$E$3/SQRT([4]V10!$E$3))&gt;2.576,"***",(IF(ABS([4]B10!$E$3/SQRT([4]V10!$E$3))&gt;1.96,"**",(IF(ABS([4]B10!$E$3/SQRT([4]V10!$E$3))&gt;1.645,"*","")))))</f>
        <v>*</v>
      </c>
      <c r="O16" s="48"/>
      <c r="P16" s="62">
        <f>[4]B10!$F$3</f>
        <v>-0.97974959345036527</v>
      </c>
      <c r="Q16" s="61" t="str">
        <f>IF(ABS([4]B10!$F$3/SQRT([4]V10!$F$3))&gt;2.576,"***",(IF(ABS([4]B10!$F$3/SQRT([4]V10!$F$3))&gt;1.96,"**",(IF(ABS([4]B10!$F$3/SQRT([4]V10!$F$3))&gt;1.645,"*","")))))</f>
        <v>***</v>
      </c>
      <c r="R16" s="48"/>
      <c r="S16" s="62">
        <f>[4]B10!$G$3</f>
        <v>0.13036401463181024</v>
      </c>
      <c r="T16" s="61" t="str">
        <f>IF(ABS([4]B10!$G$3/SQRT([4]V10!$G$3))&gt;2.576,"***",(IF(ABS([4]B10!$G$3/SQRT([4]V10!$G$3))&gt;1.96,"**",(IF(ABS([4]B10!$G$3/SQRT([4]V10!$G$3))&gt;1.645,"*","")))))</f>
        <v/>
      </c>
      <c r="U16" s="48"/>
      <c r="V16" s="62">
        <f>[4]B10!$H$3</f>
        <v>9.2009831767168079E-2</v>
      </c>
      <c r="W16" s="61" t="str">
        <f>IF(ABS([4]B10!$H$3/SQRT([4]V10!$H$3))&gt;2.576,"***",(IF(ABS([4]B10!$H$3/SQRT([4]V10!$H$3))&gt;1.96,"**",(IF(ABS([4]B10!$H$3/SQRT([4]V10!$H$3))&gt;1.645,"*","")))))</f>
        <v/>
      </c>
      <c r="X16" s="48"/>
      <c r="Y16" s="45">
        <f t="shared" si="0"/>
        <v>-0.32060633855094028</v>
      </c>
      <c r="Z16" s="61"/>
      <c r="AA16" s="91"/>
      <c r="AD16" s="38"/>
      <c r="AE16" s="38"/>
      <c r="AF16" s="38"/>
      <c r="AG16" s="38"/>
      <c r="AH16" s="38"/>
      <c r="AI16" s="38"/>
      <c r="AJ16" s="38"/>
    </row>
    <row r="17" spans="2:36" s="88" customFormat="1">
      <c r="B17" s="39"/>
      <c r="C17" s="89" t="s">
        <v>110</v>
      </c>
      <c r="D17" s="100">
        <f>[4]B11!$B$3</f>
        <v>-1.2411261656619121</v>
      </c>
      <c r="E17" s="61" t="str">
        <f>IF(ABS([4]B11!$B$3/SQRT([4]V11!$B$3))&gt;2.576,"***",(IF(ABS([4]B11!$B$3/SQRT([4]V11!$B$3))&gt;1.96,"**",(IF(ABS([4]B11!$B$3/SQRT([4]V11!$B$3))&gt;1.645,"*","")))))</f>
        <v>**</v>
      </c>
      <c r="F17" s="47"/>
      <c r="G17" s="62">
        <f>[4]B11!$C$3</f>
        <v>-0.82826049137576141</v>
      </c>
      <c r="H17" s="61" t="str">
        <f>IF(ABS([4]B11!$C$3/SQRT([4]V11!$C$3))&gt;2.576,"***",(IF(ABS([4]B11!$C$3/SQRT([4]V11!$C$3))&gt;1.96,"**",(IF(ABS([4]B11!$C$3/SQRT([4]V11!$C$3))&gt;1.645,"*","")))))</f>
        <v>***</v>
      </c>
      <c r="I17" s="48"/>
      <c r="J17" s="62">
        <f>[4]B11!$D$3</f>
        <v>-1.3046969999232556</v>
      </c>
      <c r="K17" s="61" t="str">
        <f>IF(ABS([4]B11!$D$3/SQRT([4]V11!$D$3))&gt;2.576,"***",(IF(ABS([4]B11!$D$3/SQRT([4]V11!$D$3))&gt;1.96,"**",(IF(ABS([4]B11!$D$3/SQRT([4]V11!$D$3))&gt;1.645,"*","")))))</f>
        <v>***</v>
      </c>
      <c r="L17" s="48"/>
      <c r="M17" s="62">
        <f>[4]B11!$E$3</f>
        <v>-3.6907446623311226E-2</v>
      </c>
      <c r="N17" s="61" t="str">
        <f>IF(ABS([4]B11!$E$3/SQRT([4]V11!$E$3))&gt;2.576,"***",(IF(ABS([4]B11!$E$3/SQRT([4]V11!$E$3))&gt;1.96,"**",(IF(ABS([4]B11!$E$3/SQRT([4]V11!$E$3))&gt;1.645,"*","")))))</f>
        <v/>
      </c>
      <c r="O17" s="48"/>
      <c r="P17" s="62">
        <f>[4]B11!$F$3</f>
        <v>-0.34773764537522273</v>
      </c>
      <c r="Q17" s="61" t="str">
        <f>IF(ABS([4]B11!$F$3/SQRT([4]V11!$F$3))&gt;2.576,"***",(IF(ABS([4]B11!$F$3/SQRT([4]V11!$F$3))&gt;1.96,"**",(IF(ABS([4]B11!$F$3/SQRT([4]V11!$F$3))&gt;1.645,"*","")))))</f>
        <v/>
      </c>
      <c r="R17" s="48"/>
      <c r="S17" s="62">
        <f>[4]B11!$G$3</f>
        <v>-4.7581291353702794E-2</v>
      </c>
      <c r="T17" s="61" t="str">
        <f>IF(ABS([4]B11!$G$3/SQRT([4]V11!$G$3))&gt;2.576,"***",(IF(ABS([4]B11!$G$3/SQRT([4]V11!$G$3))&gt;1.96,"**",(IF(ABS([4]B11!$G$3/SQRT([4]V11!$G$3))&gt;1.645,"*","")))))</f>
        <v/>
      </c>
      <c r="U17" s="48"/>
      <c r="V17" s="62">
        <f>[4]B11!$H$3</f>
        <v>-0.64699094212673425</v>
      </c>
      <c r="W17" s="61" t="str">
        <f>IF(ABS([4]B11!$H$3/SQRT([4]V11!$H$3))&gt;2.576,"***",(IF(ABS([4]B11!$H$3/SQRT([4]V11!$H$3))&gt;1.96,"**",(IF(ABS([4]B11!$H$3/SQRT([4]V11!$H$3))&gt;1.645,"*","")))))</f>
        <v>***</v>
      </c>
      <c r="X17" s="48"/>
      <c r="Y17" s="45">
        <f t="shared" si="0"/>
        <v>-0.63618585463427135</v>
      </c>
      <c r="Z17" s="61"/>
      <c r="AA17" s="91"/>
      <c r="AD17" s="38"/>
      <c r="AE17" s="38"/>
      <c r="AF17" s="38"/>
      <c r="AG17" s="38"/>
      <c r="AH17" s="38"/>
      <c r="AI17" s="38"/>
      <c r="AJ17" s="38"/>
    </row>
    <row r="18" spans="2:36" s="88" customFormat="1">
      <c r="B18" s="39"/>
      <c r="C18" s="89" t="s">
        <v>111</v>
      </c>
      <c r="D18" s="100">
        <f>[4]B12!$B$3</f>
        <v>0.30741574358637264</v>
      </c>
      <c r="E18" s="61" t="str">
        <f>IF(ABS([4]B12!$B$3/SQRT([4]V12!$B$3))&gt;2.576,"***",(IF(ABS([4]B12!$B$3/SQRT([4]V12!$B$3))&gt;1.96,"**",(IF(ABS([4]B12!$B$3/SQRT([4]V12!$B$3))&gt;1.645,"*","")))))</f>
        <v>*</v>
      </c>
      <c r="F18" s="47"/>
      <c r="G18" s="62">
        <f>[4]B12!$C$3</f>
        <v>-0.3382955123137828</v>
      </c>
      <c r="H18" s="61" t="str">
        <f>IF(ABS([4]B12!$C$3/SQRT([4]V12!$C$3))&gt;2.576,"***",(IF(ABS([4]B12!$C$3/SQRT([4]V12!$C$3))&gt;1.96,"**",(IF(ABS([4]B12!$C$3/SQRT([4]V12!$C$3))&gt;1.645,"*","")))))</f>
        <v/>
      </c>
      <c r="I18" s="48"/>
      <c r="J18" s="62">
        <f>[4]B12!$D$3</f>
        <v>-1.7851582456688004</v>
      </c>
      <c r="K18" s="61" t="str">
        <f>IF(ABS([4]B12!$D$3/SQRT([4]V12!$D$3))&gt;2.576,"***",(IF(ABS([4]B12!$D$3/SQRT([4]V12!$D$3))&gt;1.96,"**",(IF(ABS([4]B12!$D$3/SQRT([4]V12!$D$3))&gt;1.645,"*","")))))</f>
        <v>**</v>
      </c>
      <c r="L18" s="48"/>
      <c r="M18" s="62">
        <f>[4]B12!$E$3</f>
        <v>-0.3377123718401886</v>
      </c>
      <c r="N18" s="61" t="str">
        <f>IF(ABS([4]B12!$E$3/SQRT([4]V12!$E$3))&gt;2.576,"***",(IF(ABS([4]B12!$E$3/SQRT([4]V12!$E$3))&gt;1.96,"**",(IF(ABS([4]B12!$E$3/SQRT([4]V12!$E$3))&gt;1.645,"*","")))))</f>
        <v/>
      </c>
      <c r="O18" s="48"/>
      <c r="P18" s="62"/>
      <c r="Q18" s="61"/>
      <c r="R18" s="48"/>
      <c r="S18" s="62">
        <f>[4]B12!$G$3</f>
        <v>-0.47861382742292174</v>
      </c>
      <c r="T18" s="61" t="str">
        <f>IF(ABS([4]B12!$G$3/SQRT([4]V12!$G$3))&gt;2.576,"***",(IF(ABS([4]B12!$G$3/SQRT([4]V12!$G$3))&gt;1.96,"**",(IF(ABS([4]B12!$G$3/SQRT([4]V12!$G$3))&gt;1.645,"*","")))))</f>
        <v/>
      </c>
      <c r="U18" s="48"/>
      <c r="V18" s="62">
        <f>[4]B12!$H$3</f>
        <v>-0.37506838663533448</v>
      </c>
      <c r="W18" s="61" t="str">
        <f>IF(ABS([4]B12!$H$3/SQRT([4]V12!$H$3))&gt;2.576,"***",(IF(ABS([4]B12!$H$3/SQRT([4]V12!$H$3))&gt;1.96,"**",(IF(ABS([4]B12!$H$3/SQRT([4]V12!$H$3))&gt;1.645,"*","")))))</f>
        <v/>
      </c>
      <c r="X18" s="48"/>
      <c r="Y18" s="45">
        <f>(D18+G18+J18+M18+P18+S18+V18)/6</f>
        <v>-0.50123876671577594</v>
      </c>
      <c r="Z18" s="61"/>
      <c r="AA18" s="91"/>
      <c r="AD18" s="38"/>
      <c r="AE18" s="38"/>
      <c r="AF18" s="38"/>
      <c r="AG18" s="38"/>
      <c r="AH18" s="38"/>
      <c r="AI18" s="38"/>
      <c r="AJ18" s="38"/>
    </row>
    <row r="19" spans="2:36" s="88" customFormat="1">
      <c r="B19" s="39"/>
      <c r="C19" s="89" t="s">
        <v>112</v>
      </c>
      <c r="D19" s="100">
        <f>[4]B13!$B$3</f>
        <v>-1.5812149141731473</v>
      </c>
      <c r="E19" s="61" t="str">
        <f>IF(ABS([4]B13!$B$3/SQRT([4]V13!$B$3))&gt;2.576,"***",(IF(ABS([4]B13!$B$3/SQRT([4]V13!$B$3))&gt;1.96,"**",(IF(ABS([4]B13!$B$3/SQRT([4]V13!$B$3))&gt;1.645,"*","")))))</f>
        <v>***</v>
      </c>
      <c r="F19" s="47"/>
      <c r="G19" s="62">
        <f>[4]B13!$C$3</f>
        <v>-1.1399650849943161</v>
      </c>
      <c r="H19" s="61" t="str">
        <f>IF(ABS([4]B13!$C$3/SQRT([4]V13!$C$3))&gt;2.576,"***",(IF(ABS([4]B13!$C$3/SQRT([4]V13!$C$3))&gt;1.96,"**",(IF(ABS([4]B13!$C$3/SQRT([4]V13!$C$3))&gt;1.645,"*","")))))</f>
        <v>***</v>
      </c>
      <c r="I19" s="48"/>
      <c r="J19" s="62">
        <f>[4]B13!$D$3</f>
        <v>0.12789208277619871</v>
      </c>
      <c r="K19" s="61" t="str">
        <f>IF(ABS([4]B13!$D$3/SQRT([4]V13!$D$3))&gt;2.576,"***",(IF(ABS([4]B13!$D$3/SQRT([4]V13!$D$3))&gt;1.96,"**",(IF(ABS([4]B13!$D$3/SQRT([4]V13!$D$3))&gt;1.645,"*","")))))</f>
        <v/>
      </c>
      <c r="L19" s="48"/>
      <c r="M19" s="62">
        <f>[4]B13!$E$3</f>
        <v>-0.82519518931951841</v>
      </c>
      <c r="N19" s="61" t="str">
        <f>IF(ABS([4]B13!$E$3/SQRT([4]V13!$E$3))&gt;2.576,"***",(IF(ABS([4]B13!$E$3/SQRT([4]V13!$E$3))&gt;1.96,"**",(IF(ABS([4]B13!$E$3/SQRT([4]V13!$E$3))&gt;1.645,"*","")))))</f>
        <v>***</v>
      </c>
      <c r="O19" s="48"/>
      <c r="P19" s="62">
        <f>[4]B13!$F$3</f>
        <v>-0.28071525030338201</v>
      </c>
      <c r="Q19" s="61" t="str">
        <f>IF(ABS([4]B13!$F$3/SQRT([4]V13!$F$3))&gt;2.576,"***",(IF(ABS([4]B13!$F$3/SQRT([4]V13!$F$3))&gt;1.96,"**",(IF(ABS([4]B13!$F$3/SQRT([4]V13!$F$3))&gt;1.645,"*","")))))</f>
        <v/>
      </c>
      <c r="R19" s="48"/>
      <c r="S19" s="62">
        <f>[4]B13!$G$3</f>
        <v>-0.54675620577988759</v>
      </c>
      <c r="T19" s="61" t="str">
        <f>IF(ABS([4]B13!$G$3/SQRT([4]V13!$G$3))&gt;2.576,"***",(IF(ABS([4]B13!$G$3/SQRT([4]V13!$G$3))&gt;1.96,"**",(IF(ABS([4]B13!$G$3/SQRT([4]V13!$G$3))&gt;1.645,"*","")))))</f>
        <v/>
      </c>
      <c r="U19" s="48"/>
      <c r="V19" s="62">
        <f>[4]B13!$H$3</f>
        <v>-1.5637673425391208</v>
      </c>
      <c r="W19" s="61" t="str">
        <f>IF(ABS([4]B13!$H$3/SQRT([4]V13!$H$3))&gt;2.576,"***",(IF(ABS([4]B13!$H$3/SQRT([4]V13!$H$3))&gt;1.96,"**",(IF(ABS([4]B13!$H$3/SQRT([4]V13!$H$3))&gt;1.645,"*","")))))</f>
        <v>***</v>
      </c>
      <c r="X19" s="48"/>
      <c r="Y19" s="45">
        <f t="shared" si="0"/>
        <v>-0.82996027204759615</v>
      </c>
      <c r="Z19" s="61"/>
      <c r="AA19" s="91"/>
      <c r="AD19" s="38"/>
      <c r="AE19" s="38"/>
      <c r="AF19" s="38"/>
      <c r="AG19" s="38"/>
      <c r="AH19" s="38"/>
      <c r="AI19" s="38"/>
      <c r="AJ19" s="38"/>
    </row>
    <row r="20" spans="2:36" s="88" customFormat="1">
      <c r="B20" s="39"/>
      <c r="C20" s="89" t="s">
        <v>113</v>
      </c>
      <c r="D20" s="100">
        <f>[4]B14!$B$3</f>
        <v>-0.85531443518098693</v>
      </c>
      <c r="E20" s="61" t="str">
        <f>IF(ABS([4]B14!$B$3/SQRT([4]V14!$B$3))&gt;2.576,"***",(IF(ABS([4]B14!$B$3/SQRT([4]V14!$B$3))&gt;1.96,"**",(IF(ABS([4]B14!$B$3/SQRT([4]V14!$B$3))&gt;1.645,"*","")))))</f>
        <v>*</v>
      </c>
      <c r="F20" s="47"/>
      <c r="G20" s="62">
        <f>[4]B14!$C$3</f>
        <v>-0.74687438468768141</v>
      </c>
      <c r="H20" s="61" t="str">
        <f>IF(ABS([4]B14!$C$3/SQRT([4]V14!$C$3))&gt;2.576,"***",(IF(ABS([4]B14!$C$3/SQRT([4]V14!$C$3))&gt;1.96,"**",(IF(ABS([4]B14!$C$3/SQRT([4]V14!$C$3))&gt;1.645,"*","")))))</f>
        <v>***</v>
      </c>
      <c r="I20" s="48"/>
      <c r="J20" s="62">
        <f>[4]B14!$D$3</f>
        <v>0.61664905008097026</v>
      </c>
      <c r="K20" s="61" t="str">
        <f>IF(ABS([4]B14!$D$3/SQRT([4]V14!$D$3))&gt;2.576,"***",(IF(ABS([4]B14!$D$3/SQRT([4]V14!$D$3))&gt;1.96,"**",(IF(ABS([4]B14!$D$3/SQRT([4]V14!$D$3))&gt;1.645,"*","")))))</f>
        <v>***</v>
      </c>
      <c r="L20" s="48"/>
      <c r="M20" s="62">
        <f>[4]B14!$E$3</f>
        <v>0.18120198413818425</v>
      </c>
      <c r="N20" s="61" t="str">
        <f>IF(ABS([4]B14!$E$3/SQRT([4]V14!$E$3))&gt;2.576,"***",(IF(ABS([4]B14!$E$3/SQRT([4]V14!$E$3))&gt;1.96,"**",(IF(ABS([4]B14!$E$3/SQRT([4]V14!$E$3))&gt;1.645,"*","")))))</f>
        <v/>
      </c>
      <c r="O20" s="48"/>
      <c r="P20" s="62">
        <f>[4]B14!$F$3</f>
        <v>-0.22648463898277676</v>
      </c>
      <c r="Q20" s="61" t="str">
        <f>IF(ABS([4]B14!$F$3/SQRT([4]V14!$F$3))&gt;2.576,"***",(IF(ABS([4]B14!$F$3/SQRT([4]V14!$F$3))&gt;1.96,"**",(IF(ABS([4]B14!$F$3/SQRT([4]V14!$F$3))&gt;1.645,"*","")))))</f>
        <v/>
      </c>
      <c r="R20" s="48"/>
      <c r="S20" s="62">
        <f>[4]B14!$G$3</f>
        <v>-8.1431956385896384E-2</v>
      </c>
      <c r="T20" s="61" t="str">
        <f>IF(ABS([4]B14!$G$3/SQRT([4]V14!$G$3))&gt;2.576,"***",(IF(ABS([4]B14!$G$3/SQRT([4]V14!$G$3))&gt;1.96,"**",(IF(ABS([4]B14!$G$3/SQRT([4]V14!$G$3))&gt;1.645,"*","")))))</f>
        <v/>
      </c>
      <c r="U20" s="48"/>
      <c r="V20" s="62">
        <f>[4]B14!$H$3</f>
        <v>-6.5590857731683327E-2</v>
      </c>
      <c r="W20" s="61" t="str">
        <f>IF(ABS([4]B14!$H$3/SQRT([4]V14!$H$3))&gt;2.576,"***",(IF(ABS([4]B14!$H$3/SQRT([4]V14!$H$3))&gt;1.96,"**",(IF(ABS([4]B14!$H$3/SQRT([4]V14!$H$3))&gt;1.645,"*","")))))</f>
        <v/>
      </c>
      <c r="X20" s="48"/>
      <c r="Y20" s="45">
        <f t="shared" si="0"/>
        <v>-0.16826360553569578</v>
      </c>
      <c r="Z20" s="61"/>
      <c r="AA20" s="91"/>
      <c r="AD20" s="38"/>
      <c r="AE20" s="38"/>
      <c r="AF20" s="38"/>
      <c r="AG20" s="38"/>
      <c r="AH20" s="38"/>
      <c r="AI20" s="38"/>
      <c r="AJ20" s="38"/>
    </row>
    <row r="21" spans="2:36" s="88" customFormat="1">
      <c r="B21" s="39"/>
      <c r="C21" s="89" t="s">
        <v>114</v>
      </c>
      <c r="D21" s="100">
        <f>[4]B15!$B$3</f>
        <v>0.79566372435434474</v>
      </c>
      <c r="E21" s="61" t="str">
        <f>IF(ABS([4]B15!$B$3/SQRT([4]V15!$B$3))&gt;2.576,"***",(IF(ABS([4]B15!$B$3/SQRT([4]V15!$B$3))&gt;1.96,"**",(IF(ABS([4]B15!$B$3/SQRT([4]V15!$B$3))&gt;1.645,"*","")))))</f>
        <v/>
      </c>
      <c r="F21" s="47"/>
      <c r="G21" s="62">
        <f>[4]B15!$C$3</f>
        <v>-0.43243664262116532</v>
      </c>
      <c r="H21" s="61" t="str">
        <f>IF(ABS([4]B15!$C$3/SQRT([4]V15!$C$3))&gt;2.576,"***",(IF(ABS([4]B15!$C$3/SQRT([4]V15!$C$3))&gt;1.96,"**",(IF(ABS([4]B15!$C$3/SQRT([4]V15!$C$3))&gt;1.645,"*","")))))</f>
        <v/>
      </c>
      <c r="I21" s="48"/>
      <c r="J21" s="62">
        <f>[4]B15!$D$3</f>
        <v>-0.7095320949255518</v>
      </c>
      <c r="K21" s="61" t="str">
        <f>IF(ABS([4]B15!$D$3/SQRT([4]V15!$D$3))&gt;2.576,"***",(IF(ABS([4]B15!$D$3/SQRT([4]V15!$D$3))&gt;1.96,"**",(IF(ABS([4]B15!$D$3/SQRT([4]V15!$D$3))&gt;1.645,"*","")))))</f>
        <v>***</v>
      </c>
      <c r="L21" s="48"/>
      <c r="M21" s="62">
        <f>[4]B15!$E$3</f>
        <v>-0.79438815430901066</v>
      </c>
      <c r="N21" s="61" t="str">
        <f>IF(ABS([4]B15!$E$3/SQRT([4]V15!$E$3))&gt;2.576,"***",(IF(ABS([4]B15!$E$3/SQRT([4]V15!$E$3))&gt;1.96,"**",(IF(ABS([4]B15!$E$3/SQRT([4]V15!$E$3))&gt;1.645,"*","")))))</f>
        <v>**</v>
      </c>
      <c r="O21" s="48"/>
      <c r="P21" s="62">
        <f>[4]B15!$F$3</f>
        <v>-0.20229703367048965</v>
      </c>
      <c r="Q21" s="61" t="str">
        <f>IF(ABS([4]B15!$F$3/SQRT([4]V15!$F$3))&gt;2.576,"***",(IF(ABS([4]B15!$F$3/SQRT([4]V15!$F$3))&gt;1.96,"**",(IF(ABS([4]B15!$F$3/SQRT([4]V15!$F$3))&gt;1.645,"*","")))))</f>
        <v/>
      </c>
      <c r="R21" s="48"/>
      <c r="S21" s="62">
        <f>[4]B15!$G$3</f>
        <v>-0.68619677809940849</v>
      </c>
      <c r="T21" s="61" t="str">
        <f>IF(ABS([4]B15!$G$3/SQRT([4]V15!$G$3))&gt;2.576,"***",(IF(ABS([4]B15!$G$3/SQRT([4]V15!$G$3))&gt;1.96,"**",(IF(ABS([4]B15!$G$3/SQRT([4]V15!$G$3))&gt;1.645,"*","")))))</f>
        <v>***</v>
      </c>
      <c r="U21" s="48"/>
      <c r="V21" s="62">
        <f>[4]B15!$H$3</f>
        <v>-1.0229804291505955</v>
      </c>
      <c r="W21" s="61" t="str">
        <f>IF(ABS([4]B15!$H$3/SQRT([4]V15!$H$3))&gt;2.576,"***",(IF(ABS([4]B15!$H$3/SQRT([4]V15!$H$3))&gt;1.96,"**",(IF(ABS([4]B15!$H$3/SQRT([4]V15!$H$3))&gt;1.645,"*","")))))</f>
        <v>**</v>
      </c>
      <c r="X21" s="48"/>
      <c r="Y21" s="45">
        <f t="shared" si="0"/>
        <v>-0.43602391548883951</v>
      </c>
      <c r="Z21" s="61"/>
      <c r="AA21" s="91"/>
      <c r="AD21" s="38"/>
      <c r="AE21" s="38"/>
      <c r="AF21" s="38"/>
      <c r="AG21" s="38"/>
      <c r="AH21" s="38"/>
      <c r="AI21" s="38"/>
      <c r="AJ21" s="38"/>
    </row>
    <row r="22" spans="2:36" s="88" customFormat="1">
      <c r="B22" s="39"/>
      <c r="C22" s="89" t="s">
        <v>115</v>
      </c>
      <c r="D22" s="100">
        <f>[4]B16!$B$3</f>
        <v>-0.29882733831829073</v>
      </c>
      <c r="E22" s="61" t="str">
        <f>IF(ABS([4]B16!$B$3/SQRT([4]V16!$B$3))&gt;2.576,"***",(IF(ABS([4]B16!$B$3/SQRT([4]V16!$B$3))&gt;1.96,"**",(IF(ABS([4]B16!$B$3/SQRT([4]V16!$B$3))&gt;1.645,"*","")))))</f>
        <v/>
      </c>
      <c r="F22" s="47"/>
      <c r="G22" s="62">
        <f>[4]B16!$C$3</f>
        <v>-0.81110935335742651</v>
      </c>
      <c r="H22" s="61" t="str">
        <f>IF(ABS([4]B16!$C$3/SQRT([4]V16!$C$3))&gt;2.576,"***",(IF(ABS([4]B16!$C$3/SQRT([4]V16!$C$3))&gt;1.96,"**",(IF(ABS([4]B16!$C$3/SQRT([4]V16!$C$3))&gt;1.645,"*","")))))</f>
        <v>***</v>
      </c>
      <c r="I22" s="48"/>
      <c r="J22" s="62">
        <f>[4]B16!$D$3</f>
        <v>-0.59029026990153477</v>
      </c>
      <c r="K22" s="61" t="str">
        <f>IF(ABS([4]B16!$D$3/SQRT([4]V16!$D$3))&gt;2.576,"***",(IF(ABS([4]B16!$D$3/SQRT([4]V16!$D$3))&gt;1.96,"**",(IF(ABS([4]B16!$D$3/SQRT([4]V16!$D$3))&gt;1.645,"*","")))))</f>
        <v>***</v>
      </c>
      <c r="L22" s="48"/>
      <c r="M22" s="62">
        <f>[4]B16!$E$3</f>
        <v>-0.38027767778329041</v>
      </c>
      <c r="N22" s="61" t="str">
        <f>IF(ABS([4]B16!$E$3/SQRT([4]V16!$E$3))&gt;2.576,"***",(IF(ABS([4]B16!$E$3/SQRT([4]V16!$E$3))&gt;1.96,"**",(IF(ABS([4]B16!$E$3/SQRT([4]V16!$E$3))&gt;1.645,"*","")))))</f>
        <v/>
      </c>
      <c r="O22" s="48"/>
      <c r="P22" s="62">
        <f>[4]B16!$F$3</f>
        <v>-1.0426425030065858</v>
      </c>
      <c r="Q22" s="61" t="str">
        <f>IF(ABS([4]B16!$F$3/SQRT([4]V16!$F$3))&gt;2.576,"***",(IF(ABS([4]B16!$F$3/SQRT([4]V16!$F$3))&gt;1.96,"**",(IF(ABS([4]B16!$F$3/SQRT([4]V16!$F$3))&gt;1.645,"*","")))))</f>
        <v>***</v>
      </c>
      <c r="R22" s="48"/>
      <c r="S22" s="62">
        <f>[4]B16!$G$3</f>
        <v>-0.36412508099071683</v>
      </c>
      <c r="T22" s="61" t="str">
        <f>IF(ABS([4]B16!$G$3/SQRT([4]V16!$G$3))&gt;2.576,"***",(IF(ABS([4]B16!$G$3/SQRT([4]V16!$G$3))&gt;1.96,"**",(IF(ABS([4]B16!$G$3/SQRT([4]V16!$G$3))&gt;1.645,"*","")))))</f>
        <v>***</v>
      </c>
      <c r="U22" s="48"/>
      <c r="V22" s="62">
        <f>[5]price!$V$22</f>
        <v>-0.16793531898915945</v>
      </c>
      <c r="W22" s="61" t="str">
        <f>[5]price!$W$22</f>
        <v/>
      </c>
      <c r="X22" s="48"/>
      <c r="Y22" s="45">
        <f t="shared" si="0"/>
        <v>-0.5221725060495721</v>
      </c>
      <c r="Z22" s="61"/>
      <c r="AA22" s="91"/>
      <c r="AD22" s="38"/>
      <c r="AE22" s="38"/>
      <c r="AF22" s="38"/>
      <c r="AG22" s="38"/>
      <c r="AH22" s="38"/>
      <c r="AI22" s="38"/>
      <c r="AJ22" s="38"/>
    </row>
    <row r="23" spans="2:36" s="88" customFormat="1">
      <c r="B23" s="39"/>
      <c r="C23" s="89" t="s">
        <v>116</v>
      </c>
      <c r="D23" s="100"/>
      <c r="E23" s="61"/>
      <c r="F23" s="47"/>
      <c r="G23" s="62">
        <f>[5]price!$G$23</f>
        <v>0.25722221590895367</v>
      </c>
      <c r="H23" s="61" t="str">
        <f>[5]price!$H$23</f>
        <v/>
      </c>
      <c r="I23" s="48"/>
      <c r="J23" s="62">
        <f>[4]B17!$D$3</f>
        <v>-0.11955889547043216</v>
      </c>
      <c r="K23" s="61" t="str">
        <f>IF(ABS([4]B17!$D$3/SQRT([4]V17!$D$3))&gt;2.576,"***",(IF(ABS([4]B17!$D$3/SQRT([4]V17!$D$3))&gt;1.96,"**",(IF(ABS([4]B17!$D$3/SQRT([4]V17!$D$3))&gt;1.645,"*","")))))</f>
        <v/>
      </c>
      <c r="L23" s="48"/>
      <c r="M23" s="62">
        <f>[4]B17!$E$3</f>
        <v>0.22256436320100298</v>
      </c>
      <c r="N23" s="61" t="str">
        <f>IF(ABS([4]B17!$E$3/SQRT([4]V17!$E$3))&gt;2.576,"***",(IF(ABS([4]B17!$E$3/SQRT([4]V17!$E$3))&gt;1.96,"**",(IF(ABS([4]B17!$E$3/SQRT([4]V17!$E$3))&gt;1.645,"*","")))))</f>
        <v/>
      </c>
      <c r="O23" s="48"/>
      <c r="P23" s="62">
        <f>[4]B17!$F$3</f>
        <v>-3.1497844189848044E-2</v>
      </c>
      <c r="Q23" s="61" t="str">
        <f>IF(ABS([4]B17!$F$3/SQRT([4]V17!$F$3))&gt;2.576,"***",(IF(ABS([4]B17!$F$3/SQRT([4]V17!$F$3))&gt;1.96,"**",(IF(ABS([4]B17!$F$3/SQRT([4]V17!$F$3))&gt;1.645,"*","")))))</f>
        <v/>
      </c>
      <c r="R23" s="48"/>
      <c r="S23" s="62">
        <f>[4]B17!$G$3</f>
        <v>-0.90733363644574538</v>
      </c>
      <c r="T23" s="61" t="str">
        <f>IF(ABS([4]B17!$G$3/SQRT([4]V17!$G$3))&gt;2.576,"***",(IF(ABS([4]B17!$G$3/SQRT([4]V17!$G$3))&gt;1.96,"**",(IF(ABS([4]B17!$G$3/SQRT([4]V17!$G$3))&gt;1.645,"*","")))))</f>
        <v>***</v>
      </c>
      <c r="U23" s="48"/>
      <c r="V23" s="62">
        <f>[4]B17!$H$3</f>
        <v>-1.4854356126355808</v>
      </c>
      <c r="W23" s="61" t="str">
        <f>IF(ABS([4]B17!$H$3/SQRT([4]V17!$H$3))&gt;2.576,"***",(IF(ABS([4]B17!$H$3/SQRT([4]V17!$H$3))&gt;1.96,"**",(IF(ABS([4]B17!$H$3/SQRT([4]V17!$H$3))&gt;1.645,"*","")))))</f>
        <v>***</v>
      </c>
      <c r="X23" s="48"/>
      <c r="Y23" s="45">
        <f>(D23+G23+J23+M23+P23+S23+V23)/6</f>
        <v>-0.34400656827194159</v>
      </c>
      <c r="Z23" s="61"/>
      <c r="AA23" s="91"/>
      <c r="AD23" s="38"/>
      <c r="AE23" s="38"/>
      <c r="AF23" s="38"/>
      <c r="AG23" s="38"/>
      <c r="AH23" s="38"/>
      <c r="AI23" s="38"/>
      <c r="AJ23" s="38"/>
    </row>
    <row r="24" spans="2:36" s="88" customFormat="1">
      <c r="B24" s="39"/>
      <c r="C24" s="89"/>
      <c r="D24" s="100"/>
      <c r="E24" s="61"/>
      <c r="F24" s="47"/>
      <c r="G24" s="62"/>
      <c r="H24" s="61"/>
      <c r="I24" s="48"/>
      <c r="J24" s="62"/>
      <c r="K24" s="61"/>
      <c r="L24" s="48"/>
      <c r="M24" s="62"/>
      <c r="N24" s="61"/>
      <c r="O24" s="48"/>
      <c r="P24" s="62"/>
      <c r="Q24" s="61"/>
      <c r="R24" s="48"/>
      <c r="S24" s="62"/>
      <c r="T24" s="61"/>
      <c r="U24" s="48"/>
      <c r="V24" s="62"/>
      <c r="W24" s="61"/>
      <c r="X24" s="48"/>
      <c r="Y24" s="45"/>
      <c r="Z24" s="61"/>
      <c r="AA24" s="91"/>
      <c r="AD24" s="38"/>
      <c r="AE24" s="38"/>
      <c r="AF24" s="38"/>
      <c r="AG24" s="38"/>
      <c r="AH24" s="38"/>
      <c r="AI24" s="38"/>
      <c r="AJ24" s="38"/>
    </row>
    <row r="25" spans="2:36" s="88" customFormat="1">
      <c r="B25" s="39"/>
      <c r="C25" s="89" t="s">
        <v>148</v>
      </c>
      <c r="D25" s="45">
        <f>AVERAGE(D7:D23)</f>
        <v>-0.17950430487909202</v>
      </c>
      <c r="E25" s="61"/>
      <c r="F25" s="47"/>
      <c r="G25" s="45">
        <f>AVERAGE(G7:G23)</f>
        <v>-0.44102220320919927</v>
      </c>
      <c r="H25" s="61"/>
      <c r="I25" s="48"/>
      <c r="J25" s="45">
        <f>AVERAGE(J7:J23)</f>
        <v>-0.38990149139749147</v>
      </c>
      <c r="K25" s="61"/>
      <c r="L25" s="48"/>
      <c r="M25" s="45">
        <f>AVERAGE(M7:M23)</f>
        <v>-0.39161983204380524</v>
      </c>
      <c r="N25" s="61"/>
      <c r="O25" s="48"/>
      <c r="P25" s="45">
        <f>AVERAGE(P7:P23)</f>
        <v>-0.39326130990301833</v>
      </c>
      <c r="Q25" s="61"/>
      <c r="R25" s="48"/>
      <c r="S25" s="45">
        <f>AVERAGE(S7:S23)</f>
        <v>-0.59386907378555898</v>
      </c>
      <c r="T25" s="61"/>
      <c r="U25" s="48"/>
      <c r="V25" s="45">
        <f>AVERAGE(V7:V23)</f>
        <v>-0.56849066693389427</v>
      </c>
      <c r="W25" s="61"/>
      <c r="X25" s="48"/>
      <c r="Y25" s="45">
        <f>AVERAGE(Y7:Y23)</f>
        <v>-0.42351744835359417</v>
      </c>
      <c r="Z25" s="61"/>
      <c r="AA25" s="91"/>
      <c r="AD25" s="38"/>
      <c r="AE25" s="38"/>
      <c r="AF25" s="38"/>
      <c r="AG25" s="38"/>
      <c r="AH25" s="38"/>
      <c r="AI25" s="38"/>
      <c r="AJ25" s="38"/>
    </row>
    <row r="26" spans="2:36" s="88" customFormat="1" ht="7.5" customHeight="1">
      <c r="B26" s="5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D26" s="38"/>
      <c r="AE26" s="38"/>
      <c r="AF26" s="38"/>
      <c r="AG26" s="38"/>
      <c r="AH26" s="38"/>
      <c r="AI26" s="38"/>
      <c r="AJ26" s="38"/>
    </row>
    <row r="27" spans="2:36" s="88" customFormat="1" ht="6" customHeight="1">
      <c r="B27" s="3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D27" s="38"/>
      <c r="AE27" s="38"/>
      <c r="AF27" s="38"/>
      <c r="AG27" s="38"/>
      <c r="AH27" s="38"/>
      <c r="AI27" s="38"/>
      <c r="AJ27" s="38"/>
    </row>
    <row r="28" spans="2:36" s="88" customFormat="1">
      <c r="B28" s="38"/>
      <c r="C28" s="129" t="s">
        <v>136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56"/>
      <c r="AD28" s="38"/>
      <c r="AE28" s="38"/>
      <c r="AF28" s="38"/>
      <c r="AG28" s="38"/>
      <c r="AH28" s="38"/>
      <c r="AI28" s="38"/>
      <c r="AJ28" s="38"/>
    </row>
    <row r="29" spans="2:36" s="88" customFormat="1">
      <c r="B29" s="38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56"/>
    </row>
    <row r="31" spans="2:36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56"/>
    </row>
    <row r="32" spans="2:36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7" spans="4:26"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</sheetData>
  <mergeCells count="9">
    <mergeCell ref="Y4:Z5"/>
    <mergeCell ref="C28:Y32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B3:AJ37"/>
  <sheetViews>
    <sheetView topLeftCell="A10" workbookViewId="0">
      <selection activeCell="AA32" sqref="B3:AA32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425781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8.7109375" style="99" customWidth="1"/>
    <col min="17" max="17" width="3.28515625" style="99" customWidth="1"/>
    <col min="18" max="18" width="0.5703125" style="99" customWidth="1"/>
    <col min="19" max="19" width="8.7109375" style="99" customWidth="1"/>
    <col min="20" max="20" width="3.5703125" style="99" customWidth="1"/>
    <col min="21" max="21" width="0.5703125" style="99" customWidth="1"/>
    <col min="22" max="22" width="8.7109375" style="99" customWidth="1"/>
    <col min="23" max="23" width="3.140625" style="99" customWidth="1"/>
    <col min="24" max="24" width="0.5703125" style="99" customWidth="1"/>
    <col min="25" max="25" width="8.7109375" style="99" customWidth="1"/>
    <col min="26" max="26" width="3.140625" style="99" customWidth="1"/>
    <col min="27" max="27" width="1.5703125" style="88" customWidth="1"/>
    <col min="28" max="29" width="9.140625" style="88"/>
    <col min="30" max="16384" width="9.140625" style="38"/>
  </cols>
  <sheetData>
    <row r="3" spans="2:3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</row>
    <row r="4" spans="2:36" ht="12.75" customHeight="1">
      <c r="B4" s="39"/>
      <c r="C4" s="89"/>
      <c r="D4" s="123" t="s">
        <v>33</v>
      </c>
      <c r="E4" s="117"/>
      <c r="F4" s="90"/>
      <c r="G4" s="123" t="s">
        <v>34</v>
      </c>
      <c r="H4" s="117"/>
      <c r="I4" s="90"/>
      <c r="J4" s="123" t="s">
        <v>93</v>
      </c>
      <c r="K4" s="117"/>
      <c r="L4" s="90"/>
      <c r="M4" s="123" t="s">
        <v>36</v>
      </c>
      <c r="N4" s="117"/>
      <c r="O4" s="90"/>
      <c r="P4" s="123" t="s">
        <v>37</v>
      </c>
      <c r="Q4" s="117"/>
      <c r="R4" s="90"/>
      <c r="S4" s="123" t="s">
        <v>94</v>
      </c>
      <c r="T4" s="117"/>
      <c r="U4" s="90"/>
      <c r="V4" s="123" t="s">
        <v>95</v>
      </c>
      <c r="W4" s="117"/>
      <c r="X4" s="90"/>
      <c r="Y4" s="128" t="s">
        <v>148</v>
      </c>
      <c r="Z4" s="119"/>
      <c r="AA4" s="91"/>
    </row>
    <row r="5" spans="2:36" ht="12.7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117"/>
      <c r="O5" s="90"/>
      <c r="P5" s="117"/>
      <c r="Q5" s="117"/>
      <c r="R5" s="90"/>
      <c r="S5" s="117"/>
      <c r="T5" s="117"/>
      <c r="U5" s="90"/>
      <c r="V5" s="117"/>
      <c r="W5" s="117"/>
      <c r="X5" s="90"/>
      <c r="Y5" s="119"/>
      <c r="Z5" s="119"/>
      <c r="AA5" s="91"/>
    </row>
    <row r="6" spans="2:3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1"/>
    </row>
    <row r="7" spans="2:36" s="88" customFormat="1">
      <c r="B7" s="39"/>
      <c r="C7" s="89" t="s">
        <v>96</v>
      </c>
      <c r="D7" s="100">
        <f>[4]B1!$B$4</f>
        <v>-0.38522162033734658</v>
      </c>
      <c r="E7" s="61" t="str">
        <f>IF(ABS([4]B1!$B$4/SQRT([4]V1!$B$4))&gt;2.576,"***",(IF(ABS([4]B1!$B$4/SQRT([4]V1!$B$4))&gt;1.96,"**",(IF(ABS([4]B1!$B$4/SQRT([4]V1!$B$4))&gt;1.645,"*","")))))</f>
        <v/>
      </c>
      <c r="F7" s="47"/>
      <c r="G7" s="62">
        <f>[4]B1!$C$4</f>
        <v>-1.3650280477832555</v>
      </c>
      <c r="H7" s="61" t="str">
        <f>IF(ABS([4]B1!$C$4/SQRT([4]V1!$C$4))&gt;2.576,"***",(IF(ABS([4]B1!$C$4/SQRT([4]V1!$C$4))&gt;1.96,"**",(IF(ABS([4]B1!$C$4/SQRT([4]V1!$C$4))&gt;1.645,"*","")))))</f>
        <v>***</v>
      </c>
      <c r="I7" s="48"/>
      <c r="J7" s="62">
        <f>[4]B1!$D$4</f>
        <v>-2.7447771711495204</v>
      </c>
      <c r="K7" s="61" t="str">
        <f>IF(ABS([4]B1!$D$4/SQRT([4]V1!$D$4))&gt;2.576,"***",(IF(ABS([4]B1!$D$4/SQRT([4]V1!$D$4))&gt;1.96,"**",(IF(ABS([4]B1!$D$4/SQRT([4]V1!$D$4))&gt;1.645,"*","")))))</f>
        <v>*</v>
      </c>
      <c r="L7" s="48"/>
      <c r="M7" s="62">
        <f>[4]B1!$E$4</f>
        <v>0.17725522638492436</v>
      </c>
      <c r="N7" s="61" t="str">
        <f>IF(ABS([4]B1!$E$4/SQRT([4]V1!$E$4))&gt;2.576,"***",(IF(ABS([4]B1!$E$4/SQRT([4]V1!$E$4))&gt;1.96,"**",(IF(ABS([4]B1!$E$4/SQRT([4]V1!$E$4))&gt;1.645,"*","")))))</f>
        <v/>
      </c>
      <c r="O7" s="48"/>
      <c r="P7" s="62">
        <f>[4]B1!$F$4</f>
        <v>0.38202156417450095</v>
      </c>
      <c r="Q7" s="61" t="str">
        <f>IF(ABS([4]B1!$F$4/SQRT([4]V1!$F$4))&gt;2.576,"***",(IF(ABS([4]B1!$F$4/SQRT([4]V1!$F$4))&gt;1.96,"**",(IF(ABS([4]B1!$F$4/SQRT([4]V1!$F$4))&gt;1.645,"*","")))))</f>
        <v/>
      </c>
      <c r="R7" s="48"/>
      <c r="S7" s="62">
        <f>[5]relexpp!$S$7</f>
        <v>-2.3694917219119254</v>
      </c>
      <c r="T7" s="61" t="str">
        <f>[5]relexpp!$T$7</f>
        <v>***</v>
      </c>
      <c r="U7" s="48"/>
      <c r="V7" s="62">
        <f>[4]B1!$H$4</f>
        <v>-1.2890795182563808</v>
      </c>
      <c r="W7" s="61" t="str">
        <f>IF(ABS([4]B1!$H$4/SQRT([4]V1!$H$4))&gt;2.576,"***",(IF(ABS([4]B1!$H$4/SQRT([4]V1!$H$4))&gt;1.96,"**",(IF(ABS([4]B1!$H$4/SQRT([4]V1!$H$4))&gt;1.645,"*","")))))</f>
        <v/>
      </c>
      <c r="X7" s="48"/>
      <c r="Y7" s="45">
        <f>(D7+G7+J7+M7+P7+S7+V7)/7</f>
        <v>-1.0849030412684291</v>
      </c>
      <c r="Z7" s="61"/>
      <c r="AA7" s="91"/>
      <c r="AD7" s="38"/>
      <c r="AE7" s="38"/>
      <c r="AF7" s="38"/>
      <c r="AG7" s="38"/>
      <c r="AH7" s="38"/>
      <c r="AI7" s="38"/>
      <c r="AJ7" s="38"/>
    </row>
    <row r="8" spans="2:36" s="88" customFormat="1">
      <c r="B8" s="39"/>
      <c r="C8" s="89" t="s">
        <v>100</v>
      </c>
      <c r="D8" s="100">
        <f>[4]B2!$B$4</f>
        <v>-0.24650377771558502</v>
      </c>
      <c r="E8" s="61" t="str">
        <f>IF(ABS([4]B2!$B$4/SQRT([4]V2!$B$4))&gt;2.576,"***",(IF(ABS([4]B2!$B$4/SQRT([4]V2!$B$4))&gt;1.96,"**",(IF(ABS([4]B2!$B$4/SQRT([4]V2!$B$4))&gt;1.645,"*","")))))</f>
        <v>*</v>
      </c>
      <c r="F8" s="47"/>
      <c r="G8" s="62">
        <f>[4]B2!$C$4</f>
        <v>0.17227515202802554</v>
      </c>
      <c r="H8" s="61" t="str">
        <f>IF(ABS([4]B2!$C$4/SQRT([4]V2!$C$4))&gt;2.576,"***",(IF(ABS([4]B2!$C$4/SQRT([4]V2!$C$4))&gt;1.96,"**",(IF(ABS([4]B2!$C$4/SQRT([4]V2!$C$4))&gt;1.645,"*","")))))</f>
        <v/>
      </c>
      <c r="I8" s="48"/>
      <c r="J8" s="62">
        <f>[5]relexpp!$J$8</f>
        <v>1.0218963464107793</v>
      </c>
      <c r="K8" s="61" t="str">
        <f>[5]relexpp!$K$8</f>
        <v>***</v>
      </c>
      <c r="L8" s="48"/>
      <c r="M8" s="62"/>
      <c r="N8" s="61"/>
      <c r="O8" s="48"/>
      <c r="P8" s="62">
        <f>[4]B2!$F$4</f>
        <v>-0.20542837363776276</v>
      </c>
      <c r="Q8" s="61" t="str">
        <f>IF(ABS([4]B2!$F$4/SQRT([4]V2!$F$4))&gt;2.576,"***",(IF(ABS([4]B2!$F$4/SQRT([4]V2!$F$4))&gt;1.96,"**",(IF(ABS([4]B2!$F$4/SQRT([4]V2!$F$4))&gt;1.645,"*","")))))</f>
        <v/>
      </c>
      <c r="R8" s="48"/>
      <c r="S8" s="62">
        <f>[4]B2!$G$4</f>
        <v>0.30015497921906992</v>
      </c>
      <c r="T8" s="61" t="str">
        <f>IF(ABS([4]B2!$G$4/SQRT([4]V2!$G$4))&gt;2.576,"***",(IF(ABS([4]B2!$G$4/SQRT([4]V2!$G$4))&gt;1.96,"**",(IF(ABS([4]B2!$G$4/SQRT([4]V2!$G$4))&gt;1.645,"*","")))))</f>
        <v>**</v>
      </c>
      <c r="U8" s="48"/>
      <c r="V8" s="62">
        <f>[4]B2!$H$4</f>
        <v>-1.6276063211654506</v>
      </c>
      <c r="W8" s="61" t="str">
        <f>IF(ABS([4]B2!$H$4/SQRT([4]V2!$H$4))&gt;2.576,"***",(IF(ABS([4]B2!$H$4/SQRT([4]V2!$H$4))&gt;1.96,"**",(IF(ABS([4]B2!$H$4/SQRT([4]V2!$H$4))&gt;1.645,"*","")))))</f>
        <v>***</v>
      </c>
      <c r="X8" s="48"/>
      <c r="Y8" s="45">
        <f>(D8+G8+J8+M8+P8+S8+V8)/6</f>
        <v>-9.7535332476820599E-2</v>
      </c>
      <c r="Z8" s="61"/>
      <c r="AA8" s="91"/>
      <c r="AD8" s="38"/>
      <c r="AE8" s="38"/>
      <c r="AF8" s="38"/>
      <c r="AG8" s="38"/>
      <c r="AH8" s="38"/>
      <c r="AI8" s="38"/>
      <c r="AJ8" s="38"/>
    </row>
    <row r="9" spans="2:36" s="88" customFormat="1">
      <c r="B9" s="39"/>
      <c r="C9" s="89" t="s">
        <v>101</v>
      </c>
      <c r="D9" s="100">
        <f>[5]relexpp!$D$9</f>
        <v>2.5325739058312551</v>
      </c>
      <c r="E9" s="61" t="str">
        <f>[5]relexpp!$E$9</f>
        <v>**</v>
      </c>
      <c r="F9" s="47"/>
      <c r="G9" s="62">
        <f>[4]B3!$C$4</f>
        <v>0.73773731792555952</v>
      </c>
      <c r="H9" s="61" t="str">
        <f>IF(ABS([4]B3!$C$4/SQRT([4]V3!$C$4))&gt;2.576,"***",(IF(ABS([4]B3!$C$4/SQRT([4]V3!$C$4))&gt;1.96,"**",(IF(ABS([4]B3!$C$4/SQRT([4]V3!$C$4))&gt;1.645,"*","")))))</f>
        <v>***</v>
      </c>
      <c r="I9" s="48"/>
      <c r="J9" s="62">
        <f>[4]B3!$D$4</f>
        <v>0.54387397653124991</v>
      </c>
      <c r="K9" s="61" t="str">
        <f>IF(ABS([4]B3!$D$4/SQRT([4]V3!$D$4))&gt;2.576,"***",(IF(ABS([4]B3!$D$4/SQRT([4]V3!$D$4))&gt;1.96,"**",(IF(ABS([4]B3!$D$4/SQRT([4]V3!$D$4))&gt;1.645,"*","")))))</f>
        <v>***</v>
      </c>
      <c r="L9" s="48"/>
      <c r="M9" s="62">
        <f>[4]B3!$E$4</f>
        <v>-0.44821678499042766</v>
      </c>
      <c r="N9" s="61" t="str">
        <f>IF(ABS([4]B3!$E$4/SQRT([4]V3!$E$4))&gt;2.576,"***",(IF(ABS([4]B3!$E$4/SQRT([4]V3!$E$4))&gt;1.96,"**",(IF(ABS([4]B3!$E$4/SQRT([4]V3!$E$4))&gt;1.645,"*","")))))</f>
        <v>***</v>
      </c>
      <c r="O9" s="48"/>
      <c r="P9" s="62">
        <f>[4]B3!$F$4</f>
        <v>-3.7154139273941511E-2</v>
      </c>
      <c r="Q9" s="61" t="str">
        <f>IF(ABS([4]B3!$F$4/SQRT([4]V3!$F$4))&gt;2.576,"***",(IF(ABS([4]B3!$F$4/SQRT([4]V3!$F$4))&gt;1.96,"**",(IF(ABS([4]B3!$F$4/SQRT([4]V3!$F$4))&gt;1.645,"*","")))))</f>
        <v/>
      </c>
      <c r="R9" s="48"/>
      <c r="S9" s="62">
        <f>[4]B3!$G$4</f>
        <v>-0.93989806060622572</v>
      </c>
      <c r="T9" s="61" t="str">
        <f>IF(ABS([4]B3!$G$4/SQRT([4]V3!$G$4))&gt;2.576,"***",(IF(ABS([4]B3!$G$4/SQRT([4]V3!$G$4))&gt;1.96,"**",(IF(ABS([4]B3!$G$4/SQRT([4]V3!$G$4))&gt;1.645,"*","")))))</f>
        <v>***</v>
      </c>
      <c r="U9" s="48"/>
      <c r="V9" s="62">
        <f>[4]B3!$H$4</f>
        <v>-0.44711478976722241</v>
      </c>
      <c r="W9" s="61" t="str">
        <f>IF(ABS([4]B3!$H$4/SQRT([4]V3!$H$4))&gt;2.576,"***",(IF(ABS([4]B3!$H$4/SQRT([4]V3!$H$4))&gt;1.96,"**",(IF(ABS([4]B3!$H$4/SQRT([4]V3!$H$4))&gt;1.645,"*","")))))</f>
        <v/>
      </c>
      <c r="X9" s="48"/>
      <c r="Y9" s="45">
        <f t="shared" ref="Y9:Y22" si="0">(D9+G9+J9+M9+P9+S9+V9)/7</f>
        <v>0.27740020366432105</v>
      </c>
      <c r="Z9" s="61"/>
      <c r="AA9" s="91"/>
      <c r="AD9" s="38"/>
      <c r="AE9" s="38"/>
      <c r="AF9" s="38"/>
      <c r="AG9" s="38"/>
      <c r="AH9" s="38"/>
      <c r="AI9" s="38"/>
      <c r="AJ9" s="38"/>
    </row>
    <row r="10" spans="2:36" s="88" customFormat="1">
      <c r="B10" s="39"/>
      <c r="C10" s="89" t="s">
        <v>102</v>
      </c>
      <c r="D10" s="100">
        <f>[5]relexpp!$D$10</f>
        <v>-2.7786151613167083</v>
      </c>
      <c r="E10" s="61" t="str">
        <f>[5]relexpp!$E$10</f>
        <v>**</v>
      </c>
      <c r="F10" s="47"/>
      <c r="G10" s="62">
        <f>[4]B4!$C$4</f>
        <v>-0.35593226725426386</v>
      </c>
      <c r="H10" s="61" t="str">
        <f>IF(ABS([4]B4!$C$4/SQRT([4]V4!$C$4))&gt;2.576,"***",(IF(ABS([4]B4!$C$4/SQRT([4]V4!$C$4))&gt;1.96,"**",(IF(ABS([4]B4!$C$4/SQRT([4]V4!$C$4))&gt;1.645,"*","")))))</f>
        <v>*</v>
      </c>
      <c r="I10" s="48"/>
      <c r="J10" s="62">
        <f>[5]relexpp!$J$10</f>
        <v>-0.75865003082993654</v>
      </c>
      <c r="K10" s="61" t="str">
        <f>[5]relexpp!$K$10</f>
        <v>***</v>
      </c>
      <c r="L10" s="48"/>
      <c r="M10" s="62">
        <f>[4]B4!$E$4</f>
        <v>-0.50291828960186491</v>
      </c>
      <c r="N10" s="61" t="str">
        <f>IF(ABS([4]B4!$E$4/SQRT([4]V4!$E$4))&gt;2.576,"***",(IF(ABS([4]B4!$E$4/SQRT([4]V4!$E$4))&gt;1.96,"**",(IF(ABS([4]B4!$E$4/SQRT([4]V4!$E$4))&gt;1.645,"*","")))))</f>
        <v>**</v>
      </c>
      <c r="O10" s="48"/>
      <c r="P10" s="62">
        <f>[4]B4!$F$4</f>
        <v>-1.7482652340238821E-2</v>
      </c>
      <c r="Q10" s="61" t="str">
        <f>IF(ABS([4]B4!$F$4/SQRT([4]V4!$F$4))&gt;2.576,"***",(IF(ABS([4]B4!$F$4/SQRT([4]V4!$F$4))&gt;1.96,"**",(IF(ABS([4]B4!$F$4/SQRT([4]V4!$F$4))&gt;1.645,"*","")))))</f>
        <v/>
      </c>
      <c r="R10" s="48"/>
      <c r="S10" s="62">
        <f>[4]B4!$G$4</f>
        <v>0.47908329182435888</v>
      </c>
      <c r="T10" s="61" t="str">
        <f>IF(ABS([4]B4!$G$4/SQRT([4]V4!$G$4))&gt;2.576,"***",(IF(ABS([4]B4!$G$4/SQRT([4]V4!$G$4))&gt;1.96,"**",(IF(ABS([4]B4!$G$4/SQRT([4]V4!$G$4))&gt;1.645,"*","")))))</f>
        <v>***</v>
      </c>
      <c r="U10" s="48"/>
      <c r="V10" s="62">
        <f>[4]B4!$H$4</f>
        <v>-0.21765185292880559</v>
      </c>
      <c r="W10" s="61" t="str">
        <f>IF(ABS([4]B4!$H$4/SQRT([4]V4!$H$4))&gt;2.576,"***",(IF(ABS([4]B4!$H$4/SQRT([4]V4!$H$4))&gt;1.96,"**",(IF(ABS([4]B4!$H$4/SQRT([4]V4!$H$4))&gt;1.645,"*","")))))</f>
        <v/>
      </c>
      <c r="X10" s="48"/>
      <c r="Y10" s="45">
        <f t="shared" si="0"/>
        <v>-0.5931667089210656</v>
      </c>
      <c r="Z10" s="61"/>
      <c r="AA10" s="91"/>
      <c r="AD10" s="38"/>
      <c r="AE10" s="38"/>
      <c r="AF10" s="38"/>
      <c r="AG10" s="38"/>
      <c r="AH10" s="38"/>
      <c r="AI10" s="38"/>
      <c r="AJ10" s="38"/>
    </row>
    <row r="11" spans="2:36" s="88" customFormat="1">
      <c r="B11" s="39"/>
      <c r="C11" s="89" t="s">
        <v>104</v>
      </c>
      <c r="D11" s="100">
        <f>[4]B5!$B$4</f>
        <v>3.799289449103987E-3</v>
      </c>
      <c r="E11" s="61" t="str">
        <f>IF(ABS([4]B5!$B$4/SQRT([4]V5!$B$4))&gt;2.576,"***",(IF(ABS([4]B5!$B$4/SQRT([4]V5!$B$4))&gt;1.96,"**",(IF(ABS([4]B5!$B$4/SQRT([4]V5!$B$4))&gt;1.645,"*","")))))</f>
        <v/>
      </c>
      <c r="F11" s="47"/>
      <c r="G11" s="62">
        <f>[4]B5!$C$4</f>
        <v>-0.15792106154964139</v>
      </c>
      <c r="H11" s="61" t="str">
        <f>IF(ABS([4]B5!$C$4/SQRT([4]V5!$C$4))&gt;2.576,"***",(IF(ABS([4]B5!$C$4/SQRT([4]V5!$C$4))&gt;1.96,"**",(IF(ABS([4]B5!$C$4/SQRT([4]V5!$C$4))&gt;1.645,"*","")))))</f>
        <v/>
      </c>
      <c r="I11" s="48"/>
      <c r="J11" s="62">
        <f>[4]B5!$D$4</f>
        <v>-0.28721858668435213</v>
      </c>
      <c r="K11" s="61" t="str">
        <f>IF(ABS([4]B5!$D$4/SQRT([4]V5!$D$4))&gt;2.576,"***",(IF(ABS([4]B5!$D$4/SQRT([4]V5!$D$4))&gt;1.96,"**",(IF(ABS([4]B5!$D$4/SQRT([4]V5!$D$4))&gt;1.645,"*","")))))</f>
        <v>*</v>
      </c>
      <c r="L11" s="48"/>
      <c r="M11" s="62">
        <f>[4]B5!$E$4</f>
        <v>-1.4226514885286628E-2</v>
      </c>
      <c r="N11" s="61" t="str">
        <f>IF(ABS([4]B5!$E$4/SQRT([4]V5!$E$4))&gt;2.576,"***",(IF(ABS([4]B5!$E$4/SQRT([4]V5!$E$4))&gt;1.96,"**",(IF(ABS([4]B5!$E$4/SQRT([4]V5!$E$4))&gt;1.645,"*","")))))</f>
        <v/>
      </c>
      <c r="O11" s="48"/>
      <c r="P11" s="62">
        <f>[4]B5!$F$4</f>
        <v>-0.74980310428970742</v>
      </c>
      <c r="Q11" s="61" t="str">
        <f>IF(ABS([4]B5!$F$4/SQRT([4]V5!$F$4))&gt;2.576,"***",(IF(ABS([4]B5!$F$4/SQRT([4]V5!$F$4))&gt;1.96,"**",(IF(ABS([4]B5!$F$4/SQRT([4]V5!$F$4))&gt;1.645,"*","")))))</f>
        <v>***</v>
      </c>
      <c r="R11" s="48"/>
      <c r="S11" s="62">
        <f>[4]B5!$G$4</f>
        <v>0.65593738810781477</v>
      </c>
      <c r="T11" s="61" t="str">
        <f>IF(ABS([4]B5!$G$4/SQRT([4]V5!$G$4))&gt;2.576,"***",(IF(ABS([4]B5!$G$4/SQRT([4]V5!$G$4))&gt;1.96,"**",(IF(ABS([4]B5!$G$4/SQRT([4]V5!$G$4))&gt;1.645,"*","")))))</f>
        <v>***</v>
      </c>
      <c r="U11" s="48"/>
      <c r="V11" s="62">
        <f>[4]B5!$H$4</f>
        <v>1.1084271878883196</v>
      </c>
      <c r="W11" s="61" t="str">
        <f>IF(ABS([4]B5!$H$4/SQRT([4]V5!$H$4))&gt;2.576,"***",(IF(ABS([4]B5!$H$4/SQRT([4]V5!$H$4))&gt;1.96,"**",(IF(ABS([4]B5!$H$4/SQRT([4]V5!$H$4))&gt;1.645,"*","")))))</f>
        <v>***</v>
      </c>
      <c r="X11" s="48"/>
      <c r="Y11" s="45">
        <f t="shared" si="0"/>
        <v>7.9856371148035815E-2</v>
      </c>
      <c r="Z11" s="61"/>
      <c r="AA11" s="91"/>
      <c r="AD11" s="38"/>
      <c r="AE11" s="38"/>
      <c r="AF11" s="38"/>
      <c r="AG11" s="38"/>
      <c r="AH11" s="38"/>
      <c r="AI11" s="38"/>
      <c r="AJ11" s="38"/>
    </row>
    <row r="12" spans="2:36" s="88" customFormat="1">
      <c r="B12" s="39"/>
      <c r="C12" s="89" t="s">
        <v>105</v>
      </c>
      <c r="D12" s="100">
        <f>[5]relexpp!$D$12</f>
        <v>-0.75152413413349506</v>
      </c>
      <c r="E12" s="61" t="str">
        <f>[5]relexpp!$E$12</f>
        <v/>
      </c>
      <c r="F12" s="47"/>
      <c r="G12" s="62">
        <f>[4]B6!$C$4</f>
        <v>0.46785343841212185</v>
      </c>
      <c r="H12" s="61" t="str">
        <f>IF(ABS([4]B6!$C$4/SQRT([4]V6!$C$4))&gt;2.576,"***",(IF(ABS([4]B6!$C$4/SQRT([4]V6!$C$4))&gt;1.96,"**",(IF(ABS([4]B6!$C$4/SQRT([4]V6!$C$4))&gt;1.645,"*","")))))</f>
        <v>***</v>
      </c>
      <c r="I12" s="48"/>
      <c r="J12" s="62">
        <f>[4]B6!$D$4</f>
        <v>-3.4944497119471535E-2</v>
      </c>
      <c r="K12" s="61" t="str">
        <f>IF(ABS([4]B6!$D$4/SQRT([4]V6!$D$4))&gt;2.576,"***",(IF(ABS([4]B6!$D$4/SQRT([4]V6!$D$4))&gt;1.96,"**",(IF(ABS([4]B6!$D$4/SQRT([4]V6!$D$4))&gt;1.645,"*","")))))</f>
        <v/>
      </c>
      <c r="L12" s="48"/>
      <c r="M12" s="62">
        <f>[4]B6!$E$4</f>
        <v>2.1257289217977364E-2</v>
      </c>
      <c r="N12" s="61" t="str">
        <f>IF(ABS([4]B6!$E$4/SQRT([4]V6!$E$4))&gt;2.576,"***",(IF(ABS([4]B6!$E$4/SQRT([4]V6!$E$4))&gt;1.96,"**",(IF(ABS([4]B6!$E$4/SQRT([4]V6!$E$4))&gt;1.645,"*","")))))</f>
        <v/>
      </c>
      <c r="O12" s="48"/>
      <c r="P12" s="62">
        <f>[4]B6!$F$4</f>
        <v>-6.4900978671843704E-2</v>
      </c>
      <c r="Q12" s="61" t="str">
        <f>IF(ABS([4]B6!$F$4/SQRT([4]V6!$F$4))&gt;2.576,"***",(IF(ABS([4]B6!$F$4/SQRT([4]V6!$F$4))&gt;1.96,"**",(IF(ABS([4]B6!$F$4/SQRT([4]V6!$F$4))&gt;1.645,"*","")))))</f>
        <v/>
      </c>
      <c r="R12" s="48"/>
      <c r="S12" s="62">
        <f>[5]relexpp!$S$12</f>
        <v>-0.76383364462143111</v>
      </c>
      <c r="T12" s="61" t="str">
        <f>[5]relexpp!$T$12</f>
        <v>***</v>
      </c>
      <c r="U12" s="48"/>
      <c r="V12" s="62">
        <f>[4]B6!$H$4</f>
        <v>3.4061588317320007E-2</v>
      </c>
      <c r="W12" s="61" t="str">
        <f>IF(ABS([4]B6!$H$4/SQRT([4]V6!$H$4))&gt;2.576,"***",(IF(ABS([4]B6!$H$4/SQRT([4]V6!$H$4))&gt;1.96,"**",(IF(ABS([4]B6!$H$4/SQRT([4]V6!$H$4))&gt;1.645,"*","")))))</f>
        <v/>
      </c>
      <c r="X12" s="48"/>
      <c r="Y12" s="45">
        <f t="shared" si="0"/>
        <v>-0.15600441979983173</v>
      </c>
      <c r="Z12" s="61"/>
      <c r="AA12" s="91"/>
      <c r="AD12" s="38"/>
      <c r="AE12" s="38"/>
      <c r="AF12" s="38"/>
      <c r="AG12" s="38"/>
      <c r="AH12" s="38"/>
      <c r="AI12" s="38"/>
      <c r="AJ12" s="38"/>
    </row>
    <row r="13" spans="2:36" s="88" customFormat="1">
      <c r="B13" s="39"/>
      <c r="C13" s="89" t="s">
        <v>106</v>
      </c>
      <c r="D13" s="100">
        <f>[4]B7!$B$4</f>
        <v>-1.2128407697942711</v>
      </c>
      <c r="E13" s="61" t="str">
        <f>IF(ABS([4]B7!$B$4/SQRT([4]V7!$B$4))&gt;2.576,"***",(IF(ABS([4]B7!$B$4/SQRT([4]V7!$B$4))&gt;1.96,"**",(IF(ABS([4]B7!$B$4/SQRT([4]V7!$B$4))&gt;1.645,"*","")))))</f>
        <v>***</v>
      </c>
      <c r="F13" s="47"/>
      <c r="G13" s="62">
        <f>[4]B7!$C$4</f>
        <v>-4.9778281215177724</v>
      </c>
      <c r="H13" s="61" t="str">
        <f>IF(ABS([4]B7!$C$4/SQRT([4]V7!$C$4))&gt;2.576,"***",(IF(ABS([4]B7!$C$4/SQRT([4]V7!$C$4))&gt;1.96,"**",(IF(ABS([4]B7!$C$4/SQRT([4]V7!$C$4))&gt;1.645,"*","")))))</f>
        <v>**</v>
      </c>
      <c r="I13" s="48"/>
      <c r="J13" s="62">
        <f>[4]B7!$D$4</f>
        <v>1.1087315984614656</v>
      </c>
      <c r="K13" s="61" t="str">
        <f>IF(ABS([4]B7!$D$4/SQRT([4]V7!$D$4))&gt;2.576,"***",(IF(ABS([4]B7!$D$4/SQRT([4]V7!$D$4))&gt;1.96,"**",(IF(ABS([4]B7!$D$4/SQRT([4]V7!$D$4))&gt;1.645,"*","")))))</f>
        <v>***</v>
      </c>
      <c r="L13" s="48"/>
      <c r="M13" s="62">
        <f>[4]B7!$E$4</f>
        <v>-0.36405325124440946</v>
      </c>
      <c r="N13" s="61" t="str">
        <f>IF(ABS([4]B7!$E$4/SQRT([4]V7!$E$4))&gt;2.576,"***",(IF(ABS([4]B7!$E$4/SQRT([4]V7!$E$4))&gt;1.96,"**",(IF(ABS([4]B7!$E$4/SQRT([4]V7!$E$4))&gt;1.645,"*","")))))</f>
        <v/>
      </c>
      <c r="O13" s="48"/>
      <c r="P13" s="62">
        <f>[4]B7!$F$4</f>
        <v>-0.45165734870163843</v>
      </c>
      <c r="Q13" s="61" t="str">
        <f>IF(ABS([4]B7!$F$4/SQRT([4]V7!$F$4))&gt;2.576,"***",(IF(ABS([4]B7!$F$4/SQRT([4]V7!$F$4))&gt;1.96,"**",(IF(ABS([4]B7!$F$4/SQRT([4]V7!$F$4))&gt;1.645,"*","")))))</f>
        <v>**</v>
      </c>
      <c r="R13" s="48"/>
      <c r="S13" s="62">
        <f>[4]B7!$G$4</f>
        <v>-0.60650070560472269</v>
      </c>
      <c r="T13" s="61" t="str">
        <f>IF(ABS([4]B7!$G$4/SQRT([4]V7!$G$4))&gt;2.576,"***",(IF(ABS([4]B7!$G$4/SQRT([4]V7!$G$4))&gt;1.96,"**",(IF(ABS([4]B7!$G$4/SQRT([4]V7!$G$4))&gt;1.645,"*","")))))</f>
        <v>*</v>
      </c>
      <c r="U13" s="48"/>
      <c r="V13" s="62">
        <f>[4]B7!$H$4</f>
        <v>-0.30524255260081556</v>
      </c>
      <c r="W13" s="61" t="str">
        <f>IF(ABS([4]B7!$H$4/SQRT([4]V7!$H$4))&gt;2.576,"***",(IF(ABS([4]B7!$H$4/SQRT([4]V7!$H$4))&gt;1.96,"**",(IF(ABS([4]B7!$H$4/SQRT([4]V7!$H$4))&gt;1.645,"*","")))))</f>
        <v/>
      </c>
      <c r="X13" s="48"/>
      <c r="Y13" s="45">
        <f t="shared" si="0"/>
        <v>-0.97277016442888053</v>
      </c>
      <c r="Z13" s="61"/>
      <c r="AA13" s="91"/>
      <c r="AD13" s="38"/>
      <c r="AE13" s="38"/>
      <c r="AF13" s="38"/>
      <c r="AG13" s="38"/>
      <c r="AH13" s="38"/>
      <c r="AI13" s="38"/>
      <c r="AJ13" s="38"/>
    </row>
    <row r="14" spans="2:36" s="88" customFormat="1">
      <c r="B14" s="39"/>
      <c r="C14" s="89" t="s">
        <v>107</v>
      </c>
      <c r="D14" s="100">
        <f>[4]B8!$B$4</f>
        <v>-1.3241573833688209</v>
      </c>
      <c r="E14" s="61" t="str">
        <f>IF(ABS([4]B8!$B$4/SQRT([4]V8!$B$4))&gt;2.576,"***",(IF(ABS([4]B8!$B$4/SQRT([4]V8!$B$4))&gt;1.96,"**",(IF(ABS([4]B8!$B$4/SQRT([4]V8!$B$4))&gt;1.645,"*","")))))</f>
        <v>***</v>
      </c>
      <c r="F14" s="47"/>
      <c r="G14" s="62">
        <f>[4]B8!$C$4</f>
        <v>2.5940468314383552E-2</v>
      </c>
      <c r="H14" s="61" t="str">
        <f>IF(ABS([4]B8!$C$4/SQRT([4]V8!$C$4))&gt;2.576,"***",(IF(ABS([4]B8!$C$4/SQRT([4]V8!$C$4))&gt;1.96,"**",(IF(ABS([4]B8!$C$4/SQRT([4]V8!$C$4))&gt;1.645,"*","")))))</f>
        <v/>
      </c>
      <c r="I14" s="48"/>
      <c r="J14" s="62">
        <f>[4]B8!$D$4</f>
        <v>-3.8033819176533028E-2</v>
      </c>
      <c r="K14" s="61" t="str">
        <f>IF(ABS([4]B8!$D$4/SQRT([4]V8!$D$4))&gt;2.576,"***",(IF(ABS([4]B8!$D$4/SQRT([4]V8!$D$4))&gt;1.96,"**",(IF(ABS([4]B8!$D$4/SQRT([4]V8!$D$4))&gt;1.645,"*","")))))</f>
        <v/>
      </c>
      <c r="L14" s="48"/>
      <c r="M14" s="62">
        <f>[4]B8!$E$4</f>
        <v>0.17714349121903158</v>
      </c>
      <c r="N14" s="61" t="str">
        <f>IF(ABS([4]B8!$E$4/SQRT([4]V8!$E$4))&gt;2.576,"***",(IF(ABS([4]B8!$E$4/SQRT([4]V8!$E$4))&gt;1.96,"**",(IF(ABS([4]B8!$E$4/SQRT([4]V8!$E$4))&gt;1.645,"*","")))))</f>
        <v/>
      </c>
      <c r="O14" s="48"/>
      <c r="P14" s="62">
        <f>[5]relexpp!$P$14</f>
        <v>0.52769426532967478</v>
      </c>
      <c r="Q14" s="61" t="str">
        <f>[5]relexpp!$Q$14</f>
        <v>***</v>
      </c>
      <c r="R14" s="48"/>
      <c r="S14" s="62">
        <f>[4]B8!$G$4</f>
        <v>-0.66222871127022509</v>
      </c>
      <c r="T14" s="61" t="str">
        <f>IF(ABS([4]B8!$G$4/SQRT([4]V8!$G$4))&gt;2.576,"***",(IF(ABS([4]B8!$G$4/SQRT([4]V8!$G$4))&gt;1.96,"**",(IF(ABS([4]B8!$G$4/SQRT([4]V8!$G$4))&gt;1.645,"*","")))))</f>
        <v>***</v>
      </c>
      <c r="U14" s="48"/>
      <c r="V14" s="62">
        <f>[5]relexpp!$V$14</f>
        <v>1.2273371787764606</v>
      </c>
      <c r="W14" s="61" t="str">
        <f>[5]relexpp!$W$14</f>
        <v>***</v>
      </c>
      <c r="X14" s="48"/>
      <c r="Y14" s="45">
        <f t="shared" si="0"/>
        <v>-9.4720728822898104E-3</v>
      </c>
      <c r="Z14" s="61"/>
      <c r="AA14" s="91"/>
      <c r="AD14" s="38"/>
      <c r="AE14" s="38"/>
      <c r="AF14" s="38"/>
      <c r="AG14" s="38"/>
      <c r="AH14" s="38"/>
      <c r="AI14" s="38"/>
      <c r="AJ14" s="38"/>
    </row>
    <row r="15" spans="2:36" s="88" customFormat="1">
      <c r="B15" s="39"/>
      <c r="C15" s="89" t="s">
        <v>108</v>
      </c>
      <c r="D15" s="100">
        <f>[4]B9!$B$4</f>
        <v>-2.7588664274425918E-2</v>
      </c>
      <c r="E15" s="61" t="str">
        <f>IF(ABS([4]B9!$B$4/SQRT([4]V9!$B$4))&gt;2.576,"***",(IF(ABS([4]B9!$B$4/SQRT([4]V9!$B$4))&gt;1.96,"**",(IF(ABS([4]B9!$B$4/SQRT([4]V9!$B$4))&gt;1.645,"*","")))))</f>
        <v/>
      </c>
      <c r="F15" s="47"/>
      <c r="G15" s="62">
        <f>[5]relexpp!$G$15</f>
        <v>-0.21215280729199884</v>
      </c>
      <c r="H15" s="61" t="str">
        <f>[5]relexpp!$H$15</f>
        <v/>
      </c>
      <c r="I15" s="48"/>
      <c r="J15" s="62">
        <f>[4]B9!$D$4</f>
        <v>0.59095397820660078</v>
      </c>
      <c r="K15" s="61" t="str">
        <f>IF(ABS([4]B9!$D$4/SQRT([4]V9!$D$4))&gt;2.576,"***",(IF(ABS([4]B9!$D$4/SQRT([4]V9!$D$4))&gt;1.96,"**",(IF(ABS([4]B9!$D$4/SQRT([4]V9!$D$4))&gt;1.645,"*","")))))</f>
        <v>***</v>
      </c>
      <c r="L15" s="48"/>
      <c r="M15" s="62">
        <f>[4]B9!$E$4</f>
        <v>-0.45039281379360618</v>
      </c>
      <c r="N15" s="61" t="str">
        <f>IF(ABS([4]B9!$E$4/SQRT([4]V9!$E$4))&gt;2.576,"***",(IF(ABS([4]B9!$E$4/SQRT([4]V9!$E$4))&gt;1.96,"**",(IF(ABS([4]B9!$E$4/SQRT([4]V9!$E$4))&gt;1.645,"*","")))))</f>
        <v>***</v>
      </c>
      <c r="O15" s="48"/>
      <c r="P15" s="62">
        <f>[4]B9!$F$4</f>
        <v>-6.8681604201608876E-2</v>
      </c>
      <c r="Q15" s="61" t="str">
        <f>IF(ABS([4]B9!$F$4/SQRT([4]V9!$F$4))&gt;2.576,"***",(IF(ABS([4]B9!$F$4/SQRT([4]V9!$F$4))&gt;1.96,"**",(IF(ABS([4]B9!$F$4/SQRT([4]V9!$F$4))&gt;1.645,"*","")))))</f>
        <v/>
      </c>
      <c r="R15" s="48"/>
      <c r="S15" s="62">
        <f>[4]B9!$G$4</f>
        <v>5.4192912247912582E-2</v>
      </c>
      <c r="T15" s="61" t="str">
        <f>IF(ABS([4]B9!$G$4/SQRT([4]V9!$G$4))&gt;2.576,"***",(IF(ABS([4]B9!$G$4/SQRT([4]V9!$G$4))&gt;1.96,"**",(IF(ABS([4]B9!$G$4/SQRT([4]V9!$G$4))&gt;1.645,"*","")))))</f>
        <v/>
      </c>
      <c r="U15" s="48"/>
      <c r="V15" s="62">
        <f>[4]B9!$H$4</f>
        <v>-5.4221313311017663E-2</v>
      </c>
      <c r="W15" s="61" t="str">
        <f>IF(ABS([4]B9!$H$4/SQRT([4]V9!$H$4))&gt;2.576,"***",(IF(ABS([4]B9!$H$4/SQRT([4]V9!$H$4))&gt;1.96,"**",(IF(ABS([4]B9!$H$4/SQRT([4]V9!$H$4))&gt;1.645,"*","")))))</f>
        <v/>
      </c>
      <c r="X15" s="48"/>
      <c r="Y15" s="45">
        <f t="shared" si="0"/>
        <v>-2.398433034544916E-2</v>
      </c>
      <c r="Z15" s="61"/>
      <c r="AA15" s="91"/>
      <c r="AD15" s="38"/>
      <c r="AE15" s="38"/>
      <c r="AF15" s="38"/>
      <c r="AG15" s="38"/>
      <c r="AH15" s="38"/>
      <c r="AI15" s="38"/>
      <c r="AJ15" s="38"/>
    </row>
    <row r="16" spans="2:36" s="88" customFormat="1">
      <c r="B16" s="39"/>
      <c r="C16" s="89" t="s">
        <v>109</v>
      </c>
      <c r="D16" s="100">
        <f>[4]B10!$B$4</f>
        <v>-9.0881648346052904E-2</v>
      </c>
      <c r="E16" s="61" t="str">
        <f>IF(ABS([4]B10!$B$4/SQRT([4]V10!$B$4))&gt;2.576,"***",(IF(ABS([4]B10!$B$4/SQRT([4]V10!$B$4))&gt;1.96,"**",(IF(ABS([4]B10!$B$4/SQRT([4]V10!$B$4))&gt;1.645,"*","")))))</f>
        <v/>
      </c>
      <c r="F16" s="47"/>
      <c r="G16" s="62">
        <f>[4]B10!$C$4</f>
        <v>0.38700772968878572</v>
      </c>
      <c r="H16" s="61" t="str">
        <f>IF(ABS([4]B10!$C$4/SQRT([4]V10!$C$4))&gt;2.576,"***",(IF(ABS([4]B10!$C$4/SQRT([4]V10!$C$4))&gt;1.96,"**",(IF(ABS([4]B10!$C$4/SQRT([4]V10!$C$4))&gt;1.645,"*","")))))</f>
        <v/>
      </c>
      <c r="I16" s="48"/>
      <c r="J16" s="62">
        <f>[4]B10!$D$4</f>
        <v>0.76249984522630176</v>
      </c>
      <c r="K16" s="61" t="str">
        <f>IF(ABS([4]B10!$D$4/SQRT([4]V10!$D$4))&gt;2.576,"***",(IF(ABS([4]B10!$D$4/SQRT([4]V10!$D$4))&gt;1.96,"**",(IF(ABS([4]B10!$D$4/SQRT([4]V10!$D$4))&gt;1.645,"*","")))))</f>
        <v>***</v>
      </c>
      <c r="L16" s="48"/>
      <c r="M16" s="62">
        <f>[4]B10!$E$4</f>
        <v>-0.24200855854351813</v>
      </c>
      <c r="N16" s="61" t="str">
        <f>IF(ABS([4]B10!$E$4/SQRT([4]V10!$E$4))&gt;2.576,"***",(IF(ABS([4]B10!$E$4/SQRT([4]V10!$E$4))&gt;1.96,"**",(IF(ABS([4]B10!$E$4/SQRT([4]V10!$E$4))&gt;1.645,"*","")))))</f>
        <v/>
      </c>
      <c r="O16" s="48"/>
      <c r="P16" s="62">
        <f>[4]B10!$F$4</f>
        <v>0.1623229520026141</v>
      </c>
      <c r="Q16" s="61" t="str">
        <f>IF(ABS([4]B10!$F$4/SQRT([4]V10!$F$4))&gt;2.576,"***",(IF(ABS([4]B10!$F$4/SQRT([4]V10!$F$4))&gt;1.96,"**",(IF(ABS([4]B10!$F$4/SQRT([4]V10!$F$4))&gt;1.645,"*","")))))</f>
        <v/>
      </c>
      <c r="R16" s="48"/>
      <c r="S16" s="62">
        <f>[4]B10!$G$4</f>
        <v>-0.48527095545734905</v>
      </c>
      <c r="T16" s="61" t="str">
        <f>IF(ABS([4]B10!$G$4/SQRT([4]V10!$G$4))&gt;2.576,"***",(IF(ABS([4]B10!$G$4/SQRT([4]V10!$G$4))&gt;1.96,"**",(IF(ABS([4]B10!$G$4/SQRT([4]V10!$G$4))&gt;1.645,"*","")))))</f>
        <v>***</v>
      </c>
      <c r="U16" s="48"/>
      <c r="V16" s="62">
        <f>[4]B10!$H$4</f>
        <v>-0.67328542438942418</v>
      </c>
      <c r="W16" s="61" t="str">
        <f>IF(ABS([4]B10!$H$4/SQRT([4]V10!$H$4))&gt;2.576,"***",(IF(ABS([4]B10!$H$4/SQRT([4]V10!$H$4))&gt;1.96,"**",(IF(ABS([4]B10!$H$4/SQRT([4]V10!$H$4))&gt;1.645,"*","")))))</f>
        <v>***</v>
      </c>
      <c r="X16" s="48"/>
      <c r="Y16" s="45">
        <f t="shared" si="0"/>
        <v>-2.5659437116948951E-2</v>
      </c>
      <c r="Z16" s="61"/>
      <c r="AA16" s="91"/>
      <c r="AD16" s="38"/>
      <c r="AE16" s="38"/>
      <c r="AF16" s="38"/>
      <c r="AG16" s="38"/>
      <c r="AH16" s="38"/>
      <c r="AI16" s="38"/>
      <c r="AJ16" s="38"/>
    </row>
    <row r="17" spans="2:36" s="88" customFormat="1">
      <c r="B17" s="39"/>
      <c r="C17" s="89" t="s">
        <v>110</v>
      </c>
      <c r="D17" s="100">
        <f>[4]B11!$B$4</f>
        <v>0.71923720668815927</v>
      </c>
      <c r="E17" s="61" t="str">
        <f>IF(ABS([4]B11!$B$4/SQRT([4]V11!$B$4))&gt;2.576,"***",(IF(ABS([4]B11!$B$4/SQRT([4]V11!$B$4))&gt;1.96,"**",(IF(ABS([4]B11!$B$4/SQRT([4]V11!$B$4))&gt;1.645,"*","")))))</f>
        <v>**</v>
      </c>
      <c r="F17" s="47"/>
      <c r="G17" s="62">
        <f>[4]B11!$C$4</f>
        <v>-0.49111184043433531</v>
      </c>
      <c r="H17" s="61" t="str">
        <f>IF(ABS([4]B11!$C$4/SQRT([4]V11!$C$4))&gt;2.576,"***",(IF(ABS([4]B11!$C$4/SQRT([4]V11!$C$4))&gt;1.96,"**",(IF(ABS([4]B11!$C$4/SQRT([4]V11!$C$4))&gt;1.645,"*","")))))</f>
        <v>*</v>
      </c>
      <c r="I17" s="48"/>
      <c r="J17" s="62">
        <f>[4]B11!$D$4</f>
        <v>0.48401827296145039</v>
      </c>
      <c r="K17" s="61" t="str">
        <f>IF(ABS([4]B11!$D$4/SQRT([4]V11!$D$4))&gt;2.576,"***",(IF(ABS([4]B11!$D$4/SQRT([4]V11!$D$4))&gt;1.96,"**",(IF(ABS([4]B11!$D$4/SQRT([4]V11!$D$4))&gt;1.645,"*","")))))</f>
        <v>***</v>
      </c>
      <c r="L17" s="48"/>
      <c r="M17" s="62">
        <f>[4]B11!$E$4</f>
        <v>-0.11775556697879397</v>
      </c>
      <c r="N17" s="61" t="str">
        <f>IF(ABS([4]B11!$E$4/SQRT([4]V11!$E$4))&gt;2.576,"***",(IF(ABS([4]B11!$E$4/SQRT([4]V11!$E$4))&gt;1.96,"**",(IF(ABS([4]B11!$E$4/SQRT([4]V11!$E$4))&gt;1.645,"*","")))))</f>
        <v/>
      </c>
      <c r="O17" s="48"/>
      <c r="P17" s="62">
        <f>[4]B11!$F$4</f>
        <v>-1.049971783544674</v>
      </c>
      <c r="Q17" s="61" t="str">
        <f>IF(ABS([4]B11!$F$4/SQRT([4]V11!$F$4))&gt;2.576,"***",(IF(ABS([4]B11!$F$4/SQRT([4]V11!$F$4))&gt;1.96,"**",(IF(ABS([4]B11!$F$4/SQRT([4]V11!$F$4))&gt;1.645,"*","")))))</f>
        <v>***</v>
      </c>
      <c r="R17" s="48"/>
      <c r="S17" s="62">
        <f>[4]B11!$G$4</f>
        <v>-0.43937129157445598</v>
      </c>
      <c r="T17" s="61" t="str">
        <f>IF(ABS([4]B11!$G$4/SQRT([4]V11!$G$4))&gt;2.576,"***",(IF(ABS([4]B11!$G$4/SQRT([4]V11!$G$4))&gt;1.96,"**",(IF(ABS([4]B11!$G$4/SQRT([4]V11!$G$4))&gt;1.645,"*","")))))</f>
        <v>***</v>
      </c>
      <c r="U17" s="48"/>
      <c r="V17" s="62">
        <f>[4]B11!$H$4</f>
        <v>-0.21381272104074939</v>
      </c>
      <c r="W17" s="61" t="str">
        <f>IF(ABS([4]B11!$H$4/SQRT([4]V11!$H$4))&gt;2.576,"***",(IF(ABS([4]B11!$H$4/SQRT([4]V11!$H$4))&gt;1.96,"**",(IF(ABS([4]B11!$H$4/SQRT([4]V11!$H$4))&gt;1.645,"*","")))))</f>
        <v/>
      </c>
      <c r="X17" s="48"/>
      <c r="Y17" s="45">
        <f t="shared" si="0"/>
        <v>-0.15839538913191414</v>
      </c>
      <c r="Z17" s="61"/>
      <c r="AA17" s="91"/>
      <c r="AD17" s="38"/>
      <c r="AE17" s="38"/>
      <c r="AF17" s="38"/>
      <c r="AG17" s="38"/>
      <c r="AH17" s="38"/>
      <c r="AI17" s="38"/>
      <c r="AJ17" s="38"/>
    </row>
    <row r="18" spans="2:36" s="88" customFormat="1">
      <c r="B18" s="39"/>
      <c r="C18" s="89" t="s">
        <v>111</v>
      </c>
      <c r="D18" s="100">
        <f>[4]B12!$B$4</f>
        <v>-0.54790811076865265</v>
      </c>
      <c r="E18" s="61" t="str">
        <f>IF(ABS([4]B12!$B$4/SQRT([4]V12!$B$4))&gt;2.576,"***",(IF(ABS([4]B12!$B$4/SQRT([4]V12!$B$4))&gt;1.96,"**",(IF(ABS([4]B12!$B$4/SQRT([4]V12!$B$4))&gt;1.645,"*","")))))</f>
        <v>**</v>
      </c>
      <c r="F18" s="47"/>
      <c r="G18" s="62">
        <f>[4]B12!$C$4</f>
        <v>-0.56621202415078198</v>
      </c>
      <c r="H18" s="61" t="str">
        <f>IF(ABS([4]B12!$C$4/SQRT([4]V12!$C$4))&gt;2.576,"***",(IF(ABS([4]B12!$C$4/SQRT([4]V12!$C$4))&gt;1.96,"**",(IF(ABS([4]B12!$C$4/SQRT([4]V12!$C$4))&gt;1.645,"*","")))))</f>
        <v/>
      </c>
      <c r="I18" s="48"/>
      <c r="J18" s="62">
        <f>[4]B12!$D$4</f>
        <v>0.88240602105361932</v>
      </c>
      <c r="K18" s="61" t="str">
        <f>IF(ABS([4]B12!$D$4/SQRT([4]V12!$D$4))&gt;2.576,"***",(IF(ABS([4]B12!$D$4/SQRT([4]V12!$D$4))&gt;1.96,"**",(IF(ABS([4]B12!$D$4/SQRT([4]V12!$D$4))&gt;1.645,"*","")))))</f>
        <v/>
      </c>
      <c r="L18" s="48"/>
      <c r="M18" s="62">
        <f>[4]B12!$E$4</f>
        <v>0.17043239160711951</v>
      </c>
      <c r="N18" s="61" t="str">
        <f>IF(ABS([4]B12!$E$4/SQRT([4]V12!$E$4))&gt;2.576,"***",(IF(ABS([4]B12!$E$4/SQRT([4]V12!$E$4))&gt;1.96,"**",(IF(ABS([4]B12!$E$4/SQRT([4]V12!$E$4))&gt;1.645,"*","")))))</f>
        <v/>
      </c>
      <c r="O18" s="48"/>
      <c r="P18" s="62"/>
      <c r="Q18" s="61"/>
      <c r="R18" s="48"/>
      <c r="S18" s="62">
        <f>[4]B12!$G$4</f>
        <v>-0.18330363721519122</v>
      </c>
      <c r="T18" s="61" t="str">
        <f>IF(ABS([4]B12!$G$4/SQRT([4]V12!$G$4))&gt;2.576,"***",(IF(ABS([4]B12!$G$4/SQRT([4]V12!$G$4))&gt;1.96,"**",(IF(ABS([4]B12!$G$4/SQRT([4]V12!$G$4))&gt;1.645,"*","")))))</f>
        <v/>
      </c>
      <c r="U18" s="48"/>
      <c r="V18" s="62">
        <f>[4]B12!$H$4</f>
        <v>0.24235729655890836</v>
      </c>
      <c r="W18" s="61" t="str">
        <f>IF(ABS([4]B12!$H$4/SQRT([4]V12!$H$4))&gt;2.576,"***",(IF(ABS([4]B12!$H$4/SQRT([4]V12!$H$4))&gt;1.96,"**",(IF(ABS([4]B12!$H$4/SQRT([4]V12!$H$4))&gt;1.645,"*","")))))</f>
        <v/>
      </c>
      <c r="X18" s="48"/>
      <c r="Y18" s="45">
        <f>(D18+G18+J18+M18+P18+S18+V18)/6</f>
        <v>-3.7134381916309006E-4</v>
      </c>
      <c r="Z18" s="61"/>
      <c r="AA18" s="91"/>
      <c r="AD18" s="38"/>
      <c r="AE18" s="38"/>
      <c r="AF18" s="38"/>
      <c r="AG18" s="38"/>
      <c r="AH18" s="38"/>
      <c r="AI18" s="38"/>
      <c r="AJ18" s="38"/>
    </row>
    <row r="19" spans="2:36" s="88" customFormat="1">
      <c r="B19" s="39"/>
      <c r="C19" s="89" t="s">
        <v>112</v>
      </c>
      <c r="D19" s="100">
        <f>[4]B13!$B$4</f>
        <v>0.24957861914192669</v>
      </c>
      <c r="E19" s="61" t="str">
        <f>IF(ABS([4]B13!$B$4/SQRT([4]V13!$B$4))&gt;2.576,"***",(IF(ABS([4]B13!$B$4/SQRT([4]V13!$B$4))&gt;1.96,"**",(IF(ABS([4]B13!$B$4/SQRT([4]V13!$B$4))&gt;1.645,"*","")))))</f>
        <v/>
      </c>
      <c r="F19" s="47"/>
      <c r="G19" s="62">
        <f>[4]B13!$C$4</f>
        <v>0.90598214131994115</v>
      </c>
      <c r="H19" s="61" t="str">
        <f>IF(ABS([4]B13!$C$4/SQRT([4]V13!$C$4))&gt;2.576,"***",(IF(ABS([4]B13!$C$4/SQRT([4]V13!$C$4))&gt;1.96,"**",(IF(ABS([4]B13!$C$4/SQRT([4]V13!$C$4))&gt;1.645,"*","")))))</f>
        <v>**</v>
      </c>
      <c r="I19" s="48"/>
      <c r="J19" s="62">
        <f>[4]B13!$D$4</f>
        <v>-1.0260502111184142</v>
      </c>
      <c r="K19" s="61" t="str">
        <f>IF(ABS([4]B13!$D$4/SQRT([4]V13!$D$4))&gt;2.576,"***",(IF(ABS([4]B13!$D$4/SQRT([4]V13!$D$4))&gt;1.96,"**",(IF(ABS([4]B13!$D$4/SQRT([4]V13!$D$4))&gt;1.645,"*","")))))</f>
        <v>***</v>
      </c>
      <c r="L19" s="48"/>
      <c r="M19" s="62">
        <f>[4]B13!$E$4</f>
        <v>0.32506195828334017</v>
      </c>
      <c r="N19" s="61" t="str">
        <f>IF(ABS([4]B13!$E$4/SQRT([4]V13!$E$4))&gt;2.576,"***",(IF(ABS([4]B13!$E$4/SQRT([4]V13!$E$4))&gt;1.96,"**",(IF(ABS([4]B13!$E$4/SQRT([4]V13!$E$4))&gt;1.645,"*","")))))</f>
        <v/>
      </c>
      <c r="O19" s="48"/>
      <c r="P19" s="62">
        <f>[4]B13!$F$4</f>
        <v>-0.2429019263417653</v>
      </c>
      <c r="Q19" s="61" t="str">
        <f>IF(ABS([4]B13!$F$4/SQRT([4]V13!$F$4))&gt;2.576,"***",(IF(ABS([4]B13!$F$4/SQRT([4]V13!$F$4))&gt;1.96,"**",(IF(ABS([4]B13!$F$4/SQRT([4]V13!$F$4))&gt;1.645,"*","")))))</f>
        <v/>
      </c>
      <c r="R19" s="48"/>
      <c r="S19" s="62">
        <f>[4]B13!$G$4</f>
        <v>-0.41141015831953309</v>
      </c>
      <c r="T19" s="61" t="str">
        <f>IF(ABS([4]B13!$G$4/SQRT([4]V13!$G$4))&gt;2.576,"***",(IF(ABS([4]B13!$G$4/SQRT([4]V13!$G$4))&gt;1.96,"**",(IF(ABS([4]B13!$G$4/SQRT([4]V13!$G$4))&gt;1.645,"*","")))))</f>
        <v/>
      </c>
      <c r="U19" s="48"/>
      <c r="V19" s="62">
        <f>[4]B13!$H$4</f>
        <v>-0.13697073443840824</v>
      </c>
      <c r="W19" s="61" t="str">
        <f>IF(ABS([4]B13!$H$4/SQRT([4]V13!$H$4))&gt;2.576,"***",(IF(ABS([4]B13!$H$4/SQRT([4]V13!$H$4))&gt;1.96,"**",(IF(ABS([4]B13!$H$4/SQRT([4]V13!$H$4))&gt;1.645,"*","")))))</f>
        <v/>
      </c>
      <c r="X19" s="48"/>
      <c r="Y19" s="45">
        <f t="shared" si="0"/>
        <v>-4.8101473067558978E-2</v>
      </c>
      <c r="Z19" s="61"/>
      <c r="AA19" s="91"/>
      <c r="AD19" s="38"/>
      <c r="AE19" s="38"/>
      <c r="AF19" s="38"/>
      <c r="AG19" s="38"/>
      <c r="AH19" s="38"/>
      <c r="AI19" s="38"/>
      <c r="AJ19" s="38"/>
    </row>
    <row r="20" spans="2:36" s="88" customFormat="1">
      <c r="B20" s="39"/>
      <c r="C20" s="89" t="s">
        <v>113</v>
      </c>
      <c r="D20" s="100">
        <f>[4]B14!$B$4</f>
        <v>1.3013651987194883</v>
      </c>
      <c r="E20" s="61" t="str">
        <f>IF(ABS([4]B14!$B$4/SQRT([4]V14!$B$4))&gt;2.576,"***",(IF(ABS([4]B14!$B$4/SQRT([4]V14!$B$4))&gt;1.96,"**",(IF(ABS([4]B14!$B$4/SQRT([4]V14!$B$4))&gt;1.645,"*","")))))</f>
        <v/>
      </c>
      <c r="F20" s="47"/>
      <c r="G20" s="62">
        <f>[4]B14!$C$4</f>
        <v>0.11828655369224626</v>
      </c>
      <c r="H20" s="61" t="str">
        <f>IF(ABS([4]B14!$C$4/SQRT([4]V14!$C$4))&gt;2.576,"***",(IF(ABS([4]B14!$C$4/SQRT([4]V14!$C$4))&gt;1.96,"**",(IF(ABS([4]B14!$C$4/SQRT([4]V14!$C$4))&gt;1.645,"*","")))))</f>
        <v/>
      </c>
      <c r="I20" s="48"/>
      <c r="J20" s="62">
        <f>[4]B14!$D$4</f>
        <v>-0.28254410798315582</v>
      </c>
      <c r="K20" s="61" t="str">
        <f>IF(ABS([4]B14!$D$4/SQRT([4]V14!$D$4))&gt;2.576,"***",(IF(ABS([4]B14!$D$4/SQRT([4]V14!$D$4))&gt;1.96,"**",(IF(ABS([4]B14!$D$4/SQRT([4]V14!$D$4))&gt;1.645,"*","")))))</f>
        <v/>
      </c>
      <c r="L20" s="48"/>
      <c r="M20" s="62">
        <f>[4]B14!$E$4</f>
        <v>-0.38672445317839993</v>
      </c>
      <c r="N20" s="61" t="str">
        <f>IF(ABS([4]B14!$E$4/SQRT([4]V14!$E$4))&gt;2.576,"***",(IF(ABS([4]B14!$E$4/SQRT([4]V14!$E$4))&gt;1.96,"**",(IF(ABS([4]B14!$E$4/SQRT([4]V14!$E$4))&gt;1.645,"*","")))))</f>
        <v/>
      </c>
      <c r="O20" s="48"/>
      <c r="P20" s="62">
        <f>[4]B14!$F$4</f>
        <v>-0.47407029188454491</v>
      </c>
      <c r="Q20" s="61" t="str">
        <f>IF(ABS([4]B14!$F$4/SQRT([4]V14!$F$4))&gt;2.576,"***",(IF(ABS([4]B14!$F$4/SQRT([4]V14!$F$4))&gt;1.96,"**",(IF(ABS([4]B14!$F$4/SQRT([4]V14!$F$4))&gt;1.645,"*","")))))</f>
        <v/>
      </c>
      <c r="R20" s="48"/>
      <c r="S20" s="62">
        <f>[4]B14!$G$4</f>
        <v>2.6787153628753814E-2</v>
      </c>
      <c r="T20" s="61" t="str">
        <f>IF(ABS([4]B14!$G$4/SQRT([4]V14!$G$4))&gt;2.576,"***",(IF(ABS([4]B14!$G$4/SQRT([4]V14!$G$4))&gt;1.96,"**",(IF(ABS([4]B14!$G$4/SQRT([4]V14!$G$4))&gt;1.645,"*","")))))</f>
        <v/>
      </c>
      <c r="U20" s="48"/>
      <c r="V20" s="62">
        <f>[4]B14!$H$4</f>
        <v>1.488679179167896E-2</v>
      </c>
      <c r="W20" s="61" t="str">
        <f>IF(ABS([4]B14!$H$4/SQRT([4]V14!$H$4))&gt;2.576,"***",(IF(ABS([4]B14!$H$4/SQRT([4]V14!$H$4))&gt;1.96,"**",(IF(ABS([4]B14!$H$4/SQRT([4]V14!$H$4))&gt;1.645,"*","")))))</f>
        <v/>
      </c>
      <c r="X20" s="48"/>
      <c r="Y20" s="45">
        <f t="shared" si="0"/>
        <v>4.5426692112295212E-2</v>
      </c>
      <c r="Z20" s="61"/>
      <c r="AA20" s="91"/>
      <c r="AD20" s="38"/>
      <c r="AE20" s="38"/>
      <c r="AF20" s="38"/>
      <c r="AG20" s="38"/>
      <c r="AH20" s="38"/>
      <c r="AI20" s="38"/>
      <c r="AJ20" s="38"/>
    </row>
    <row r="21" spans="2:36" s="88" customFormat="1">
      <c r="B21" s="39"/>
      <c r="C21" s="89" t="s">
        <v>114</v>
      </c>
      <c r="D21" s="100">
        <f>[4]B15!$B$4</f>
        <v>0.98694842563981688</v>
      </c>
      <c r="E21" s="61" t="str">
        <f>IF(ABS([4]B15!$B$4/SQRT([4]V15!$B$4))&gt;2.576,"***",(IF(ABS([4]B15!$B$4/SQRT([4]V15!$B$4))&gt;1.96,"**",(IF(ABS([4]B15!$B$4/SQRT([4]V15!$B$4))&gt;1.645,"*","")))))</f>
        <v/>
      </c>
      <c r="F21" s="47"/>
      <c r="G21" s="62">
        <f>[4]B15!$C$4</f>
        <v>-0.89327063174224397</v>
      </c>
      <c r="H21" s="61" t="str">
        <f>IF(ABS([4]B15!$C$4/SQRT([4]V15!$C$4))&gt;2.576,"***",(IF(ABS([4]B15!$C$4/SQRT([4]V15!$C$4))&gt;1.96,"**",(IF(ABS([4]B15!$C$4/SQRT([4]V15!$C$4))&gt;1.645,"*","")))))</f>
        <v>**</v>
      </c>
      <c r="I21" s="48"/>
      <c r="J21" s="62">
        <f>[4]B15!$D$4</f>
        <v>-0.22321875049834991</v>
      </c>
      <c r="K21" s="61" t="str">
        <f>IF(ABS([4]B15!$D$4/SQRT([4]V15!$D$4))&gt;2.576,"***",(IF(ABS([4]B15!$D$4/SQRT([4]V15!$D$4))&gt;1.96,"**",(IF(ABS([4]B15!$D$4/SQRT([4]V15!$D$4))&gt;1.645,"*","")))))</f>
        <v/>
      </c>
      <c r="L21" s="48"/>
      <c r="M21" s="62">
        <f>[4]B15!$E$4</f>
        <v>0.14448230592005196</v>
      </c>
      <c r="N21" s="61" t="str">
        <f>IF(ABS([4]B15!$E$4/SQRT([4]V15!$E$4))&gt;2.576,"***",(IF(ABS([4]B15!$E$4/SQRT([4]V15!$E$4))&gt;1.96,"**",(IF(ABS([4]B15!$E$4/SQRT([4]V15!$E$4))&gt;1.645,"*","")))))</f>
        <v/>
      </c>
      <c r="O21" s="48"/>
      <c r="P21" s="62">
        <f>[4]B15!$F$4</f>
        <v>-0.65991081226673998</v>
      </c>
      <c r="Q21" s="61" t="str">
        <f>IF(ABS([4]B15!$F$4/SQRT([4]V15!$F$4))&gt;2.576,"***",(IF(ABS([4]B15!$F$4/SQRT([4]V15!$F$4))&gt;1.96,"**",(IF(ABS([4]B15!$F$4/SQRT([4]V15!$F$4))&gt;1.645,"*","")))))</f>
        <v>***</v>
      </c>
      <c r="R21" s="48"/>
      <c r="S21" s="62">
        <f>[4]B15!$G$4</f>
        <v>-7.1810053563070103E-2</v>
      </c>
      <c r="T21" s="61" t="str">
        <f>IF(ABS([4]B15!$G$4/SQRT([4]V15!$G$4))&gt;2.576,"***",(IF(ABS([4]B15!$G$4/SQRT([4]V15!$G$4))&gt;1.96,"**",(IF(ABS([4]B15!$G$4/SQRT([4]V15!$G$4))&gt;1.645,"*","")))))</f>
        <v/>
      </c>
      <c r="U21" s="48"/>
      <c r="V21" s="62">
        <f>[4]B15!$H$4</f>
        <v>0.37476811838715468</v>
      </c>
      <c r="W21" s="61" t="str">
        <f>IF(ABS([4]B15!$H$4/SQRT([4]V15!$H$4))&gt;2.576,"***",(IF(ABS([4]B15!$H$4/SQRT([4]V15!$H$4))&gt;1.96,"**",(IF(ABS([4]B15!$H$4/SQRT([4]V15!$H$4))&gt;1.645,"*","")))))</f>
        <v/>
      </c>
      <c r="X21" s="48"/>
      <c r="Y21" s="45">
        <f t="shared" si="0"/>
        <v>-4.8858771160482928E-2</v>
      </c>
      <c r="Z21" s="61"/>
      <c r="AA21" s="91"/>
      <c r="AD21" s="38"/>
      <c r="AE21" s="38"/>
      <c r="AF21" s="38"/>
      <c r="AG21" s="38"/>
      <c r="AH21" s="38"/>
      <c r="AI21" s="38"/>
      <c r="AJ21" s="38"/>
    </row>
    <row r="22" spans="2:36" s="88" customFormat="1">
      <c r="B22" s="39"/>
      <c r="C22" s="89" t="s">
        <v>115</v>
      </c>
      <c r="D22" s="100">
        <f>[4]B16!$B$4</f>
        <v>-0.21138988410701837</v>
      </c>
      <c r="E22" s="61" t="str">
        <f>IF(ABS([4]B16!$B$4/SQRT([4]V16!$B$4))&gt;2.576,"***",(IF(ABS([4]B16!$B$4/SQRT([4]V16!$B$4))&gt;1.96,"**",(IF(ABS([4]B16!$B$4/SQRT([4]V16!$B$4))&gt;1.645,"*","")))))</f>
        <v/>
      </c>
      <c r="F22" s="47"/>
      <c r="G22" s="62">
        <f>[4]B16!$C$4</f>
        <v>-0.56298398723845611</v>
      </c>
      <c r="H22" s="61" t="str">
        <f>IF(ABS([4]B16!$C$4/SQRT([4]V16!$C$4))&gt;2.576,"***",(IF(ABS([4]B16!$C$4/SQRT([4]V16!$C$4))&gt;1.96,"**",(IF(ABS([4]B16!$C$4/SQRT([4]V16!$C$4))&gt;1.645,"*","")))))</f>
        <v>***</v>
      </c>
      <c r="I22" s="48"/>
      <c r="J22" s="62">
        <f>[4]B16!$D$4</f>
        <v>-0.24070698114767239</v>
      </c>
      <c r="K22" s="61" t="str">
        <f>IF(ABS([4]B16!$D$4/SQRT([4]V16!$D$4))&gt;2.576,"***",(IF(ABS([4]B16!$D$4/SQRT([4]V16!$D$4))&gt;1.96,"**",(IF(ABS([4]B16!$D$4/SQRT([4]V16!$D$4))&gt;1.645,"*","")))))</f>
        <v>**</v>
      </c>
      <c r="L22" s="48"/>
      <c r="M22" s="62">
        <f>[4]B16!$E$4</f>
        <v>-0.47085469953871978</v>
      </c>
      <c r="N22" s="61" t="str">
        <f>IF(ABS([4]B16!$E$4/SQRT([4]V16!$E$4))&gt;2.576,"***",(IF(ABS([4]B16!$E$4/SQRT([4]V16!$E$4))&gt;1.96,"**",(IF(ABS([4]B16!$E$4/SQRT([4]V16!$E$4))&gt;1.645,"*","")))))</f>
        <v>*</v>
      </c>
      <c r="O22" s="48"/>
      <c r="P22" s="62">
        <f>[4]B16!$F$4</f>
        <v>0.60239852996433807</v>
      </c>
      <c r="Q22" s="61" t="str">
        <f>IF(ABS([4]B16!$F$4/SQRT([4]V16!$F$4))&gt;2.576,"***",(IF(ABS([4]B16!$F$4/SQRT([4]V16!$F$4))&gt;1.96,"**",(IF(ABS([4]B16!$F$4/SQRT([4]V16!$F$4))&gt;1.645,"*","")))))</f>
        <v>***</v>
      </c>
      <c r="R22" s="48"/>
      <c r="S22" s="62">
        <f>[4]B16!$G$4</f>
        <v>-0.29452826969823165</v>
      </c>
      <c r="T22" s="61" t="str">
        <f>IF(ABS([4]B16!$G$4/SQRT([4]V16!$G$4))&gt;2.576,"***",(IF(ABS([4]B16!$G$4/SQRT([4]V16!$G$4))&gt;1.96,"**",(IF(ABS([4]B16!$G$4/SQRT([4]V16!$G$4))&gt;1.645,"*","")))))</f>
        <v>***</v>
      </c>
      <c r="U22" s="48"/>
      <c r="V22" s="62">
        <f>[5]relexpp!$V$22</f>
        <v>-1.0774102612372209</v>
      </c>
      <c r="W22" s="61" t="str">
        <f>[5]relexpp!$W$22</f>
        <v>***</v>
      </c>
      <c r="X22" s="48"/>
      <c r="Y22" s="45">
        <f t="shared" si="0"/>
        <v>-0.32221079328614011</v>
      </c>
      <c r="Z22" s="61"/>
      <c r="AA22" s="91"/>
      <c r="AD22" s="38"/>
      <c r="AE22" s="38"/>
      <c r="AF22" s="38"/>
      <c r="AG22" s="38"/>
      <c r="AH22" s="38"/>
      <c r="AI22" s="38"/>
      <c r="AJ22" s="38"/>
    </row>
    <row r="23" spans="2:36" s="88" customFormat="1">
      <c r="B23" s="39"/>
      <c r="C23" s="89" t="s">
        <v>116</v>
      </c>
      <c r="D23" s="100"/>
      <c r="E23" s="61"/>
      <c r="F23" s="47"/>
      <c r="G23" s="62">
        <f>[5]relexpp!$G$23</f>
        <v>0.34442587914667638</v>
      </c>
      <c r="H23" s="61" t="str">
        <f>[5]relexpp!$H$23</f>
        <v/>
      </c>
      <c r="I23" s="48"/>
      <c r="J23" s="62">
        <f>[4]B17!$D$4</f>
        <v>0.32678633476353303</v>
      </c>
      <c r="K23" s="61" t="str">
        <f>IF(ABS([4]B17!$D$4/SQRT([4]V17!$D$4))&gt;2.576,"***",(IF(ABS([4]B17!$D$4/SQRT([4]V17!$D$4))&gt;1.96,"**",(IF(ABS([4]B17!$D$4/SQRT([4]V17!$D$4))&gt;1.645,"*","")))))</f>
        <v>***</v>
      </c>
      <c r="L23" s="48"/>
      <c r="M23" s="62">
        <f>[4]B17!$E$4</f>
        <v>1.9513745467061715E-2</v>
      </c>
      <c r="N23" s="61" t="str">
        <f>IF(ABS([4]B17!$E$4/SQRT([4]V17!$E$4))&gt;2.576,"***",(IF(ABS([4]B17!$E$4/SQRT([4]V17!$E$4))&gt;1.96,"**",(IF(ABS([4]B17!$E$4/SQRT([4]V17!$E$4))&gt;1.645,"*","")))))</f>
        <v/>
      </c>
      <c r="O23" s="48"/>
      <c r="P23" s="62">
        <f>[4]B17!$F$4</f>
        <v>1.4709589421378387E-2</v>
      </c>
      <c r="Q23" s="61" t="str">
        <f>IF(ABS([4]B17!$F$4/SQRT([4]V17!$F$4))&gt;2.576,"***",(IF(ABS([4]B17!$F$4/SQRT([4]V17!$F$4))&gt;1.96,"**",(IF(ABS([4]B17!$F$4/SQRT([4]V17!$F$4))&gt;1.645,"*","")))))</f>
        <v/>
      </c>
      <c r="R23" s="48"/>
      <c r="S23" s="62">
        <f>[4]B17!$G$4</f>
        <v>-0.16979045675614829</v>
      </c>
      <c r="T23" s="61" t="str">
        <f>IF(ABS([4]B17!$G$4/SQRT([4]V17!$G$4))&gt;2.576,"***",(IF(ABS([4]B17!$G$4/SQRT([4]V17!$G$4))&gt;1.96,"**",(IF(ABS([4]B17!$G$4/SQRT([4]V17!$G$4))&gt;1.645,"*","")))))</f>
        <v/>
      </c>
      <c r="U23" s="48"/>
      <c r="V23" s="62">
        <f>[4]B17!$H$4</f>
        <v>1.0264133679017333</v>
      </c>
      <c r="W23" s="61" t="str">
        <f>IF(ABS([4]B17!$H$4/SQRT([4]V17!$H$4))&gt;2.576,"***",(IF(ABS([4]B17!$H$4/SQRT([4]V17!$H$4))&gt;1.96,"**",(IF(ABS([4]B17!$H$4/SQRT([4]V17!$H$4))&gt;1.645,"*","")))))</f>
        <v>***</v>
      </c>
      <c r="X23" s="48"/>
      <c r="Y23" s="45">
        <f>(D23+G23+J23+M23+P23+S23+V23)/6</f>
        <v>0.26034307665737244</v>
      </c>
      <c r="Z23" s="61"/>
      <c r="AA23" s="91"/>
      <c r="AD23" s="38"/>
      <c r="AE23" s="38"/>
      <c r="AF23" s="38"/>
      <c r="AG23" s="38"/>
      <c r="AH23" s="38"/>
      <c r="AI23" s="38"/>
      <c r="AJ23" s="38"/>
    </row>
    <row r="24" spans="2:36" s="88" customFormat="1">
      <c r="B24" s="39"/>
      <c r="C24" s="89"/>
      <c r="D24" s="100"/>
      <c r="E24" s="61"/>
      <c r="F24" s="47"/>
      <c r="G24" s="62"/>
      <c r="H24" s="61"/>
      <c r="I24" s="48"/>
      <c r="J24" s="62"/>
      <c r="K24" s="61"/>
      <c r="L24" s="48"/>
      <c r="M24" s="62"/>
      <c r="N24" s="61"/>
      <c r="O24" s="48"/>
      <c r="P24" s="62"/>
      <c r="Q24" s="61"/>
      <c r="R24" s="48"/>
      <c r="S24" s="62"/>
      <c r="T24" s="61"/>
      <c r="U24" s="48"/>
      <c r="V24" s="62"/>
      <c r="W24" s="61"/>
      <c r="X24" s="48"/>
      <c r="Y24" s="45"/>
      <c r="Z24" s="61"/>
      <c r="AA24" s="91"/>
      <c r="AD24" s="38"/>
      <c r="AE24" s="38"/>
      <c r="AF24" s="38"/>
      <c r="AG24" s="38"/>
      <c r="AH24" s="38"/>
      <c r="AI24" s="38"/>
      <c r="AJ24" s="38"/>
    </row>
    <row r="25" spans="2:36" s="88" customFormat="1">
      <c r="B25" s="39"/>
      <c r="C25" s="89" t="s">
        <v>148</v>
      </c>
      <c r="D25" s="45">
        <f>AVERAGE(D7:D23)</f>
        <v>-0.11144553179328918</v>
      </c>
      <c r="E25" s="61"/>
      <c r="F25" s="47"/>
      <c r="G25" s="45">
        <f>AVERAGE(G7:G23)</f>
        <v>-0.3778195357902947</v>
      </c>
      <c r="H25" s="61"/>
      <c r="I25" s="48"/>
      <c r="J25" s="45">
        <f>AVERAGE(J7:J23)</f>
        <v>5.0013069357408308E-3</v>
      </c>
      <c r="K25" s="61"/>
      <c r="L25" s="48"/>
      <c r="M25" s="45">
        <f>AVERAGE(M7:M23)</f>
        <v>-0.12262528279096999</v>
      </c>
      <c r="N25" s="61"/>
      <c r="O25" s="48"/>
      <c r="P25" s="45">
        <f>AVERAGE(P7:P23)</f>
        <v>-0.14580100714137248</v>
      </c>
      <c r="Q25" s="61"/>
      <c r="R25" s="48"/>
      <c r="S25" s="45">
        <f>AVERAGE(S7:S23)</f>
        <v>-0.34595776126885869</v>
      </c>
      <c r="T25" s="61"/>
      <c r="U25" s="48"/>
      <c r="V25" s="45">
        <f>AVERAGE(V7:V23)</f>
        <v>-0.11847905644199519</v>
      </c>
      <c r="W25" s="61"/>
      <c r="X25" s="48"/>
      <c r="Y25" s="45">
        <f>AVERAGE(Y7:Y23)</f>
        <v>-0.16931805494840885</v>
      </c>
      <c r="Z25" s="61"/>
      <c r="AA25" s="91"/>
      <c r="AD25" s="38"/>
      <c r="AE25" s="38"/>
      <c r="AF25" s="38"/>
      <c r="AG25" s="38"/>
      <c r="AH25" s="38"/>
      <c r="AI25" s="38"/>
      <c r="AJ25" s="38"/>
    </row>
    <row r="26" spans="2:36" s="88" customFormat="1" ht="7.5" customHeight="1">
      <c r="B26" s="5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D26" s="38"/>
      <c r="AE26" s="38"/>
      <c r="AF26" s="38"/>
      <c r="AG26" s="38"/>
      <c r="AH26" s="38"/>
      <c r="AI26" s="38"/>
      <c r="AJ26" s="38"/>
    </row>
    <row r="27" spans="2:36" s="88" customFormat="1" ht="6" customHeight="1">
      <c r="B27" s="3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D27" s="38"/>
      <c r="AE27" s="38"/>
      <c r="AF27" s="38"/>
      <c r="AG27" s="38"/>
      <c r="AH27" s="38"/>
      <c r="AI27" s="38"/>
      <c r="AJ27" s="38"/>
    </row>
    <row r="28" spans="2:36" s="88" customFormat="1" ht="12.75" customHeight="1">
      <c r="B28" s="38"/>
      <c r="C28" s="129" t="s">
        <v>136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56"/>
      <c r="AD28" s="38"/>
      <c r="AE28" s="38"/>
      <c r="AF28" s="38"/>
      <c r="AG28" s="38"/>
      <c r="AH28" s="38"/>
      <c r="AI28" s="38"/>
      <c r="AJ28" s="38"/>
    </row>
    <row r="29" spans="2:36" s="88" customFormat="1">
      <c r="B29" s="38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56"/>
    </row>
    <row r="31" spans="2:36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56"/>
    </row>
    <row r="32" spans="2:36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7" spans="4:26"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</sheetData>
  <mergeCells count="9">
    <mergeCell ref="Y4:Z5"/>
    <mergeCell ref="C28:Y32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3:AJ37"/>
  <sheetViews>
    <sheetView workbookViewId="0">
      <selection activeCell="AA32" sqref="B3:AA32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425781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8.7109375" style="99" customWidth="1"/>
    <col min="17" max="17" width="3.28515625" style="99" customWidth="1"/>
    <col min="18" max="18" width="0.5703125" style="99" customWidth="1"/>
    <col min="19" max="19" width="8.7109375" style="99" customWidth="1"/>
    <col min="20" max="20" width="3.5703125" style="99" customWidth="1"/>
    <col min="21" max="21" width="0.5703125" style="99" customWidth="1"/>
    <col min="22" max="22" width="8.7109375" style="99" customWidth="1"/>
    <col min="23" max="23" width="3.140625" style="99" customWidth="1"/>
    <col min="24" max="24" width="0.5703125" style="99" customWidth="1"/>
    <col min="25" max="25" width="8.7109375" style="99" customWidth="1"/>
    <col min="26" max="26" width="3.140625" style="99" customWidth="1"/>
    <col min="27" max="27" width="1.5703125" style="88" customWidth="1"/>
    <col min="28" max="29" width="9.140625" style="88"/>
    <col min="30" max="16384" width="9.140625" style="38"/>
  </cols>
  <sheetData>
    <row r="3" spans="2:3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</row>
    <row r="4" spans="2:36" ht="12.75" customHeight="1">
      <c r="B4" s="39"/>
      <c r="C4" s="89"/>
      <c r="D4" s="123" t="s">
        <v>33</v>
      </c>
      <c r="E4" s="117"/>
      <c r="F4" s="90"/>
      <c r="G4" s="123" t="s">
        <v>34</v>
      </c>
      <c r="H4" s="117"/>
      <c r="I4" s="90"/>
      <c r="J4" s="123" t="s">
        <v>93</v>
      </c>
      <c r="K4" s="117"/>
      <c r="L4" s="90"/>
      <c r="M4" s="123" t="s">
        <v>36</v>
      </c>
      <c r="N4" s="117"/>
      <c r="O4" s="90"/>
      <c r="P4" s="123" t="s">
        <v>37</v>
      </c>
      <c r="Q4" s="117"/>
      <c r="R4" s="90"/>
      <c r="S4" s="123" t="s">
        <v>94</v>
      </c>
      <c r="T4" s="117"/>
      <c r="U4" s="90"/>
      <c r="V4" s="123" t="s">
        <v>95</v>
      </c>
      <c r="W4" s="117"/>
      <c r="X4" s="90"/>
      <c r="Y4" s="128" t="s">
        <v>148</v>
      </c>
      <c r="Z4" s="119"/>
      <c r="AA4" s="91"/>
    </row>
    <row r="5" spans="2:36" ht="12.7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117"/>
      <c r="O5" s="90"/>
      <c r="P5" s="117"/>
      <c r="Q5" s="117"/>
      <c r="R5" s="90"/>
      <c r="S5" s="117"/>
      <c r="T5" s="117"/>
      <c r="U5" s="90"/>
      <c r="V5" s="117"/>
      <c r="W5" s="117"/>
      <c r="X5" s="90"/>
      <c r="Y5" s="119"/>
      <c r="Z5" s="119"/>
      <c r="AA5" s="91"/>
    </row>
    <row r="6" spans="2:3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1"/>
    </row>
    <row r="7" spans="2:36" s="88" customFormat="1">
      <c r="B7" s="39"/>
      <c r="C7" s="89" t="s">
        <v>96</v>
      </c>
      <c r="D7" s="100">
        <f>[4]B1!$B$5</f>
        <v>0.53681298371629493</v>
      </c>
      <c r="E7" s="61" t="str">
        <f>IF(ABS([4]B1!$B$5/SQRT([4]V1!$B$5))&gt;2.576,"***",(IF(ABS([4]B1!$B$5/SQRT([4]V1!$B$5))&gt;1.96,"**",(IF(ABS([4]B1!$B$5/SQRT([4]V1!$B$5))&gt;1.645,"*","")))))</f>
        <v>*</v>
      </c>
      <c r="F7" s="47"/>
      <c r="G7" s="62">
        <f>[4]B1!$C$5</f>
        <v>0.21676871557036406</v>
      </c>
      <c r="H7" s="61" t="str">
        <f>IF(ABS([4]B1!$C$5/SQRT([4]V1!$C$5))&gt;2.576,"***",(IF(ABS([4]B1!$C$5/SQRT([4]V1!$C$5))&gt;1.96,"**",(IF(ABS([4]B1!$C$5/SQRT([4]V1!$C$5))&gt;1.645,"*","")))))</f>
        <v/>
      </c>
      <c r="I7" s="48"/>
      <c r="J7" s="62">
        <f>[4]B1!$D$5</f>
        <v>1.1782747247784393</v>
      </c>
      <c r="K7" s="61" t="str">
        <f>IF(ABS([4]B1!$D$5/SQRT([4]V1!$D$5))&gt;2.576,"***",(IF(ABS([4]B1!$D$5/SQRT([4]V1!$D$5))&gt;1.96,"**",(IF(ABS([4]B1!$D$5/SQRT([4]V1!$D$5))&gt;1.645,"*","")))))</f>
        <v>***</v>
      </c>
      <c r="L7" s="48"/>
      <c r="M7" s="62">
        <f>[4]B1!$E$5</f>
        <v>9.6124176370952136E-2</v>
      </c>
      <c r="N7" s="61" t="str">
        <f>IF(ABS([4]B1!$E$5/SQRT([4]V1!$E$5))&gt;2.576,"***",(IF(ABS([4]B1!$E$5/SQRT([4]V1!$E$5))&gt;1.96,"**",(IF(ABS([4]B1!$E$5/SQRT([4]V1!$E$5))&gt;1.645,"*","")))))</f>
        <v/>
      </c>
      <c r="O7" s="48"/>
      <c r="P7" s="62">
        <f>[4]B1!$F$5</f>
        <v>7.8021446409164988E-2</v>
      </c>
      <c r="Q7" s="61" t="str">
        <f>IF(ABS([4]B1!$F$5/SQRT([4]V1!$F$5))&gt;2.576,"***",(IF(ABS([4]B1!$F$5/SQRT([4]V1!$F$5))&gt;1.96,"**",(IF(ABS([4]B1!$F$5/SQRT([4]V1!$F$5))&gt;1.645,"*","")))))</f>
        <v/>
      </c>
      <c r="R7" s="48"/>
      <c r="S7" s="62">
        <f>[5]income!$S$7</f>
        <v>0.5885811492588664</v>
      </c>
      <c r="T7" s="61" t="str">
        <f>[5]income!$T$7</f>
        <v>***</v>
      </c>
      <c r="U7" s="48"/>
      <c r="V7" s="62">
        <f>[4]B1!$H$5</f>
        <v>2.133993226141699</v>
      </c>
      <c r="W7" s="61" t="str">
        <f>IF(ABS([4]B1!$H$5/SQRT([4]V1!$H$5))&gt;2.576,"***",(IF(ABS([4]B1!$H$5/SQRT([4]V1!$H$5))&gt;1.96,"**",(IF(ABS([4]B1!$H$5/SQRT([4]V1!$H$5))&gt;1.645,"*","")))))</f>
        <v>***</v>
      </c>
      <c r="X7" s="48"/>
      <c r="Y7" s="45">
        <f>(D7+G7+J7+M7+P7+S7+V7)/7</f>
        <v>0.68979663174939732</v>
      </c>
      <c r="Z7" s="61"/>
      <c r="AA7" s="91"/>
      <c r="AD7" s="38"/>
      <c r="AE7" s="38"/>
      <c r="AF7" s="38"/>
      <c r="AG7" s="38"/>
      <c r="AH7" s="38"/>
      <c r="AI7" s="38"/>
      <c r="AJ7" s="38"/>
    </row>
    <row r="8" spans="2:36" s="88" customFormat="1">
      <c r="B8" s="39"/>
      <c r="C8" s="89" t="s">
        <v>100</v>
      </c>
      <c r="D8" s="100">
        <f>[4]B2!$B$5</f>
        <v>0.25245196148903765</v>
      </c>
      <c r="E8" s="61" t="str">
        <f>IF(ABS([4]B2!$B$5/SQRT([4]V2!$B$5))&gt;2.576,"***",(IF(ABS([4]B2!$B$5/SQRT([4]V2!$B$5))&gt;1.96,"**",(IF(ABS([4]B2!$B$5/SQRT([4]V2!$B$5))&gt;1.645,"*","")))))</f>
        <v>***</v>
      </c>
      <c r="F8" s="47"/>
      <c r="G8" s="62">
        <f>[4]B2!$C$5</f>
        <v>0.18817259324853777</v>
      </c>
      <c r="H8" s="61" t="str">
        <f>IF(ABS([4]B2!$C$5/SQRT([4]V2!$C$5))&gt;2.576,"***",(IF(ABS([4]B2!$C$5/SQRT([4]V2!$C$5))&gt;1.96,"**",(IF(ABS([4]B2!$C$5/SQRT([4]V2!$C$5))&gt;1.645,"*","")))))</f>
        <v/>
      </c>
      <c r="I8" s="48"/>
      <c r="J8" s="62">
        <f>[5]income!$J$8</f>
        <v>0.63074279702453051</v>
      </c>
      <c r="K8" s="61" t="str">
        <f>[5]income!$K$8</f>
        <v>***</v>
      </c>
      <c r="L8" s="48"/>
      <c r="M8" s="62"/>
      <c r="N8" s="61"/>
      <c r="O8" s="48"/>
      <c r="P8" s="62">
        <f>[4]B2!$F$5</f>
        <v>-0.40154381059769706</v>
      </c>
      <c r="Q8" s="61" t="str">
        <f>IF(ABS([4]B2!$F$5/SQRT([4]V2!$F$5))&gt;2.576,"***",(IF(ABS([4]B2!$F$5/SQRT([4]V2!$F$5))&gt;1.96,"**",(IF(ABS([4]B2!$F$5/SQRT([4]V2!$F$5))&gt;1.645,"*","")))))</f>
        <v/>
      </c>
      <c r="R8" s="48"/>
      <c r="S8" s="62">
        <f>[4]B2!$G$5</f>
        <v>-6.2998764576418037E-2</v>
      </c>
      <c r="T8" s="61" t="str">
        <f>IF(ABS([4]B2!$G$5/SQRT([4]V2!$G$5))&gt;2.576,"***",(IF(ABS([4]B2!$G$5/SQRT([4]V2!$G$5))&gt;1.96,"**",(IF(ABS([4]B2!$G$5/SQRT([4]V2!$G$5))&gt;1.645,"*","")))))</f>
        <v/>
      </c>
      <c r="U8" s="48"/>
      <c r="V8" s="62">
        <f>[4]B2!$H$5</f>
        <v>1.0433787292663332</v>
      </c>
      <c r="W8" s="61" t="str">
        <f>IF(ABS([4]B2!$H$5/SQRT([4]V2!$H$5))&gt;2.576,"***",(IF(ABS([4]B2!$H$5/SQRT([4]V2!$H$5))&gt;1.96,"**",(IF(ABS([4]B2!$H$5/SQRT([4]V2!$H$5))&gt;1.645,"*","")))))</f>
        <v>***</v>
      </c>
      <c r="X8" s="48"/>
      <c r="Y8" s="45">
        <f>(D8+G8+J8+M8+P8+S8+V8)/6</f>
        <v>0.27503391764238733</v>
      </c>
      <c r="Z8" s="61"/>
      <c r="AA8" s="91"/>
      <c r="AD8" s="38"/>
      <c r="AE8" s="38"/>
      <c r="AF8" s="38"/>
      <c r="AG8" s="38"/>
      <c r="AH8" s="38"/>
      <c r="AI8" s="38"/>
      <c r="AJ8" s="38"/>
    </row>
    <row r="9" spans="2:36" s="88" customFormat="1">
      <c r="B9" s="39"/>
      <c r="C9" s="89" t="s">
        <v>101</v>
      </c>
      <c r="D9" s="100">
        <f>[5]income!$D$9</f>
        <v>1.1191312189374085</v>
      </c>
      <c r="E9" s="61" t="str">
        <f>[5]income!$E$9</f>
        <v>**</v>
      </c>
      <c r="F9" s="47"/>
      <c r="G9" s="62">
        <f>[4]B3!$C$5</f>
        <v>0.42641734327149089</v>
      </c>
      <c r="H9" s="61" t="str">
        <f>IF(ABS([4]B3!$C$5/SQRT([4]V3!$C$5))&gt;2.576,"***",(IF(ABS([4]B3!$C$5/SQRT([4]V3!$C$5))&gt;1.96,"**",(IF(ABS([4]B3!$C$5/SQRT([4]V3!$C$5))&gt;1.645,"*","")))))</f>
        <v>***</v>
      </c>
      <c r="I9" s="48"/>
      <c r="J9" s="62">
        <f>[4]B3!$D$5</f>
        <v>-0.18787506754681929</v>
      </c>
      <c r="K9" s="61" t="str">
        <f>IF(ABS([4]B3!$D$5/SQRT([4]V3!$D$5))&gt;2.576,"***",(IF(ABS([4]B3!$D$5/SQRT([4]V3!$D$5))&gt;1.96,"**",(IF(ABS([4]B3!$D$5/SQRT([4]V3!$D$5))&gt;1.645,"*","")))))</f>
        <v/>
      </c>
      <c r="L9" s="48"/>
      <c r="M9" s="62">
        <f>[4]B3!$E$5</f>
        <v>0.81775941517624717</v>
      </c>
      <c r="N9" s="61" t="str">
        <f>IF(ABS([4]B3!$E$5/SQRT([4]V3!$E$5))&gt;2.576,"***",(IF(ABS([4]B3!$E$5/SQRT([4]V3!$E$5))&gt;1.96,"**",(IF(ABS([4]B3!$E$5/SQRT([4]V3!$E$5))&gt;1.645,"*","")))))</f>
        <v>***</v>
      </c>
      <c r="O9" s="48"/>
      <c r="P9" s="62">
        <f>[4]B3!$F$5</f>
        <v>1.0523192582685352</v>
      </c>
      <c r="Q9" s="61" t="str">
        <f>IF(ABS([4]B3!$F$5/SQRT([4]V3!$F$5))&gt;2.576,"***",(IF(ABS([4]B3!$F$5/SQRT([4]V3!$F$5))&gt;1.96,"**",(IF(ABS([4]B3!$F$5/SQRT([4]V3!$F$5))&gt;1.645,"*","")))))</f>
        <v>***</v>
      </c>
      <c r="R9" s="48"/>
      <c r="S9" s="62">
        <f>[4]B3!$G$5</f>
        <v>1.4327191162849893</v>
      </c>
      <c r="T9" s="61" t="str">
        <f>IF(ABS([4]B3!$G$5/SQRT([4]V3!$G$5))&gt;2.576,"***",(IF(ABS([4]B3!$G$5/SQRT([4]V3!$G$5))&gt;1.96,"**",(IF(ABS([4]B3!$G$5/SQRT([4]V3!$G$5))&gt;1.645,"*","")))))</f>
        <v>***</v>
      </c>
      <c r="U9" s="48"/>
      <c r="V9" s="62">
        <f>[4]B3!$H$5</f>
        <v>0.3823244382841457</v>
      </c>
      <c r="W9" s="61" t="str">
        <f>IF(ABS([4]B3!$H$5/SQRT([4]V3!$H$5))&gt;2.576,"***",(IF(ABS([4]B3!$H$5/SQRT([4]V3!$H$5))&gt;1.96,"**",(IF(ABS([4]B3!$H$5/SQRT([4]V3!$H$5))&gt;1.645,"*","")))))</f>
        <v>***</v>
      </c>
      <c r="X9" s="48"/>
      <c r="Y9" s="45">
        <f t="shared" ref="Y9:Y22" si="0">(D9+G9+J9+M9+P9+S9+V9)/7</f>
        <v>0.72039938895371392</v>
      </c>
      <c r="Z9" s="61"/>
      <c r="AA9" s="91"/>
      <c r="AD9" s="38"/>
      <c r="AE9" s="38"/>
      <c r="AF9" s="38"/>
      <c r="AG9" s="38"/>
      <c r="AH9" s="38"/>
      <c r="AI9" s="38"/>
      <c r="AJ9" s="38"/>
    </row>
    <row r="10" spans="2:36" s="88" customFormat="1">
      <c r="B10" s="39"/>
      <c r="C10" s="89" t="s">
        <v>102</v>
      </c>
      <c r="D10" s="100">
        <f>[5]income!$D$10</f>
        <v>1.4508457297671202</v>
      </c>
      <c r="E10" s="61" t="str">
        <f>[5]income!$E$10</f>
        <v>***</v>
      </c>
      <c r="F10" s="47"/>
      <c r="G10" s="62">
        <f>[4]B4!$C$5</f>
        <v>0.18196087734166297</v>
      </c>
      <c r="H10" s="61" t="str">
        <f>IF(ABS([4]B4!$C$5/SQRT([4]V4!$C$5))&gt;2.576,"***",(IF(ABS([4]B4!$C$5/SQRT([4]V4!$C$5))&gt;1.96,"**",(IF(ABS([4]B4!$C$5/SQRT([4]V4!$C$5))&gt;1.645,"*","")))))</f>
        <v/>
      </c>
      <c r="I10" s="48"/>
      <c r="J10" s="62">
        <f>[5]income!$J$10</f>
        <v>1.4454433316739788E-2</v>
      </c>
      <c r="K10" s="61" t="str">
        <f>[5]income!$K$10</f>
        <v/>
      </c>
      <c r="L10" s="48"/>
      <c r="M10" s="62">
        <f>[4]B4!$E$5</f>
        <v>0.1376618946478442</v>
      </c>
      <c r="N10" s="61" t="str">
        <f>IF(ABS([4]B4!$E$5/SQRT([4]V4!$E$5))&gt;2.576,"***",(IF(ABS([4]B4!$E$5/SQRT([4]V4!$E$5))&gt;1.96,"**",(IF(ABS([4]B4!$E$5/SQRT([4]V4!$E$5))&gt;1.645,"*","")))))</f>
        <v/>
      </c>
      <c r="O10" s="48"/>
      <c r="P10" s="62">
        <f>[4]B4!$F$5</f>
        <v>3.1367301309960322E-2</v>
      </c>
      <c r="Q10" s="61" t="str">
        <f>IF(ABS([4]B4!$F$5/SQRT([4]V4!$F$5))&gt;2.576,"***",(IF(ABS([4]B4!$F$5/SQRT([4]V4!$F$5))&gt;1.96,"**",(IF(ABS([4]B4!$F$5/SQRT([4]V4!$F$5))&gt;1.645,"*","")))))</f>
        <v/>
      </c>
      <c r="R10" s="48"/>
      <c r="S10" s="62">
        <f>[4]B4!$G$5</f>
        <v>0.31940932865433419</v>
      </c>
      <c r="T10" s="61" t="str">
        <f>IF(ABS([4]B4!$G$5/SQRT([4]V4!$G$5))&gt;2.576,"***",(IF(ABS([4]B4!$G$5/SQRT([4]V4!$G$5))&gt;1.96,"**",(IF(ABS([4]B4!$G$5/SQRT([4]V4!$G$5))&gt;1.645,"*","")))))</f>
        <v>***</v>
      </c>
      <c r="U10" s="48"/>
      <c r="V10" s="62">
        <f>[4]B4!$H$5</f>
        <v>0.13757853440551573</v>
      </c>
      <c r="W10" s="61" t="str">
        <f>IF(ABS([4]B4!$H$5/SQRT([4]V4!$H$5))&gt;2.576,"***",(IF(ABS([4]B4!$H$5/SQRT([4]V4!$H$5))&gt;1.96,"**",(IF(ABS([4]B4!$H$5/SQRT([4]V4!$H$5))&gt;1.645,"*","")))))</f>
        <v/>
      </c>
      <c r="X10" s="48"/>
      <c r="Y10" s="45">
        <f t="shared" si="0"/>
        <v>0.32475401420616823</v>
      </c>
      <c r="Z10" s="61"/>
      <c r="AA10" s="91"/>
      <c r="AD10" s="38"/>
      <c r="AE10" s="38"/>
      <c r="AF10" s="38"/>
      <c r="AG10" s="38"/>
      <c r="AH10" s="38"/>
      <c r="AI10" s="38"/>
      <c r="AJ10" s="38"/>
    </row>
    <row r="11" spans="2:36" s="88" customFormat="1">
      <c r="B11" s="39"/>
      <c r="C11" s="89" t="s">
        <v>104</v>
      </c>
      <c r="D11" s="100">
        <f>[4]B5!$B$5</f>
        <v>1.9729391606126236</v>
      </c>
      <c r="E11" s="61" t="str">
        <f>IF(ABS([4]B5!$B$5/SQRT([4]V5!$B$5))&gt;2.576,"***",(IF(ABS([4]B5!$B$5/SQRT([4]V5!$B$5))&gt;1.96,"**",(IF(ABS([4]B5!$B$5/SQRT([4]V5!$B$5))&gt;1.645,"*","")))))</f>
        <v>***</v>
      </c>
      <c r="F11" s="47"/>
      <c r="G11" s="62">
        <f>[4]B5!$C$5</f>
        <v>1.1791029738707783</v>
      </c>
      <c r="H11" s="61" t="str">
        <f>IF(ABS([4]B5!$C$5/SQRT([4]V5!$C$5))&gt;2.576,"***",(IF(ABS([4]B5!$C$5/SQRT([4]V5!$C$5))&gt;1.96,"**",(IF(ABS([4]B5!$C$5/SQRT([4]V5!$C$5))&gt;1.645,"*","")))))</f>
        <v>***</v>
      </c>
      <c r="I11" s="48"/>
      <c r="J11" s="62">
        <f>[4]B5!$D$5</f>
        <v>9.5037505908889409E-4</v>
      </c>
      <c r="K11" s="61" t="str">
        <f>IF(ABS([4]B5!$D$5/SQRT([4]V5!$D$5))&gt;2.576,"***",(IF(ABS([4]B5!$D$5/SQRT([4]V5!$D$5))&gt;1.96,"**",(IF(ABS([4]B5!$D$5/SQRT([4]V5!$D$5))&gt;1.645,"*","")))))</f>
        <v/>
      </c>
      <c r="L11" s="48"/>
      <c r="M11" s="62">
        <f>[4]B5!$E$5</f>
        <v>0.49800101461361712</v>
      </c>
      <c r="N11" s="61" t="str">
        <f>IF(ABS([4]B5!$E$5/SQRT([4]V5!$E$5))&gt;2.576,"***",(IF(ABS([4]B5!$E$5/SQRT([4]V5!$E$5))&gt;1.96,"**",(IF(ABS([4]B5!$E$5/SQRT([4]V5!$E$5))&gt;1.645,"*","")))))</f>
        <v>***</v>
      </c>
      <c r="O11" s="48"/>
      <c r="P11" s="62">
        <f>[4]B5!$F$5</f>
        <v>-0.2358526710070874</v>
      </c>
      <c r="Q11" s="61" t="str">
        <f>IF(ABS([4]B5!$F$5/SQRT([4]V5!$F$5))&gt;2.576,"***",(IF(ABS([4]B5!$F$5/SQRT([4]V5!$F$5))&gt;1.96,"**",(IF(ABS([4]B5!$F$5/SQRT([4]V5!$F$5))&gt;1.645,"*","")))))</f>
        <v/>
      </c>
      <c r="R11" s="48"/>
      <c r="S11" s="62">
        <f>[4]B5!$G$5</f>
        <v>0.50460774241918194</v>
      </c>
      <c r="T11" s="61" t="str">
        <f>IF(ABS([4]B5!$G$5/SQRT([4]V5!$G$5))&gt;2.576,"***",(IF(ABS([4]B5!$G$5/SQRT([4]V5!$G$5))&gt;1.96,"**",(IF(ABS([4]B5!$G$5/SQRT([4]V5!$G$5))&gt;1.645,"*","")))))</f>
        <v>*</v>
      </c>
      <c r="U11" s="48"/>
      <c r="V11" s="62">
        <f>[4]B5!$H$5</f>
        <v>2.7728826895096708</v>
      </c>
      <c r="W11" s="61" t="str">
        <f>IF(ABS([4]B5!$H$5/SQRT([4]V5!$H$5))&gt;2.576,"***",(IF(ABS([4]B5!$H$5/SQRT([4]V5!$H$5))&gt;1.96,"**",(IF(ABS([4]B5!$H$5/SQRT([4]V5!$H$5))&gt;1.645,"*","")))))</f>
        <v>***</v>
      </c>
      <c r="X11" s="48"/>
      <c r="Y11" s="45">
        <f t="shared" si="0"/>
        <v>0.95609018358255327</v>
      </c>
      <c r="Z11" s="61"/>
      <c r="AA11" s="91"/>
      <c r="AD11" s="38"/>
      <c r="AE11" s="38"/>
      <c r="AF11" s="38"/>
      <c r="AG11" s="38"/>
      <c r="AH11" s="38"/>
      <c r="AI11" s="38"/>
      <c r="AJ11" s="38"/>
    </row>
    <row r="12" spans="2:36" s="88" customFormat="1">
      <c r="B12" s="39"/>
      <c r="C12" s="89" t="s">
        <v>105</v>
      </c>
      <c r="D12" s="100">
        <f>[5]income!$D$12</f>
        <v>0.48119964845897228</v>
      </c>
      <c r="E12" s="61" t="str">
        <f>[5]income!$E$12</f>
        <v>***</v>
      </c>
      <c r="F12" s="47"/>
      <c r="G12" s="62">
        <f>[4]B6!$C$5</f>
        <v>0.17863559907862292</v>
      </c>
      <c r="H12" s="61" t="str">
        <f>IF(ABS([4]B6!$C$5/SQRT([4]V6!$C$5))&gt;2.576,"***",(IF(ABS([4]B6!$C$5/SQRT([4]V6!$C$5))&gt;1.96,"**",(IF(ABS([4]B6!$C$5/SQRT([4]V6!$C$5))&gt;1.645,"*","")))))</f>
        <v/>
      </c>
      <c r="I12" s="48"/>
      <c r="J12" s="62">
        <f>[4]B6!$D$5</f>
        <v>0.66996248299372752</v>
      </c>
      <c r="K12" s="61" t="str">
        <f>IF(ABS([4]B6!$D$5/SQRT([4]V6!$D$5))&gt;2.576,"***",(IF(ABS([4]B6!$D$5/SQRT([4]V6!$D$5))&gt;1.96,"**",(IF(ABS([4]B6!$D$5/SQRT([4]V6!$D$5))&gt;1.645,"*","")))))</f>
        <v>***</v>
      </c>
      <c r="L12" s="48"/>
      <c r="M12" s="62">
        <f>[4]B6!$E$5</f>
        <v>0.6634490210518027</v>
      </c>
      <c r="N12" s="61" t="str">
        <f>IF(ABS([4]B6!$E$5/SQRT([4]V6!$E$5))&gt;2.576,"***",(IF(ABS([4]B6!$E$5/SQRT([4]V6!$E$5))&gt;1.96,"**",(IF(ABS([4]B6!$E$5/SQRT([4]V6!$E$5))&gt;1.645,"*","")))))</f>
        <v>***</v>
      </c>
      <c r="O12" s="48"/>
      <c r="P12" s="62">
        <f>[4]B6!$F$5</f>
        <v>0.81905262647367183</v>
      </c>
      <c r="Q12" s="61" t="str">
        <f>IF(ABS([4]B6!$F$5/SQRT([4]V6!$F$5))&gt;2.576,"***",(IF(ABS([4]B6!$F$5/SQRT([4]V6!$F$5))&gt;1.96,"**",(IF(ABS([4]B6!$F$5/SQRT([4]V6!$F$5))&gt;1.645,"*","")))))</f>
        <v>**</v>
      </c>
      <c r="R12" s="48"/>
      <c r="S12" s="62">
        <f>[5]income!$S$12</f>
        <v>0.75852021715455853</v>
      </c>
      <c r="T12" s="61" t="str">
        <f>[5]income!$T$12</f>
        <v>***</v>
      </c>
      <c r="U12" s="48"/>
      <c r="V12" s="62">
        <f>[4]B6!$H$5</f>
        <v>0.68041508547830731</v>
      </c>
      <c r="W12" s="61" t="str">
        <f>IF(ABS([4]B6!$H$5/SQRT([4]V6!$H$5))&gt;2.576,"***",(IF(ABS([4]B6!$H$5/SQRT([4]V6!$H$5))&gt;1.96,"**",(IF(ABS([4]B6!$H$5/SQRT([4]V6!$H$5))&gt;1.645,"*","")))))</f>
        <v>***</v>
      </c>
      <c r="X12" s="48"/>
      <c r="Y12" s="45">
        <f t="shared" si="0"/>
        <v>0.60731924009852334</v>
      </c>
      <c r="Z12" s="61"/>
      <c r="AA12" s="91"/>
      <c r="AD12" s="38"/>
      <c r="AE12" s="38"/>
      <c r="AF12" s="38"/>
      <c r="AG12" s="38"/>
      <c r="AH12" s="38"/>
      <c r="AI12" s="38"/>
      <c r="AJ12" s="38"/>
    </row>
    <row r="13" spans="2:36" s="88" customFormat="1">
      <c r="B13" s="39"/>
      <c r="C13" s="89" t="s">
        <v>106</v>
      </c>
      <c r="D13" s="100">
        <f>[4]B7!$B$5</f>
        <v>0.62874181897104586</v>
      </c>
      <c r="E13" s="61" t="str">
        <f>IF(ABS([4]B7!$B$5/SQRT([4]V7!$B$5))&gt;2.576,"***",(IF(ABS([4]B7!$B$5/SQRT([4]V7!$B$5))&gt;1.96,"**",(IF(ABS([4]B7!$B$5/SQRT([4]V7!$B$5))&gt;1.645,"*","")))))</f>
        <v>***</v>
      </c>
      <c r="F13" s="47"/>
      <c r="G13" s="62">
        <f>[4]B7!$C$5</f>
        <v>1.9832044622780087</v>
      </c>
      <c r="H13" s="61" t="str">
        <f>IF(ABS([4]B7!$C$5/SQRT([4]V7!$C$5))&gt;2.576,"***",(IF(ABS([4]B7!$C$5/SQRT([4]V7!$C$5))&gt;1.96,"**",(IF(ABS([4]B7!$C$5/SQRT([4]V7!$C$5))&gt;1.645,"*","")))))</f>
        <v>**</v>
      </c>
      <c r="I13" s="48"/>
      <c r="J13" s="62">
        <f>[4]B7!$D$5</f>
        <v>0.36899498220499655</v>
      </c>
      <c r="K13" s="61" t="str">
        <f>IF(ABS([4]B7!$D$5/SQRT([4]V7!$D$5))&gt;2.576,"***",(IF(ABS([4]B7!$D$5/SQRT([4]V7!$D$5))&gt;1.96,"**",(IF(ABS([4]B7!$D$5/SQRT([4]V7!$D$5))&gt;1.645,"*","")))))</f>
        <v>***</v>
      </c>
      <c r="L13" s="48"/>
      <c r="M13" s="62">
        <f>[4]B7!$E$5</f>
        <v>-9.9224089048991784E-2</v>
      </c>
      <c r="N13" s="61" t="str">
        <f>IF(ABS([4]B7!$E$5/SQRT([4]V7!$E$5))&gt;2.576,"***",(IF(ABS([4]B7!$E$5/SQRT([4]V7!$E$5))&gt;1.96,"**",(IF(ABS([4]B7!$E$5/SQRT([4]V7!$E$5))&gt;1.645,"*","")))))</f>
        <v/>
      </c>
      <c r="O13" s="48"/>
      <c r="P13" s="62">
        <f>[4]B7!$F$5</f>
        <v>-0.34449160280807167</v>
      </c>
      <c r="Q13" s="61" t="str">
        <f>IF(ABS([4]B7!$F$5/SQRT([4]V7!$F$5))&gt;2.576,"***",(IF(ABS([4]B7!$F$5/SQRT([4]V7!$F$5))&gt;1.96,"**",(IF(ABS([4]B7!$F$5/SQRT([4]V7!$F$5))&gt;1.645,"*","")))))</f>
        <v/>
      </c>
      <c r="R13" s="48"/>
      <c r="S13" s="62">
        <f>[4]B7!$G$5</f>
        <v>-0.71666942295992542</v>
      </c>
      <c r="T13" s="61" t="str">
        <f>IF(ABS([4]B7!$G$5/SQRT([4]V7!$G$5))&gt;2.576,"***",(IF(ABS([4]B7!$G$5/SQRT([4]V7!$G$5))&gt;1.96,"**",(IF(ABS([4]B7!$G$5/SQRT([4]V7!$G$5))&gt;1.645,"*","")))))</f>
        <v>***</v>
      </c>
      <c r="U13" s="48"/>
      <c r="V13" s="62">
        <f>[4]B7!$H$5</f>
        <v>0.72071332958227396</v>
      </c>
      <c r="W13" s="61" t="str">
        <f>IF(ABS([4]B7!$H$5/SQRT([4]V7!$H$5))&gt;2.576,"***",(IF(ABS([4]B7!$H$5/SQRT([4]V7!$H$5))&gt;1.96,"**",(IF(ABS([4]B7!$H$5/SQRT([4]V7!$H$5))&gt;1.645,"*","")))))</f>
        <v>*</v>
      </c>
      <c r="X13" s="48"/>
      <c r="Y13" s="45">
        <f t="shared" si="0"/>
        <v>0.36303849688847667</v>
      </c>
      <c r="Z13" s="61"/>
      <c r="AA13" s="91"/>
      <c r="AD13" s="38"/>
      <c r="AE13" s="38"/>
      <c r="AF13" s="38"/>
      <c r="AG13" s="38"/>
      <c r="AH13" s="38"/>
      <c r="AI13" s="38"/>
      <c r="AJ13" s="38"/>
    </row>
    <row r="14" spans="2:36" s="88" customFormat="1">
      <c r="B14" s="39"/>
      <c r="C14" s="89" t="s">
        <v>107</v>
      </c>
      <c r="D14" s="100">
        <f>[4]B8!$B$5</f>
        <v>0.78841587146467773</v>
      </c>
      <c r="E14" s="61" t="str">
        <f>IF(ABS([4]B8!$B$5/SQRT([4]V8!$B$5))&gt;2.576,"***",(IF(ABS([4]B8!$B$5/SQRT([4]V8!$B$5))&gt;1.96,"**",(IF(ABS([4]B8!$B$5/SQRT([4]V8!$B$5))&gt;1.645,"*","")))))</f>
        <v/>
      </c>
      <c r="F14" s="47"/>
      <c r="G14" s="62">
        <f>[4]B8!$C$5</f>
        <v>0.60731227420426881</v>
      </c>
      <c r="H14" s="61" t="str">
        <f>IF(ABS([4]B8!$C$5/SQRT([4]V8!$C$5))&gt;2.576,"***",(IF(ABS([4]B8!$C$5/SQRT([4]V8!$C$5))&gt;1.96,"**",(IF(ABS([4]B8!$C$5/SQRT([4]V8!$C$5))&gt;1.645,"*","")))))</f>
        <v>**</v>
      </c>
      <c r="I14" s="48"/>
      <c r="J14" s="62">
        <f>[4]B8!$D$5</f>
        <v>0.47063514499530484</v>
      </c>
      <c r="K14" s="61" t="str">
        <f>IF(ABS([4]B8!$D$5/SQRT([4]V8!$D$5))&gt;2.576,"***",(IF(ABS([4]B8!$D$5/SQRT([4]V8!$D$5))&gt;1.96,"**",(IF(ABS([4]B8!$D$5/SQRT([4]V8!$D$5))&gt;1.645,"*","")))))</f>
        <v>**</v>
      </c>
      <c r="L14" s="48"/>
      <c r="M14" s="62">
        <f>[4]B8!$E$5</f>
        <v>-0.18866976271079663</v>
      </c>
      <c r="N14" s="61" t="str">
        <f>IF(ABS([4]B8!$E$5/SQRT([4]V8!$E$5))&gt;2.576,"***",(IF(ABS([4]B8!$E$5/SQRT([4]V8!$E$5))&gt;1.96,"**",(IF(ABS([4]B8!$E$5/SQRT([4]V8!$E$5))&gt;1.645,"*","")))))</f>
        <v/>
      </c>
      <c r="O14" s="48"/>
      <c r="P14" s="62">
        <f>[5]income!$P$14</f>
        <v>0.19365637047511933</v>
      </c>
      <c r="Q14" s="61" t="str">
        <f>[5]income!$Q$14</f>
        <v>**</v>
      </c>
      <c r="R14" s="48"/>
      <c r="S14" s="62">
        <f>[4]B8!$G$5</f>
        <v>0.24935920061566333</v>
      </c>
      <c r="T14" s="61" t="str">
        <f>IF(ABS([4]B8!$G$5/SQRT([4]V8!$G$5))&gt;2.576,"***",(IF(ABS([4]B8!$G$5/SQRT([4]V8!$G$5))&gt;1.96,"**",(IF(ABS([4]B8!$G$5/SQRT([4]V8!$G$5))&gt;1.645,"*","")))))</f>
        <v/>
      </c>
      <c r="U14" s="48"/>
      <c r="V14" s="62">
        <f>[5]income!$V$14</f>
        <v>0.3633047911962865</v>
      </c>
      <c r="W14" s="61" t="str">
        <f>[5]income!$W$14</f>
        <v/>
      </c>
      <c r="X14" s="48"/>
      <c r="Y14" s="45">
        <f t="shared" si="0"/>
        <v>0.35485912717721774</v>
      </c>
      <c r="Z14" s="61"/>
      <c r="AA14" s="91"/>
      <c r="AD14" s="38"/>
      <c r="AE14" s="38"/>
      <c r="AF14" s="38"/>
      <c r="AG14" s="38"/>
      <c r="AH14" s="38"/>
      <c r="AI14" s="38"/>
      <c r="AJ14" s="38"/>
    </row>
    <row r="15" spans="2:36" s="88" customFormat="1">
      <c r="B15" s="39"/>
      <c r="C15" s="89" t="s">
        <v>108</v>
      </c>
      <c r="D15" s="100">
        <f>[4]B9!$B$5</f>
        <v>0.59820149273831758</v>
      </c>
      <c r="E15" s="61" t="str">
        <f>IF(ABS([4]B9!$B$5/SQRT([4]V9!$B$5))&gt;2.576,"***",(IF(ABS([4]B9!$B$5/SQRT([4]V9!$B$5))&gt;1.96,"**",(IF(ABS([4]B9!$B$5/SQRT([4]V9!$B$5))&gt;1.645,"*","")))))</f>
        <v>***</v>
      </c>
      <c r="F15" s="47"/>
      <c r="G15" s="62">
        <f>[5]income!$G$15</f>
        <v>-1.6044944544169204</v>
      </c>
      <c r="H15" s="61" t="str">
        <f>[5]income!$H$15</f>
        <v>***</v>
      </c>
      <c r="I15" s="48"/>
      <c r="J15" s="62">
        <f>[4]B9!$D$5</f>
        <v>0.54438650461856652</v>
      </c>
      <c r="K15" s="61" t="str">
        <f>IF(ABS([4]B9!$D$5/SQRT([4]V9!$D$5))&gt;2.576,"***",(IF(ABS([4]B9!$D$5/SQRT([4]V9!$D$5))&gt;1.96,"**",(IF(ABS([4]B9!$D$5/SQRT([4]V9!$D$5))&gt;1.645,"*","")))))</f>
        <v>***</v>
      </c>
      <c r="L15" s="48"/>
      <c r="M15" s="62">
        <f>[4]B9!$E$5</f>
        <v>2.5467074445794984E-2</v>
      </c>
      <c r="N15" s="61" t="str">
        <f>IF(ABS([4]B9!$E$5/SQRT([4]V9!$E$5))&gt;2.576,"***",(IF(ABS([4]B9!$E$5/SQRT([4]V9!$E$5))&gt;1.96,"**",(IF(ABS([4]B9!$E$5/SQRT([4]V9!$E$5))&gt;1.645,"*","")))))</f>
        <v/>
      </c>
      <c r="O15" s="48"/>
      <c r="P15" s="62">
        <f>[4]B9!$F$5</f>
        <v>0.14205972815246723</v>
      </c>
      <c r="Q15" s="61" t="str">
        <f>IF(ABS([4]B9!$F$5/SQRT([4]V9!$F$5))&gt;2.576,"***",(IF(ABS([4]B9!$F$5/SQRT([4]V9!$F$5))&gt;1.96,"**",(IF(ABS([4]B9!$F$5/SQRT([4]V9!$F$5))&gt;1.645,"*","")))))</f>
        <v/>
      </c>
      <c r="R15" s="48"/>
      <c r="S15" s="62">
        <f>[4]B9!$G$5</f>
        <v>-0.12856125257599985</v>
      </c>
      <c r="T15" s="61" t="str">
        <f>IF(ABS([4]B9!$G$5/SQRT([4]V9!$G$5))&gt;2.576,"***",(IF(ABS([4]B9!$G$5/SQRT([4]V9!$G$5))&gt;1.96,"**",(IF(ABS([4]B9!$G$5/SQRT([4]V9!$G$5))&gt;1.645,"*","")))))</f>
        <v/>
      </c>
      <c r="U15" s="48"/>
      <c r="V15" s="62">
        <f>[4]B9!$H$5</f>
        <v>0.24473238331875649</v>
      </c>
      <c r="W15" s="61" t="str">
        <f>IF(ABS([4]B9!$H$5/SQRT([4]V9!$H$5))&gt;2.576,"***",(IF(ABS([4]B9!$H$5/SQRT([4]V9!$H$5))&gt;1.96,"**",(IF(ABS([4]B9!$H$5/SQRT([4]V9!$H$5))&gt;1.645,"*","")))))</f>
        <v/>
      </c>
      <c r="X15" s="48"/>
      <c r="Y15" s="45">
        <f t="shared" si="0"/>
        <v>-2.5458360531288183E-2</v>
      </c>
      <c r="Z15" s="61"/>
      <c r="AA15" s="91"/>
      <c r="AD15" s="38"/>
      <c r="AE15" s="38"/>
      <c r="AF15" s="38"/>
      <c r="AG15" s="38"/>
      <c r="AH15" s="38"/>
      <c r="AI15" s="38"/>
      <c r="AJ15" s="38"/>
    </row>
    <row r="16" spans="2:36" s="88" customFormat="1">
      <c r="B16" s="39"/>
      <c r="C16" s="89" t="s">
        <v>109</v>
      </c>
      <c r="D16" s="100">
        <f>[4]B10!$B$5</f>
        <v>-0.1019905344337065</v>
      </c>
      <c r="E16" s="61" t="str">
        <f>IF(ABS([4]B10!$B$5/SQRT([4]V10!$B$5))&gt;2.576,"***",(IF(ABS([4]B10!$B$5/SQRT([4]V10!$B$5))&gt;1.96,"**",(IF(ABS([4]B10!$B$5/SQRT([4]V10!$B$5))&gt;1.645,"*","")))))</f>
        <v/>
      </c>
      <c r="F16" s="47"/>
      <c r="G16" s="62">
        <f>[4]B10!$C$5</f>
        <v>-0.12633705110312288</v>
      </c>
      <c r="H16" s="61" t="str">
        <f>IF(ABS([4]B10!$C$5/SQRT([4]V10!$C$5))&gt;2.576,"***",(IF(ABS([4]B10!$C$5/SQRT([4]V10!$C$5))&gt;1.96,"**",(IF(ABS([4]B10!$C$5/SQRT([4]V10!$C$5))&gt;1.645,"*","")))))</f>
        <v/>
      </c>
      <c r="I16" s="48"/>
      <c r="J16" s="62">
        <f>[4]B10!$D$5</f>
        <v>-3.3842721249662096E-2</v>
      </c>
      <c r="K16" s="61" t="str">
        <f>IF(ABS([4]B10!$D$5/SQRT([4]V10!$D$5))&gt;2.576,"***",(IF(ABS([4]B10!$D$5/SQRT([4]V10!$D$5))&gt;1.96,"**",(IF(ABS([4]B10!$D$5/SQRT([4]V10!$D$5))&gt;1.645,"*","")))))</f>
        <v/>
      </c>
      <c r="L16" s="48"/>
      <c r="M16" s="62">
        <f>[4]B10!$E$5</f>
        <v>0.1779067696839621</v>
      </c>
      <c r="N16" s="61" t="str">
        <f>IF(ABS([4]B10!$E$5/SQRT([4]V10!$E$5))&gt;2.576,"***",(IF(ABS([4]B10!$E$5/SQRT([4]V10!$E$5))&gt;1.96,"**",(IF(ABS([4]B10!$E$5/SQRT([4]V10!$E$5))&gt;1.645,"*","")))))</f>
        <v/>
      </c>
      <c r="O16" s="48"/>
      <c r="P16" s="62">
        <f>[4]B10!$F$5</f>
        <v>0.12245890956897236</v>
      </c>
      <c r="Q16" s="61" t="str">
        <f>IF(ABS([4]B10!$F$5/SQRT([4]V10!$F$5))&gt;2.576,"***",(IF(ABS([4]B10!$F$5/SQRT([4]V10!$F$5))&gt;1.96,"**",(IF(ABS([4]B10!$F$5/SQRT([4]V10!$F$5))&gt;1.645,"*","")))))</f>
        <v/>
      </c>
      <c r="R16" s="48"/>
      <c r="S16" s="62">
        <f>[4]B10!$G$5</f>
        <v>-5.1716229582717665E-3</v>
      </c>
      <c r="T16" s="61" t="str">
        <f>IF(ABS([4]B10!$G$5/SQRT([4]V10!$G$5))&gt;2.576,"***",(IF(ABS([4]B10!$G$5/SQRT([4]V10!$G$5))&gt;1.96,"**",(IF(ABS([4]B10!$G$5/SQRT([4]V10!$G$5))&gt;1.645,"*","")))))</f>
        <v/>
      </c>
      <c r="U16" s="48"/>
      <c r="V16" s="62">
        <f>[4]B10!$H$5</f>
        <v>0.65175112815463043</v>
      </c>
      <c r="W16" s="61" t="str">
        <f>IF(ABS([4]B10!$H$5/SQRT([4]V10!$H$5))&gt;2.576,"***",(IF(ABS([4]B10!$H$5/SQRT([4]V10!$H$5))&gt;1.96,"**",(IF(ABS([4]B10!$H$5/SQRT([4]V10!$H$5))&gt;1.645,"*","")))))</f>
        <v>***</v>
      </c>
      <c r="X16" s="48"/>
      <c r="Y16" s="45">
        <f t="shared" si="0"/>
        <v>9.7824982523257373E-2</v>
      </c>
      <c r="Z16" s="61"/>
      <c r="AA16" s="91"/>
      <c r="AD16" s="38"/>
      <c r="AE16" s="38"/>
      <c r="AF16" s="38"/>
      <c r="AG16" s="38"/>
      <c r="AH16" s="38"/>
      <c r="AI16" s="38"/>
      <c r="AJ16" s="38"/>
    </row>
    <row r="17" spans="2:36" s="88" customFormat="1">
      <c r="B17" s="39"/>
      <c r="C17" s="89" t="s">
        <v>110</v>
      </c>
      <c r="D17" s="100">
        <f>[4]B11!$B$5</f>
        <v>0.88671334736220686</v>
      </c>
      <c r="E17" s="61" t="str">
        <f>IF(ABS([4]B11!$B$5/SQRT([4]V11!$B$5))&gt;2.576,"***",(IF(ABS([4]B11!$B$5/SQRT([4]V11!$B$5))&gt;1.96,"**",(IF(ABS([4]B11!$B$5/SQRT([4]V11!$B$5))&gt;1.645,"*","")))))</f>
        <v>***</v>
      </c>
      <c r="F17" s="47"/>
      <c r="G17" s="62">
        <f>[4]B11!$C$5</f>
        <v>0.15001563670470766</v>
      </c>
      <c r="H17" s="61" t="str">
        <f>IF(ABS([4]B11!$C$5/SQRT([4]V11!$C$5))&gt;2.576,"***",(IF(ABS([4]B11!$C$5/SQRT([4]V11!$C$5))&gt;1.96,"**",(IF(ABS([4]B11!$C$5/SQRT([4]V11!$C$5))&gt;1.645,"*","")))))</f>
        <v/>
      </c>
      <c r="I17" s="48"/>
      <c r="J17" s="62">
        <f>[4]B11!$D$5</f>
        <v>0.38829245258367207</v>
      </c>
      <c r="K17" s="61" t="str">
        <f>IF(ABS([4]B11!$D$5/SQRT([4]V11!$D$5))&gt;2.576,"***",(IF(ABS([4]B11!$D$5/SQRT([4]V11!$D$5))&gt;1.96,"**",(IF(ABS([4]B11!$D$5/SQRT([4]V11!$D$5))&gt;1.645,"*","")))))</f>
        <v>***</v>
      </c>
      <c r="L17" s="48"/>
      <c r="M17" s="62">
        <f>[4]B11!$E$5</f>
        <v>-0.20372902211211374</v>
      </c>
      <c r="N17" s="61" t="str">
        <f>IF(ABS([4]B11!$E$5/SQRT([4]V11!$E$5))&gt;2.576,"***",(IF(ABS([4]B11!$E$5/SQRT([4]V11!$E$5))&gt;1.96,"**",(IF(ABS([4]B11!$E$5/SQRT([4]V11!$E$5))&gt;1.645,"*","")))))</f>
        <v/>
      </c>
      <c r="O17" s="48"/>
      <c r="P17" s="62">
        <f>[4]B11!$F$5</f>
        <v>0.28146793336520604</v>
      </c>
      <c r="Q17" s="61" t="str">
        <f>IF(ABS([4]B11!$F$5/SQRT([4]V11!$F$5))&gt;2.576,"***",(IF(ABS([4]B11!$F$5/SQRT([4]V11!$F$5))&gt;1.96,"**",(IF(ABS([4]B11!$F$5/SQRT([4]V11!$F$5))&gt;1.645,"*","")))))</f>
        <v>*</v>
      </c>
      <c r="R17" s="48"/>
      <c r="S17" s="62">
        <f>[4]B11!$G$5</f>
        <v>-6.5623602647942356E-2</v>
      </c>
      <c r="T17" s="61" t="str">
        <f>IF(ABS([4]B11!$G$5/SQRT([4]V11!$G$5))&gt;2.576,"***",(IF(ABS([4]B11!$G$5/SQRT([4]V11!$G$5))&gt;1.96,"**",(IF(ABS([4]B11!$G$5/SQRT([4]V11!$G$5))&gt;1.645,"*","")))))</f>
        <v/>
      </c>
      <c r="U17" s="48"/>
      <c r="V17" s="62">
        <f>[4]B11!$H$5</f>
        <v>-1.0340234163266484</v>
      </c>
      <c r="W17" s="61" t="str">
        <f>IF(ABS([4]B11!$H$5/SQRT([4]V11!$H$5))&gt;2.576,"***",(IF(ABS([4]B11!$H$5/SQRT([4]V11!$H$5))&gt;1.96,"**",(IF(ABS([4]B11!$H$5/SQRT([4]V11!$H$5))&gt;1.645,"*","")))))</f>
        <v>***</v>
      </c>
      <c r="X17" s="48"/>
      <c r="Y17" s="45">
        <f t="shared" si="0"/>
        <v>5.7587618418441115E-2</v>
      </c>
      <c r="Z17" s="61"/>
      <c r="AA17" s="91"/>
      <c r="AD17" s="38"/>
      <c r="AE17" s="38"/>
      <c r="AF17" s="38"/>
      <c r="AG17" s="38"/>
      <c r="AH17" s="38"/>
      <c r="AI17" s="38"/>
      <c r="AJ17" s="38"/>
    </row>
    <row r="18" spans="2:36" s="88" customFormat="1">
      <c r="B18" s="39"/>
      <c r="C18" s="89" t="s">
        <v>111</v>
      </c>
      <c r="D18" s="100">
        <f>[4]B12!$B$5</f>
        <v>-0.27472419503664458</v>
      </c>
      <c r="E18" s="61" t="str">
        <f>IF(ABS([4]B12!$B$5/SQRT([4]V12!$B$5))&gt;2.576,"***",(IF(ABS([4]B12!$B$5/SQRT([4]V12!$B$5))&gt;1.96,"**",(IF(ABS([4]B12!$B$5/SQRT([4]V12!$B$5))&gt;1.645,"*","")))))</f>
        <v/>
      </c>
      <c r="F18" s="47"/>
      <c r="G18" s="62">
        <f>[4]B12!$C$5</f>
        <v>-0.25561054167899161</v>
      </c>
      <c r="H18" s="61" t="str">
        <f>IF(ABS([4]B12!$C$5/SQRT([4]V12!$C$5))&gt;2.576,"***",(IF(ABS([4]B12!$C$5/SQRT([4]V12!$C$5))&gt;1.96,"**",(IF(ABS([4]B12!$C$5/SQRT([4]V12!$C$5))&gt;1.645,"*","")))))</f>
        <v/>
      </c>
      <c r="I18" s="48"/>
      <c r="J18" s="62">
        <f>[4]B12!$D$5</f>
        <v>0.82535129106673688</v>
      </c>
      <c r="K18" s="61" t="str">
        <f>IF(ABS([4]B12!$D$5/SQRT([4]V12!$D$5))&gt;2.576,"***",(IF(ABS([4]B12!$D$5/SQRT([4]V12!$D$5))&gt;1.96,"**",(IF(ABS([4]B12!$D$5/SQRT([4]V12!$D$5))&gt;1.645,"*","")))))</f>
        <v>**</v>
      </c>
      <c r="L18" s="48"/>
      <c r="M18" s="62">
        <f>[4]B12!$E$5</f>
        <v>0.14864002332147952</v>
      </c>
      <c r="N18" s="61" t="str">
        <f>IF(ABS([4]B12!$E$5/SQRT([4]V12!$E$5))&gt;2.576,"***",(IF(ABS([4]B12!$E$5/SQRT([4]V12!$E$5))&gt;1.96,"**",(IF(ABS([4]B12!$E$5/SQRT([4]V12!$E$5))&gt;1.645,"*","")))))</f>
        <v/>
      </c>
      <c r="O18" s="48"/>
      <c r="P18" s="62"/>
      <c r="Q18" s="61"/>
      <c r="R18" s="48"/>
      <c r="S18" s="62">
        <f>[4]B12!$G$5</f>
        <v>0.66265905653987256</v>
      </c>
      <c r="T18" s="61" t="str">
        <f>IF(ABS([4]B12!$G$5/SQRT([4]V12!$G$5))&gt;2.576,"***",(IF(ABS([4]B12!$G$5/SQRT([4]V12!$G$5))&gt;1.96,"**",(IF(ABS([4]B12!$G$5/SQRT([4]V12!$G$5))&gt;1.645,"*","")))))</f>
        <v/>
      </c>
      <c r="U18" s="48"/>
      <c r="V18" s="62">
        <f>[4]B12!$H$5</f>
        <v>1.0325336221960151</v>
      </c>
      <c r="W18" s="61" t="str">
        <f>IF(ABS([4]B12!$H$5/SQRT([4]V12!$H$5))&gt;2.576,"***",(IF(ABS([4]B12!$H$5/SQRT([4]V12!$H$5))&gt;1.96,"**",(IF(ABS([4]B12!$H$5/SQRT([4]V12!$H$5))&gt;1.645,"*","")))))</f>
        <v>**</v>
      </c>
      <c r="X18" s="48"/>
      <c r="Y18" s="45">
        <f>(D18+G18+J18+M18+P18+S18+V18)/6</f>
        <v>0.35647487606807798</v>
      </c>
      <c r="Z18" s="61"/>
      <c r="AA18" s="91"/>
      <c r="AD18" s="38"/>
      <c r="AE18" s="38"/>
      <c r="AF18" s="38"/>
      <c r="AG18" s="38"/>
      <c r="AH18" s="38"/>
      <c r="AI18" s="38"/>
      <c r="AJ18" s="38"/>
    </row>
    <row r="19" spans="2:36" s="88" customFormat="1">
      <c r="B19" s="39"/>
      <c r="C19" s="89" t="s">
        <v>112</v>
      </c>
      <c r="D19" s="100">
        <f>[4]B13!$B$5</f>
        <v>0.22285849307225711</v>
      </c>
      <c r="E19" s="61" t="str">
        <f>IF(ABS([4]B13!$B$5/SQRT([4]V13!$B$5))&gt;2.576,"***",(IF(ABS([4]B13!$B$5/SQRT([4]V13!$B$5))&gt;1.96,"**",(IF(ABS([4]B13!$B$5/SQRT([4]V13!$B$5))&gt;1.645,"*","")))))</f>
        <v/>
      </c>
      <c r="F19" s="47"/>
      <c r="G19" s="62">
        <f>[4]B13!$C$5</f>
        <v>-1.6497862551960403</v>
      </c>
      <c r="H19" s="61" t="str">
        <f>IF(ABS([4]B13!$C$5/SQRT([4]V13!$C$5))&gt;2.576,"***",(IF(ABS([4]B13!$C$5/SQRT([4]V13!$C$5))&gt;1.96,"**",(IF(ABS([4]B13!$C$5/SQRT([4]V13!$C$5))&gt;1.645,"*","")))))</f>
        <v>***</v>
      </c>
      <c r="I19" s="48"/>
      <c r="J19" s="62">
        <f>[4]B13!$D$5</f>
        <v>0.21514199499569295</v>
      </c>
      <c r="K19" s="61" t="str">
        <f>IF(ABS([4]B13!$D$5/SQRT([4]V13!$D$5))&gt;2.576,"***",(IF(ABS([4]B13!$D$5/SQRT([4]V13!$D$5))&gt;1.96,"**",(IF(ABS([4]B13!$D$5/SQRT([4]V13!$D$5))&gt;1.645,"*","")))))</f>
        <v/>
      </c>
      <c r="L19" s="48"/>
      <c r="M19" s="62">
        <f>[4]B13!$E$5</f>
        <v>8.1813799542756541E-2</v>
      </c>
      <c r="N19" s="61" t="str">
        <f>IF(ABS([4]B13!$E$5/SQRT([4]V13!$E$5))&gt;2.576,"***",(IF(ABS([4]B13!$E$5/SQRT([4]V13!$E$5))&gt;1.96,"**",(IF(ABS([4]B13!$E$5/SQRT([4]V13!$E$5))&gt;1.645,"*","")))))</f>
        <v/>
      </c>
      <c r="O19" s="48"/>
      <c r="P19" s="62">
        <f>[4]B13!$F$5</f>
        <v>-0.42964701821335022</v>
      </c>
      <c r="Q19" s="61" t="str">
        <f>IF(ABS([4]B13!$F$5/SQRT([4]V13!$F$5))&gt;2.576,"***",(IF(ABS([4]B13!$F$5/SQRT([4]V13!$F$5))&gt;1.96,"**",(IF(ABS([4]B13!$F$5/SQRT([4]V13!$F$5))&gt;1.645,"*","")))))</f>
        <v/>
      </c>
      <c r="R19" s="48"/>
      <c r="S19" s="62">
        <f>[4]B13!$G$5</f>
        <v>0.25609444245365709</v>
      </c>
      <c r="T19" s="61" t="str">
        <f>IF(ABS([4]B13!$G$5/SQRT([4]V13!$G$5))&gt;2.576,"***",(IF(ABS([4]B13!$G$5/SQRT([4]V13!$G$5))&gt;1.96,"**",(IF(ABS([4]B13!$G$5/SQRT([4]V13!$G$5))&gt;1.645,"*","")))))</f>
        <v/>
      </c>
      <c r="U19" s="48"/>
      <c r="V19" s="62">
        <f>[4]B13!$H$5</f>
        <v>0.18672059786286796</v>
      </c>
      <c r="W19" s="61" t="str">
        <f>IF(ABS([4]B13!$H$5/SQRT([4]V13!$H$5))&gt;2.576,"***",(IF(ABS([4]B13!$H$5/SQRT([4]V13!$H$5))&gt;1.96,"**",(IF(ABS([4]B13!$H$5/SQRT([4]V13!$H$5))&gt;1.645,"*","")))))</f>
        <v/>
      </c>
      <c r="X19" s="48"/>
      <c r="Y19" s="45">
        <f t="shared" si="0"/>
        <v>-0.15954342078316558</v>
      </c>
      <c r="Z19" s="61"/>
      <c r="AA19" s="91"/>
      <c r="AD19" s="38"/>
      <c r="AE19" s="38"/>
      <c r="AF19" s="38"/>
      <c r="AG19" s="38"/>
      <c r="AH19" s="38"/>
      <c r="AI19" s="38"/>
      <c r="AJ19" s="38"/>
    </row>
    <row r="20" spans="2:36" s="88" customFormat="1">
      <c r="B20" s="39"/>
      <c r="C20" s="89" t="s">
        <v>113</v>
      </c>
      <c r="D20" s="100">
        <f>[4]B14!$B$5</f>
        <v>0.73033347114736014</v>
      </c>
      <c r="E20" s="61" t="str">
        <f>IF(ABS([4]B14!$B$5/SQRT([4]V14!$B$5))&gt;2.576,"***",(IF(ABS([4]B14!$B$5/SQRT([4]V14!$B$5))&gt;1.96,"**",(IF(ABS([4]B14!$B$5/SQRT([4]V14!$B$5))&gt;1.645,"*","")))))</f>
        <v/>
      </c>
      <c r="F20" s="47"/>
      <c r="G20" s="62">
        <f>[4]B14!$C$5</f>
        <v>-6.0463368346198545E-2</v>
      </c>
      <c r="H20" s="61" t="str">
        <f>IF(ABS([4]B14!$C$5/SQRT([4]V14!$C$5))&gt;2.576,"***",(IF(ABS([4]B14!$C$5/SQRT([4]V14!$C$5))&gt;1.96,"**",(IF(ABS([4]B14!$C$5/SQRT([4]V14!$C$5))&gt;1.645,"*","")))))</f>
        <v/>
      </c>
      <c r="I20" s="48"/>
      <c r="J20" s="62">
        <f>[4]B14!$D$5</f>
        <v>-0.90598481404764453</v>
      </c>
      <c r="K20" s="61" t="str">
        <f>IF(ABS([4]B14!$D$5/SQRT([4]V14!$D$5))&gt;2.576,"***",(IF(ABS([4]B14!$D$5/SQRT([4]V14!$D$5))&gt;1.96,"**",(IF(ABS([4]B14!$D$5/SQRT([4]V14!$D$5))&gt;1.645,"*","")))))</f>
        <v>***</v>
      </c>
      <c r="L20" s="48"/>
      <c r="M20" s="62">
        <f>[4]B14!$E$5</f>
        <v>-0.12998982373262499</v>
      </c>
      <c r="N20" s="61" t="str">
        <f>IF(ABS([4]B14!$E$5/SQRT([4]V14!$E$5))&gt;2.576,"***",(IF(ABS([4]B14!$E$5/SQRT([4]V14!$E$5))&gt;1.96,"**",(IF(ABS([4]B14!$E$5/SQRT([4]V14!$E$5))&gt;1.645,"*","")))))</f>
        <v/>
      </c>
      <c r="O20" s="48"/>
      <c r="P20" s="62">
        <f>[4]B14!$F$5</f>
        <v>-2.032104480844565</v>
      </c>
      <c r="Q20" s="61" t="str">
        <f>IF(ABS([4]B14!$F$5/SQRT([4]V14!$F$5))&gt;2.576,"***",(IF(ABS([4]B14!$F$5/SQRT([4]V14!$F$5))&gt;1.96,"**",(IF(ABS([4]B14!$F$5/SQRT([4]V14!$F$5))&gt;1.645,"*","")))))</f>
        <v/>
      </c>
      <c r="R20" s="48"/>
      <c r="S20" s="62">
        <f>[4]B14!$G$5</f>
        <v>0.20901682660789425</v>
      </c>
      <c r="T20" s="61" t="str">
        <f>IF(ABS([4]B14!$G$5/SQRT([4]V14!$G$5))&gt;2.576,"***",(IF(ABS([4]B14!$G$5/SQRT([4]V14!$G$5))&gt;1.96,"**",(IF(ABS([4]B14!$G$5/SQRT([4]V14!$G$5))&gt;1.645,"*","")))))</f>
        <v/>
      </c>
      <c r="U20" s="48"/>
      <c r="V20" s="62">
        <f>[4]B14!$H$5</f>
        <v>1.8785237248193754</v>
      </c>
      <c r="W20" s="61" t="str">
        <f>IF(ABS([4]B14!$H$5/SQRT([4]V14!$H$5))&gt;2.576,"***",(IF(ABS([4]B14!$H$5/SQRT([4]V14!$H$5))&gt;1.96,"**",(IF(ABS([4]B14!$H$5/SQRT([4]V14!$H$5))&gt;1.645,"*","")))))</f>
        <v>***</v>
      </c>
      <c r="X20" s="48"/>
      <c r="Y20" s="45">
        <f t="shared" si="0"/>
        <v>-4.4381209199486217E-2</v>
      </c>
      <c r="Z20" s="61"/>
      <c r="AA20" s="91"/>
      <c r="AD20" s="38"/>
      <c r="AE20" s="38"/>
      <c r="AF20" s="38"/>
      <c r="AG20" s="38"/>
      <c r="AH20" s="38"/>
      <c r="AI20" s="38"/>
      <c r="AJ20" s="38"/>
    </row>
    <row r="21" spans="2:36" s="88" customFormat="1">
      <c r="B21" s="39"/>
      <c r="C21" s="89" t="s">
        <v>114</v>
      </c>
      <c r="D21" s="100">
        <f>[4]B15!$B$5</f>
        <v>-0.10266358302416734</v>
      </c>
      <c r="E21" s="61" t="str">
        <f>IF(ABS([4]B15!$B$5/SQRT([4]V15!$B$5))&gt;2.576,"***",(IF(ABS([4]B15!$B$5/SQRT([4]V15!$B$5))&gt;1.96,"**",(IF(ABS([4]B15!$B$5/SQRT([4]V15!$B$5))&gt;1.645,"*","")))))</f>
        <v/>
      </c>
      <c r="F21" s="47"/>
      <c r="G21" s="62">
        <f>[4]B15!$C$5</f>
        <v>-1.536938800173846</v>
      </c>
      <c r="H21" s="61" t="str">
        <f>IF(ABS([4]B15!$C$5/SQRT([4]V15!$C$5))&gt;2.576,"***",(IF(ABS([4]B15!$C$5/SQRT([4]V15!$C$5))&gt;1.96,"**",(IF(ABS([4]B15!$C$5/SQRT([4]V15!$C$5))&gt;1.645,"*","")))))</f>
        <v>***</v>
      </c>
      <c r="I21" s="48"/>
      <c r="J21" s="62">
        <f>[4]B15!$D$5</f>
        <v>0.72035258538597924</v>
      </c>
      <c r="K21" s="61" t="str">
        <f>IF(ABS([4]B15!$D$5/SQRT([4]V15!$D$5))&gt;2.576,"***",(IF(ABS([4]B15!$D$5/SQRT([4]V15!$D$5))&gt;1.96,"**",(IF(ABS([4]B15!$D$5/SQRT([4]V15!$D$5))&gt;1.645,"*","")))))</f>
        <v>**</v>
      </c>
      <c r="L21" s="48"/>
      <c r="M21" s="62">
        <f>[4]B15!$E$5</f>
        <v>0.21958099607337209</v>
      </c>
      <c r="N21" s="61" t="str">
        <f>IF(ABS([4]B15!$E$5/SQRT([4]V15!$E$5))&gt;2.576,"***",(IF(ABS([4]B15!$E$5/SQRT([4]V15!$E$5))&gt;1.96,"**",(IF(ABS([4]B15!$E$5/SQRT([4]V15!$E$5))&gt;1.645,"*","")))))</f>
        <v/>
      </c>
      <c r="O21" s="48"/>
      <c r="P21" s="62">
        <f>[4]B15!$F$5</f>
        <v>0.14520639027857757</v>
      </c>
      <c r="Q21" s="61" t="str">
        <f>IF(ABS([4]B15!$F$5/SQRT([4]V15!$F$5))&gt;2.576,"***",(IF(ABS([4]B15!$F$5/SQRT([4]V15!$F$5))&gt;1.96,"**",(IF(ABS([4]B15!$F$5/SQRT([4]V15!$F$5))&gt;1.645,"*","")))))</f>
        <v/>
      </c>
      <c r="R21" s="48"/>
      <c r="S21" s="62">
        <f>[4]B15!$G$5</f>
        <v>1.0289163339316236</v>
      </c>
      <c r="T21" s="61" t="str">
        <f>IF(ABS([4]B15!$G$5/SQRT([4]V15!$G$5))&gt;2.576,"***",(IF(ABS([4]B15!$G$5/SQRT([4]V15!$G$5))&gt;1.96,"**",(IF(ABS([4]B15!$G$5/SQRT([4]V15!$G$5))&gt;1.645,"*","")))))</f>
        <v>***</v>
      </c>
      <c r="U21" s="48"/>
      <c r="V21" s="62">
        <f>[4]B15!$H$5</f>
        <v>3.3737051935914657</v>
      </c>
      <c r="W21" s="61" t="str">
        <f>IF(ABS([4]B15!$H$5/SQRT([4]V15!$H$5))&gt;2.576,"***",(IF(ABS([4]B15!$H$5/SQRT([4]V15!$H$5))&gt;1.96,"**",(IF(ABS([4]B15!$H$5/SQRT([4]V15!$H$5))&gt;1.645,"*","")))))</f>
        <v>***</v>
      </c>
      <c r="X21" s="48"/>
      <c r="Y21" s="45">
        <f t="shared" si="0"/>
        <v>0.54973701658042928</v>
      </c>
      <c r="Z21" s="61"/>
      <c r="AA21" s="91"/>
      <c r="AD21" s="38"/>
      <c r="AE21" s="38"/>
      <c r="AF21" s="38"/>
      <c r="AG21" s="38"/>
      <c r="AH21" s="38"/>
      <c r="AI21" s="38"/>
      <c r="AJ21" s="38"/>
    </row>
    <row r="22" spans="2:36" s="88" customFormat="1">
      <c r="B22" s="39"/>
      <c r="C22" s="89" t="s">
        <v>115</v>
      </c>
      <c r="D22" s="100">
        <f>[4]B16!$B$5</f>
        <v>0.63180003466445356</v>
      </c>
      <c r="E22" s="61" t="str">
        <f>IF(ABS([4]B16!$B$5/SQRT([4]V16!$B$5))&gt;2.576,"***",(IF(ABS([4]B16!$B$5/SQRT([4]V16!$B$5))&gt;1.96,"**",(IF(ABS([4]B16!$B$5/SQRT([4]V16!$B$5))&gt;1.645,"*","")))))</f>
        <v>*</v>
      </c>
      <c r="F22" s="47"/>
      <c r="G22" s="62">
        <f>[4]B16!$C$5</f>
        <v>0.70661574775665004</v>
      </c>
      <c r="H22" s="61" t="str">
        <f>IF(ABS([4]B16!$C$5/SQRT([4]V16!$C$5))&gt;2.576,"***",(IF(ABS([4]B16!$C$5/SQRT([4]V16!$C$5))&gt;1.96,"**",(IF(ABS([4]B16!$C$5/SQRT([4]V16!$C$5))&gt;1.645,"*","")))))</f>
        <v>***</v>
      </c>
      <c r="I22" s="48"/>
      <c r="J22" s="62">
        <f>[4]B16!$D$5</f>
        <v>0.4696491349301648</v>
      </c>
      <c r="K22" s="61" t="str">
        <f>IF(ABS([4]B16!$D$5/SQRT([4]V16!$D$5))&gt;2.576,"***",(IF(ABS([4]B16!$D$5/SQRT([4]V16!$D$5))&gt;1.96,"**",(IF(ABS([4]B16!$D$5/SQRT([4]V16!$D$5))&gt;1.645,"*","")))))</f>
        <v>***</v>
      </c>
      <c r="L22" s="48"/>
      <c r="M22" s="62">
        <f>[4]B16!$E$5</f>
        <v>0.72573073885237949</v>
      </c>
      <c r="N22" s="61" t="str">
        <f>IF(ABS([4]B16!$E$5/SQRT([4]V16!$E$5))&gt;2.576,"***",(IF(ABS([4]B16!$E$5/SQRT([4]V16!$E$5))&gt;1.96,"**",(IF(ABS([4]B16!$E$5/SQRT([4]V16!$E$5))&gt;1.645,"*","")))))</f>
        <v>***</v>
      </c>
      <c r="O22" s="48"/>
      <c r="P22" s="62">
        <f>[4]B16!$F$5</f>
        <v>0.34663490889299681</v>
      </c>
      <c r="Q22" s="61" t="str">
        <f>IF(ABS([4]B16!$F$5/SQRT([4]V16!$F$5))&gt;2.576,"***",(IF(ABS([4]B16!$F$5/SQRT([4]V16!$F$5))&gt;1.96,"**",(IF(ABS([4]B16!$F$5/SQRT([4]V16!$F$5))&gt;1.645,"*","")))))</f>
        <v>**</v>
      </c>
      <c r="R22" s="48"/>
      <c r="S22" s="62">
        <f>[4]B16!$G$5</f>
        <v>0.4900753190563642</v>
      </c>
      <c r="T22" s="61" t="str">
        <f>IF(ABS([4]B16!$G$5/SQRT([4]V16!$G$5))&gt;2.576,"***",(IF(ABS([4]B16!$G$5/SQRT([4]V16!$G$5))&gt;1.96,"**",(IF(ABS([4]B16!$G$5/SQRT([4]V16!$G$5))&gt;1.645,"*","")))))</f>
        <v>***</v>
      </c>
      <c r="U22" s="48"/>
      <c r="V22" s="62">
        <f>[5]income!$V$22</f>
        <v>3.9061371751722548E-3</v>
      </c>
      <c r="W22" s="61" t="str">
        <f>[5]income!$W$22</f>
        <v/>
      </c>
      <c r="X22" s="48"/>
      <c r="Y22" s="45">
        <f t="shared" si="0"/>
        <v>0.48205886018974015</v>
      </c>
      <c r="Z22" s="61"/>
      <c r="AA22" s="91"/>
      <c r="AD22" s="38"/>
      <c r="AE22" s="38"/>
      <c r="AF22" s="38"/>
      <c r="AG22" s="38"/>
      <c r="AH22" s="38"/>
      <c r="AI22" s="38"/>
      <c r="AJ22" s="38"/>
    </row>
    <row r="23" spans="2:36" s="88" customFormat="1">
      <c r="B23" s="39"/>
      <c r="C23" s="89" t="s">
        <v>116</v>
      </c>
      <c r="D23" s="100"/>
      <c r="E23" s="61"/>
      <c r="F23" s="47"/>
      <c r="G23" s="62">
        <f>[5]income!$G$23</f>
        <v>0.95298997521643802</v>
      </c>
      <c r="H23" s="61" t="str">
        <f>[5]income!$H$23</f>
        <v>***</v>
      </c>
      <c r="I23" s="48"/>
      <c r="J23" s="62">
        <f>[4]B17!$D$5</f>
        <v>0.38348030581380688</v>
      </c>
      <c r="K23" s="61" t="str">
        <f>IF(ABS([4]B17!$D$5/SQRT([4]V17!$D$5))&gt;2.576,"***",(IF(ABS([4]B17!$D$5/SQRT([4]V17!$D$5))&gt;1.96,"**",(IF(ABS([4]B17!$D$5/SQRT([4]V17!$D$5))&gt;1.645,"*","")))))</f>
        <v>***</v>
      </c>
      <c r="L23" s="48"/>
      <c r="M23" s="62">
        <f>[4]B17!$E$5</f>
        <v>0.83081902892984782</v>
      </c>
      <c r="N23" s="61" t="str">
        <f>IF(ABS([4]B17!$E$5/SQRT([4]V17!$E$5))&gt;2.576,"***",(IF(ABS([4]B17!$E$5/SQRT([4]V17!$E$5))&gt;1.96,"**",(IF(ABS([4]B17!$E$5/SQRT([4]V17!$E$5))&gt;1.645,"*","")))))</f>
        <v>***</v>
      </c>
      <c r="O23" s="48"/>
      <c r="P23" s="62">
        <f>[4]B17!$F$5</f>
        <v>0.99565629616176654</v>
      </c>
      <c r="Q23" s="61" t="str">
        <f>IF(ABS([4]B17!$F$5/SQRT([4]V17!$F$5))&gt;2.576,"***",(IF(ABS([4]B17!$F$5/SQRT([4]V17!$F$5))&gt;1.96,"**",(IF(ABS([4]B17!$F$5/SQRT([4]V17!$F$5))&gt;1.645,"*","")))))</f>
        <v>***</v>
      </c>
      <c r="R23" s="48"/>
      <c r="S23" s="62">
        <f>[4]B17!$G$5</f>
        <v>0.67442576301949775</v>
      </c>
      <c r="T23" s="61" t="str">
        <f>IF(ABS([4]B17!$G$5/SQRT([4]V17!$G$5))&gt;2.576,"***",(IF(ABS([4]B17!$G$5/SQRT([4]V17!$G$5))&gt;1.96,"**",(IF(ABS([4]B17!$G$5/SQRT([4]V17!$G$5))&gt;1.645,"*","")))))</f>
        <v>***</v>
      </c>
      <c r="U23" s="48"/>
      <c r="V23" s="62">
        <f>[4]B17!$H$5</f>
        <v>0.7404721817501746</v>
      </c>
      <c r="W23" s="61" t="str">
        <f>IF(ABS([4]B17!$H$5/SQRT([4]V17!$H$5))&gt;2.576,"***",(IF(ABS([4]B17!$H$5/SQRT([4]V17!$H$5))&gt;1.96,"**",(IF(ABS([4]B17!$H$5/SQRT([4]V17!$H$5))&gt;1.645,"*","")))))</f>
        <v>***</v>
      </c>
      <c r="X23" s="48"/>
      <c r="Y23" s="45">
        <f>(D23+G23+J23+M23+P23+S23+V23)/6</f>
        <v>0.76297392514858853</v>
      </c>
      <c r="Z23" s="61"/>
      <c r="AA23" s="91"/>
      <c r="AD23" s="38"/>
      <c r="AE23" s="38"/>
      <c r="AF23" s="38"/>
      <c r="AG23" s="38"/>
      <c r="AH23" s="38"/>
      <c r="AI23" s="38"/>
      <c r="AJ23" s="38"/>
    </row>
    <row r="24" spans="2:36" s="88" customFormat="1">
      <c r="B24" s="39"/>
      <c r="C24" s="89"/>
      <c r="D24" s="100"/>
      <c r="E24" s="61"/>
      <c r="F24" s="47"/>
      <c r="G24" s="62"/>
      <c r="H24" s="61"/>
      <c r="I24" s="48"/>
      <c r="J24" s="62"/>
      <c r="K24" s="61"/>
      <c r="L24" s="48"/>
      <c r="M24" s="62"/>
      <c r="N24" s="61"/>
      <c r="O24" s="48"/>
      <c r="P24" s="62"/>
      <c r="Q24" s="61"/>
      <c r="R24" s="48"/>
      <c r="S24" s="62"/>
      <c r="T24" s="61"/>
      <c r="U24" s="48"/>
      <c r="V24" s="62"/>
      <c r="W24" s="61"/>
      <c r="X24" s="48"/>
      <c r="Y24" s="45"/>
      <c r="Z24" s="61"/>
      <c r="AA24" s="91"/>
      <c r="AD24" s="38"/>
      <c r="AE24" s="38"/>
      <c r="AF24" s="38"/>
      <c r="AG24" s="38"/>
      <c r="AH24" s="38"/>
      <c r="AI24" s="38"/>
      <c r="AJ24" s="38"/>
    </row>
    <row r="25" spans="2:36" s="88" customFormat="1">
      <c r="B25" s="39"/>
      <c r="C25" s="89" t="s">
        <v>148</v>
      </c>
      <c r="D25" s="45">
        <f>AVERAGE(D7:D23)</f>
        <v>0.61381668249420362</v>
      </c>
      <c r="E25" s="61"/>
      <c r="F25" s="47"/>
      <c r="G25" s="45">
        <f>AVERAGE(G7:G23)</f>
        <v>9.0445042801553507E-2</v>
      </c>
      <c r="H25" s="61"/>
      <c r="I25" s="48"/>
      <c r="J25" s="45">
        <f>AVERAGE(J7:J23)</f>
        <v>0.3384098004072541</v>
      </c>
      <c r="K25" s="61"/>
      <c r="L25" s="48"/>
      <c r="M25" s="45">
        <f>AVERAGE(M7:M23)</f>
        <v>0.23758382844409554</v>
      </c>
      <c r="N25" s="61"/>
      <c r="O25" s="48"/>
      <c r="P25" s="45">
        <f>AVERAGE(P7:P23)</f>
        <v>4.7766349117854184E-2</v>
      </c>
      <c r="Q25" s="61"/>
      <c r="R25" s="48"/>
      <c r="S25" s="45">
        <f>AVERAGE(S7:S23)</f>
        <v>0.36443293119282028</v>
      </c>
      <c r="T25" s="61"/>
      <c r="U25" s="48"/>
      <c r="V25" s="45">
        <f>AVERAGE(V7:V23)</f>
        <v>0.90075955155329657</v>
      </c>
      <c r="W25" s="61"/>
      <c r="X25" s="48"/>
      <c r="Y25" s="45">
        <f>AVERAGE(Y7:Y23)</f>
        <v>0.37462148757135477</v>
      </c>
      <c r="Z25" s="61"/>
      <c r="AA25" s="91"/>
      <c r="AD25" s="38"/>
      <c r="AE25" s="38"/>
      <c r="AF25" s="38"/>
      <c r="AG25" s="38"/>
      <c r="AH25" s="38"/>
      <c r="AI25" s="38"/>
      <c r="AJ25" s="38"/>
    </row>
    <row r="26" spans="2:36" s="88" customFormat="1" ht="7.5" customHeight="1">
      <c r="B26" s="5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D26" s="38"/>
      <c r="AE26" s="38"/>
      <c r="AF26" s="38"/>
      <c r="AG26" s="38"/>
      <c r="AH26" s="38"/>
      <c r="AI26" s="38"/>
      <c r="AJ26" s="38"/>
    </row>
    <row r="27" spans="2:36" s="88" customFormat="1" ht="6" customHeight="1">
      <c r="B27" s="3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D27" s="38"/>
      <c r="AE27" s="38"/>
      <c r="AF27" s="38"/>
      <c r="AG27" s="38"/>
      <c r="AH27" s="38"/>
      <c r="AI27" s="38"/>
      <c r="AJ27" s="38"/>
    </row>
    <row r="28" spans="2:36" s="88" customFormat="1" ht="12.75" customHeight="1">
      <c r="B28" s="38"/>
      <c r="C28" s="129" t="s">
        <v>136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56"/>
      <c r="AD28" s="38"/>
      <c r="AE28" s="38"/>
      <c r="AF28" s="38"/>
      <c r="AG28" s="38"/>
      <c r="AH28" s="38"/>
      <c r="AI28" s="38"/>
      <c r="AJ28" s="38"/>
    </row>
    <row r="29" spans="2:36" s="88" customFormat="1">
      <c r="B29" s="38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56"/>
    </row>
    <row r="31" spans="2:36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56"/>
    </row>
    <row r="32" spans="2:36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7" spans="4:26"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</sheetData>
  <mergeCells count="9">
    <mergeCell ref="Y4:Z5"/>
    <mergeCell ref="C28:Y32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C2:L39"/>
  <sheetViews>
    <sheetView workbookViewId="0">
      <selection activeCell="O17" sqref="O17"/>
    </sheetView>
  </sheetViews>
  <sheetFormatPr defaultRowHeight="15"/>
  <cols>
    <col min="2" max="2" width="0.42578125" customWidth="1"/>
    <col min="3" max="3" width="13.7109375" style="1" customWidth="1"/>
    <col min="4" max="4" width="15.85546875" style="20" customWidth="1"/>
    <col min="5" max="5" width="2.5703125" style="20" customWidth="1"/>
    <col min="6" max="6" width="15.7109375" style="20" customWidth="1"/>
    <col min="7" max="7" width="2.5703125" style="20" customWidth="1"/>
    <col min="8" max="8" width="8.85546875" style="1" customWidth="1"/>
    <col min="9" max="9" width="1.140625" customWidth="1"/>
    <col min="10" max="10" width="10.85546875" style="1" customWidth="1"/>
    <col min="11" max="11" width="2.5703125" style="1" customWidth="1"/>
    <col min="12" max="12" width="10.85546875" style="1" customWidth="1"/>
    <col min="13" max="13" width="0.42578125" customWidth="1"/>
  </cols>
  <sheetData>
    <row r="2" spans="3:12" ht="3.75" customHeight="1"/>
    <row r="3" spans="3:12" ht="7.5" customHeight="1">
      <c r="C3" s="3"/>
      <c r="D3" s="22"/>
      <c r="E3" s="22"/>
      <c r="F3" s="22"/>
      <c r="G3" s="22"/>
      <c r="H3" s="4"/>
      <c r="I3" s="23"/>
      <c r="J3" s="4"/>
      <c r="K3" s="4"/>
      <c r="L3" s="5"/>
    </row>
    <row r="4" spans="3:12">
      <c r="C4" s="13"/>
      <c r="D4" s="18"/>
      <c r="E4" s="18"/>
      <c r="F4" s="18"/>
      <c r="G4" s="18"/>
      <c r="H4" s="8"/>
      <c r="I4" s="24"/>
      <c r="J4" s="113" t="s">
        <v>88</v>
      </c>
      <c r="K4" s="113"/>
      <c r="L4" s="114"/>
    </row>
    <row r="5" spans="3:12" ht="6.75" customHeight="1">
      <c r="C5" s="13"/>
      <c r="D5" s="18"/>
      <c r="E5" s="18"/>
      <c r="F5" s="18"/>
      <c r="G5" s="18"/>
      <c r="H5" s="8"/>
      <c r="I5" s="24"/>
      <c r="J5" s="30"/>
      <c r="K5" s="30"/>
      <c r="L5" s="31"/>
    </row>
    <row r="6" spans="3:12">
      <c r="C6" s="13"/>
      <c r="D6" s="17" t="s">
        <v>57</v>
      </c>
      <c r="E6" s="17"/>
      <c r="F6" s="17" t="s">
        <v>83</v>
      </c>
      <c r="G6" s="18"/>
      <c r="H6" s="7" t="s">
        <v>60</v>
      </c>
      <c r="I6" s="24"/>
      <c r="J6" s="28" t="s">
        <v>62</v>
      </c>
      <c r="K6" s="28"/>
      <c r="L6" s="29" t="s">
        <v>64</v>
      </c>
    </row>
    <row r="7" spans="3:12">
      <c r="C7" s="6" t="s">
        <v>32</v>
      </c>
      <c r="D7" s="17" t="s">
        <v>58</v>
      </c>
      <c r="E7" s="17"/>
      <c r="F7" s="17" t="s">
        <v>87</v>
      </c>
      <c r="G7" s="17"/>
      <c r="H7" s="21" t="s">
        <v>59</v>
      </c>
      <c r="I7" s="24"/>
      <c r="J7" s="28" t="s">
        <v>63</v>
      </c>
      <c r="K7" s="28"/>
      <c r="L7" s="29" t="s">
        <v>65</v>
      </c>
    </row>
    <row r="8" spans="3:12">
      <c r="C8" s="6"/>
      <c r="D8" s="17"/>
      <c r="E8" s="17"/>
      <c r="F8" s="17"/>
      <c r="G8" s="17"/>
      <c r="H8" s="21"/>
      <c r="I8" s="24"/>
      <c r="J8" s="8"/>
      <c r="K8" s="8"/>
      <c r="L8" s="9"/>
    </row>
    <row r="9" spans="3:12">
      <c r="C9" s="10" t="s">
        <v>0</v>
      </c>
      <c r="D9" s="18" t="s">
        <v>41</v>
      </c>
      <c r="E9" s="18"/>
      <c r="F9" s="18" t="s">
        <v>50</v>
      </c>
      <c r="G9" s="18"/>
      <c r="H9" s="8" t="s">
        <v>84</v>
      </c>
      <c r="I9" s="24"/>
      <c r="J9" s="11">
        <v>0.33492820000000001</v>
      </c>
      <c r="K9" s="11"/>
      <c r="L9" s="12">
        <v>3.2296649999999998</v>
      </c>
    </row>
    <row r="10" spans="3:12">
      <c r="C10" s="10" t="s">
        <v>1</v>
      </c>
      <c r="D10" s="18" t="s">
        <v>42</v>
      </c>
      <c r="E10" s="18"/>
      <c r="F10" s="18" t="s">
        <v>50</v>
      </c>
      <c r="G10" s="18"/>
      <c r="H10" s="8"/>
      <c r="I10" s="24"/>
      <c r="J10" s="11">
        <v>0.28213169999999999</v>
      </c>
      <c r="K10" s="11"/>
      <c r="L10" s="12">
        <v>3.3542320000000001</v>
      </c>
    </row>
    <row r="11" spans="3:12">
      <c r="C11" s="10" t="s">
        <v>2</v>
      </c>
      <c r="D11" s="18" t="s">
        <v>43</v>
      </c>
      <c r="E11" s="18"/>
      <c r="F11" s="18" t="s">
        <v>50</v>
      </c>
      <c r="G11" s="18"/>
      <c r="H11" s="8"/>
      <c r="I11" s="24"/>
      <c r="J11" s="11">
        <v>0.49465239999999999</v>
      </c>
      <c r="K11" s="11"/>
      <c r="L11" s="12">
        <v>37.032089999999997</v>
      </c>
    </row>
    <row r="12" spans="3:12">
      <c r="C12" s="10" t="s">
        <v>3</v>
      </c>
      <c r="D12" s="18" t="s">
        <v>44</v>
      </c>
      <c r="E12" s="18"/>
      <c r="F12" s="18" t="s">
        <v>53</v>
      </c>
      <c r="G12" s="18"/>
      <c r="H12" s="8"/>
      <c r="I12" s="24"/>
      <c r="J12" s="11">
        <v>0</v>
      </c>
      <c r="K12" s="11"/>
      <c r="L12" s="12">
        <v>26.56363</v>
      </c>
    </row>
    <row r="13" spans="3:12">
      <c r="C13" s="10" t="s">
        <v>4</v>
      </c>
      <c r="D13" s="18" t="s">
        <v>41</v>
      </c>
      <c r="E13" s="18"/>
      <c r="F13" s="18" t="s">
        <v>52</v>
      </c>
      <c r="G13" s="18"/>
      <c r="H13" s="8"/>
      <c r="I13" s="24"/>
      <c r="J13" s="11">
        <v>0.11961720000000001</v>
      </c>
      <c r="K13" s="11"/>
      <c r="L13" s="12">
        <v>0.71770330000000004</v>
      </c>
    </row>
    <row r="14" spans="3:12">
      <c r="C14" s="10" t="s">
        <v>5</v>
      </c>
      <c r="D14" s="18" t="s">
        <v>43</v>
      </c>
      <c r="E14" s="18"/>
      <c r="F14" s="18" t="s">
        <v>51</v>
      </c>
      <c r="G14" s="18"/>
      <c r="H14" s="8"/>
      <c r="I14" s="24"/>
      <c r="J14" s="11">
        <v>0.14705879999999999</v>
      </c>
      <c r="K14" s="11"/>
      <c r="L14" s="12">
        <v>0.60160429999999998</v>
      </c>
    </row>
    <row r="15" spans="3:12">
      <c r="C15" s="10" t="s">
        <v>6</v>
      </c>
      <c r="D15" s="18" t="s">
        <v>45</v>
      </c>
      <c r="E15" s="18"/>
      <c r="F15" s="18"/>
      <c r="G15" s="18"/>
      <c r="H15" s="8" t="s">
        <v>85</v>
      </c>
      <c r="I15" s="24"/>
      <c r="J15" s="11">
        <v>0.82111429999999996</v>
      </c>
      <c r="K15" s="11"/>
      <c r="L15" s="12">
        <v>9.3695009999999996</v>
      </c>
    </row>
    <row r="16" spans="3:12">
      <c r="C16" s="10" t="s">
        <v>7</v>
      </c>
      <c r="D16" s="18" t="s">
        <v>43</v>
      </c>
      <c r="E16" s="18"/>
      <c r="F16" s="18" t="s">
        <v>50</v>
      </c>
      <c r="G16" s="18"/>
      <c r="H16" s="8"/>
      <c r="I16" s="24"/>
      <c r="J16" s="11">
        <v>4.0106999999999997E-2</v>
      </c>
      <c r="K16" s="11"/>
      <c r="L16" s="12">
        <v>0.42780750000000001</v>
      </c>
    </row>
    <row r="17" spans="3:12">
      <c r="C17" s="10" t="s">
        <v>8</v>
      </c>
      <c r="D17" s="18" t="s">
        <v>43</v>
      </c>
      <c r="E17" s="18"/>
      <c r="F17" s="18" t="s">
        <v>50</v>
      </c>
      <c r="G17" s="18"/>
      <c r="H17" s="8"/>
      <c r="I17" s="24"/>
      <c r="J17" s="11">
        <v>2.6738000000000001E-2</v>
      </c>
      <c r="K17" s="11"/>
      <c r="L17" s="12">
        <v>3.3288769999999999</v>
      </c>
    </row>
    <row r="18" spans="3:12">
      <c r="C18" s="10" t="s">
        <v>9</v>
      </c>
      <c r="D18" s="18" t="s">
        <v>43</v>
      </c>
      <c r="E18" s="18"/>
      <c r="F18" s="18" t="s">
        <v>50</v>
      </c>
      <c r="G18" s="18"/>
      <c r="H18" s="8"/>
      <c r="I18" s="24"/>
      <c r="J18" s="11">
        <v>0.69518720000000001</v>
      </c>
      <c r="K18" s="11"/>
      <c r="L18" s="12">
        <v>37.687159999999999</v>
      </c>
    </row>
    <row r="19" spans="3:12">
      <c r="C19" s="10" t="s">
        <v>10</v>
      </c>
      <c r="D19" s="18" t="s">
        <v>46</v>
      </c>
      <c r="E19" s="18"/>
      <c r="F19" s="18" t="s">
        <v>52</v>
      </c>
      <c r="G19" s="18"/>
      <c r="H19" s="8"/>
      <c r="I19" s="24"/>
      <c r="J19" s="11">
        <v>0.25974029999999998</v>
      </c>
      <c r="K19" s="11"/>
      <c r="L19" s="12">
        <v>1.168831</v>
      </c>
    </row>
    <row r="20" spans="3:12">
      <c r="C20" s="10" t="s">
        <v>11</v>
      </c>
      <c r="D20" s="18" t="s">
        <v>47</v>
      </c>
      <c r="E20" s="18"/>
      <c r="F20" s="18"/>
      <c r="G20" s="18"/>
      <c r="H20" s="8" t="s">
        <v>85</v>
      </c>
      <c r="I20" s="24"/>
      <c r="J20" s="11">
        <v>1.3774099999999999E-2</v>
      </c>
      <c r="K20" s="11"/>
      <c r="L20" s="12">
        <v>1.487603</v>
      </c>
    </row>
    <row r="21" spans="3:12">
      <c r="C21" s="10" t="s">
        <v>12</v>
      </c>
      <c r="D21" s="18" t="s">
        <v>43</v>
      </c>
      <c r="E21" s="18"/>
      <c r="F21" s="18" t="s">
        <v>50</v>
      </c>
      <c r="G21" s="18"/>
      <c r="H21" s="8"/>
      <c r="I21" s="24"/>
      <c r="J21" s="11">
        <v>5.5614970000000001</v>
      </c>
      <c r="K21" s="11"/>
      <c r="L21" s="12">
        <v>29.077539999999999</v>
      </c>
    </row>
    <row r="22" spans="3:12">
      <c r="C22" s="10" t="s">
        <v>13</v>
      </c>
      <c r="D22" s="18" t="s">
        <v>48</v>
      </c>
      <c r="E22" s="18"/>
      <c r="F22" s="18" t="s">
        <v>50</v>
      </c>
      <c r="G22" s="18"/>
      <c r="H22" s="8"/>
      <c r="I22" s="24"/>
      <c r="J22" s="11">
        <v>0.15151510000000001</v>
      </c>
      <c r="K22" s="11"/>
      <c r="L22" s="12">
        <v>1.101928</v>
      </c>
    </row>
    <row r="23" spans="3:12">
      <c r="C23" s="10" t="s">
        <v>14</v>
      </c>
      <c r="D23" s="18" t="s">
        <v>43</v>
      </c>
      <c r="E23" s="18"/>
      <c r="F23" s="18" t="s">
        <v>50</v>
      </c>
      <c r="G23" s="18"/>
      <c r="H23" s="8"/>
      <c r="I23" s="24"/>
      <c r="J23" s="11">
        <v>0</v>
      </c>
      <c r="K23" s="11"/>
      <c r="L23" s="12">
        <v>1.096257</v>
      </c>
    </row>
    <row r="24" spans="3:12">
      <c r="C24" s="10" t="s">
        <v>15</v>
      </c>
      <c r="D24" s="18" t="s">
        <v>43</v>
      </c>
      <c r="E24" s="18"/>
      <c r="F24" s="18" t="s">
        <v>50</v>
      </c>
      <c r="G24" s="18"/>
      <c r="H24" s="8"/>
      <c r="I24" s="24"/>
      <c r="J24" s="11">
        <v>6.6844899999999999E-2</v>
      </c>
      <c r="K24" s="11"/>
      <c r="L24" s="12">
        <v>6.3770059999999997</v>
      </c>
    </row>
    <row r="25" spans="3:12">
      <c r="C25" s="10" t="s">
        <v>16</v>
      </c>
      <c r="D25" s="18" t="s">
        <v>43</v>
      </c>
      <c r="E25" s="18"/>
      <c r="F25" s="18" t="s">
        <v>50</v>
      </c>
      <c r="G25" s="18"/>
      <c r="H25" s="8"/>
      <c r="I25" s="24"/>
      <c r="J25" s="11">
        <v>6.6844899999999999E-2</v>
      </c>
      <c r="K25" s="11"/>
      <c r="L25" s="12">
        <v>2.0187170000000001</v>
      </c>
    </row>
    <row r="26" spans="3:12">
      <c r="C26" s="10" t="s">
        <v>17</v>
      </c>
      <c r="D26" s="18" t="s">
        <v>43</v>
      </c>
      <c r="E26" s="18"/>
      <c r="F26" s="18" t="s">
        <v>50</v>
      </c>
      <c r="G26" s="18"/>
      <c r="H26" s="8"/>
      <c r="I26" s="24"/>
      <c r="J26" s="11">
        <v>0.24064169999999999</v>
      </c>
      <c r="K26" s="11"/>
      <c r="L26" s="12">
        <v>37.807479999999998</v>
      </c>
    </row>
    <row r="27" spans="3:12">
      <c r="C27" s="10" t="s">
        <v>18</v>
      </c>
      <c r="D27" s="18" t="s">
        <v>43</v>
      </c>
      <c r="E27" s="18"/>
      <c r="F27" s="18" t="s">
        <v>50</v>
      </c>
      <c r="G27" s="18"/>
      <c r="H27" s="8"/>
      <c r="I27" s="24"/>
      <c r="J27" s="11">
        <v>0.3074866</v>
      </c>
      <c r="K27" s="11"/>
      <c r="L27" s="12">
        <v>5.7085559999999997</v>
      </c>
    </row>
    <row r="28" spans="3:12">
      <c r="C28" s="10" t="s">
        <v>19</v>
      </c>
      <c r="D28" s="18" t="s">
        <v>49</v>
      </c>
      <c r="E28" s="18"/>
      <c r="F28" s="18" t="s">
        <v>56</v>
      </c>
      <c r="G28" s="18"/>
      <c r="H28" s="8"/>
      <c r="I28" s="24"/>
      <c r="J28" s="11">
        <v>0.27272730000000001</v>
      </c>
      <c r="K28" s="11"/>
      <c r="L28" s="12">
        <v>2.1818179999999998</v>
      </c>
    </row>
    <row r="29" spans="3:12">
      <c r="C29" s="10" t="s">
        <v>20</v>
      </c>
      <c r="D29" s="18" t="s">
        <v>45</v>
      </c>
      <c r="E29" s="18"/>
      <c r="F29" s="18"/>
      <c r="G29" s="18"/>
      <c r="H29" s="8" t="s">
        <v>85</v>
      </c>
      <c r="I29" s="24"/>
      <c r="J29" s="11">
        <v>17.243400000000001</v>
      </c>
      <c r="K29" s="11"/>
      <c r="L29" s="12">
        <v>18.914960000000001</v>
      </c>
    </row>
    <row r="30" spans="3:12">
      <c r="C30" s="10" t="s">
        <v>21</v>
      </c>
      <c r="D30" s="18" t="s">
        <v>54</v>
      </c>
      <c r="E30" s="18"/>
      <c r="F30" s="18" t="s">
        <v>55</v>
      </c>
      <c r="G30" s="18"/>
      <c r="H30" s="8">
        <v>14</v>
      </c>
      <c r="I30" s="24"/>
      <c r="J30" s="11">
        <v>0.59931500000000004</v>
      </c>
      <c r="K30" s="11"/>
      <c r="L30" s="12">
        <v>1.141553</v>
      </c>
    </row>
    <row r="31" spans="3:12">
      <c r="C31" s="10" t="s">
        <v>22</v>
      </c>
      <c r="D31" s="18" t="s">
        <v>43</v>
      </c>
      <c r="E31" s="18"/>
      <c r="F31" s="18" t="s">
        <v>50</v>
      </c>
      <c r="G31" s="18"/>
      <c r="H31" s="8" t="s">
        <v>86</v>
      </c>
      <c r="I31" s="24"/>
      <c r="J31" s="11">
        <v>5.3852529999999996</v>
      </c>
      <c r="K31" s="11"/>
      <c r="L31" s="12">
        <v>7.3322289999999999</v>
      </c>
    </row>
    <row r="32" spans="3:12">
      <c r="C32" s="10" t="s">
        <v>23</v>
      </c>
      <c r="D32" s="18" t="s">
        <v>47</v>
      </c>
      <c r="E32" s="18"/>
      <c r="F32" s="18" t="s">
        <v>50</v>
      </c>
      <c r="G32" s="18"/>
      <c r="H32" s="8"/>
      <c r="I32" s="24"/>
      <c r="J32" s="11">
        <v>0.27548210000000001</v>
      </c>
      <c r="K32" s="11"/>
      <c r="L32" s="12">
        <v>35.840220000000002</v>
      </c>
    </row>
    <row r="33" spans="3:12">
      <c r="C33" s="10" t="s">
        <v>24</v>
      </c>
      <c r="D33" s="18" t="s">
        <v>55</v>
      </c>
      <c r="E33" s="18"/>
      <c r="F33" s="18" t="s">
        <v>41</v>
      </c>
      <c r="G33" s="18"/>
      <c r="H33" s="8"/>
      <c r="I33" s="24"/>
      <c r="J33" s="11">
        <v>5.0505099999999997E-2</v>
      </c>
      <c r="K33" s="11"/>
      <c r="L33" s="12">
        <v>1.262626</v>
      </c>
    </row>
    <row r="34" spans="3:12">
      <c r="C34" s="10" t="s">
        <v>25</v>
      </c>
      <c r="D34" s="18" t="s">
        <v>49</v>
      </c>
      <c r="E34" s="18"/>
      <c r="F34" s="18" t="s">
        <v>49</v>
      </c>
      <c r="G34" s="18"/>
      <c r="H34" s="8"/>
      <c r="I34" s="24"/>
      <c r="J34" s="11">
        <v>0.1136364</v>
      </c>
      <c r="K34" s="11"/>
      <c r="L34" s="12">
        <v>1.3409089999999999</v>
      </c>
    </row>
    <row r="35" spans="3:12">
      <c r="C35" s="10" t="s">
        <v>26</v>
      </c>
      <c r="D35" s="18" t="s">
        <v>43</v>
      </c>
      <c r="E35" s="18"/>
      <c r="F35" s="18" t="s">
        <v>50</v>
      </c>
      <c r="G35" s="18"/>
      <c r="H35" s="8"/>
      <c r="I35" s="24"/>
      <c r="J35" s="11">
        <v>0.18716579999999999</v>
      </c>
      <c r="K35" s="11"/>
      <c r="L35" s="12">
        <v>22.606950000000001</v>
      </c>
    </row>
    <row r="36" spans="3:12">
      <c r="C36" s="10" t="s">
        <v>27</v>
      </c>
      <c r="D36" s="18" t="s">
        <v>56</v>
      </c>
      <c r="E36" s="18"/>
      <c r="F36" s="18" t="s">
        <v>50</v>
      </c>
      <c r="G36" s="18"/>
      <c r="H36" s="8"/>
      <c r="I36" s="24"/>
      <c r="J36" s="11">
        <v>5.9288500000000001E-2</v>
      </c>
      <c r="K36" s="11"/>
      <c r="L36" s="12">
        <v>4.5849799999999998</v>
      </c>
    </row>
    <row r="37" spans="3:12">
      <c r="C37" s="10" t="s">
        <v>28</v>
      </c>
      <c r="D37" s="18" t="s">
        <v>43</v>
      </c>
      <c r="E37" s="18"/>
      <c r="F37" s="18" t="s">
        <v>50</v>
      </c>
      <c r="G37" s="18"/>
      <c r="H37" s="8"/>
      <c r="I37" s="24"/>
      <c r="J37" s="11">
        <v>0.32085560000000002</v>
      </c>
      <c r="K37" s="11"/>
      <c r="L37" s="12">
        <v>23.649730000000002</v>
      </c>
    </row>
    <row r="38" spans="3:12" ht="6" customHeight="1">
      <c r="C38" s="14"/>
      <c r="D38" s="19"/>
      <c r="E38" s="19"/>
      <c r="F38" s="19"/>
      <c r="G38" s="19"/>
      <c r="H38" s="25"/>
      <c r="I38" s="26"/>
      <c r="J38" s="25"/>
      <c r="K38" s="25"/>
      <c r="L38" s="27"/>
    </row>
    <row r="39" spans="3:12" ht="3.75" customHeight="1"/>
  </sheetData>
  <mergeCells count="1">
    <mergeCell ref="J4:L4"/>
  </mergeCells>
  <phoneticPr fontId="7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J37"/>
  <sheetViews>
    <sheetView workbookViewId="0">
      <selection activeCell="AA32" sqref="B3:AA32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425781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8.7109375" style="99" customWidth="1"/>
    <col min="17" max="17" width="3.28515625" style="99" customWidth="1"/>
    <col min="18" max="18" width="0.5703125" style="99" customWidth="1"/>
    <col min="19" max="19" width="8.7109375" style="99" customWidth="1"/>
    <col min="20" max="20" width="3.5703125" style="99" customWidth="1"/>
    <col min="21" max="21" width="0.5703125" style="99" customWidth="1"/>
    <col min="22" max="22" width="8.7109375" style="99" customWidth="1"/>
    <col min="23" max="23" width="3.140625" style="99" customWidth="1"/>
    <col min="24" max="24" width="0.5703125" style="99" customWidth="1"/>
    <col min="25" max="25" width="8.7109375" style="99" customWidth="1"/>
    <col min="26" max="26" width="3.140625" style="99" customWidth="1"/>
    <col min="27" max="27" width="1.5703125" style="88" customWidth="1"/>
    <col min="28" max="29" width="9.140625" style="88"/>
    <col min="30" max="16384" width="9.140625" style="38"/>
  </cols>
  <sheetData>
    <row r="3" spans="2:3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/>
    </row>
    <row r="4" spans="2:36" ht="12.75" customHeight="1">
      <c r="B4" s="39"/>
      <c r="C4" s="89"/>
      <c r="D4" s="123" t="s">
        <v>33</v>
      </c>
      <c r="E4" s="117"/>
      <c r="F4" s="90"/>
      <c r="G4" s="123" t="s">
        <v>34</v>
      </c>
      <c r="H4" s="117"/>
      <c r="I4" s="90"/>
      <c r="J4" s="123" t="s">
        <v>93</v>
      </c>
      <c r="K4" s="117"/>
      <c r="L4" s="90"/>
      <c r="M4" s="123" t="s">
        <v>36</v>
      </c>
      <c r="N4" s="117"/>
      <c r="O4" s="90"/>
      <c r="P4" s="123" t="s">
        <v>37</v>
      </c>
      <c r="Q4" s="117"/>
      <c r="R4" s="90"/>
      <c r="S4" s="123" t="s">
        <v>94</v>
      </c>
      <c r="T4" s="117"/>
      <c r="U4" s="90"/>
      <c r="V4" s="123" t="s">
        <v>95</v>
      </c>
      <c r="W4" s="117"/>
      <c r="X4" s="90"/>
      <c r="Y4" s="128" t="s">
        <v>148</v>
      </c>
      <c r="Z4" s="119"/>
      <c r="AA4" s="91"/>
    </row>
    <row r="5" spans="2:36" ht="12.7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117"/>
      <c r="O5" s="90"/>
      <c r="P5" s="117"/>
      <c r="Q5" s="117"/>
      <c r="R5" s="90"/>
      <c r="S5" s="117"/>
      <c r="T5" s="117"/>
      <c r="U5" s="90"/>
      <c r="V5" s="117"/>
      <c r="W5" s="117"/>
      <c r="X5" s="90"/>
      <c r="Y5" s="119"/>
      <c r="Z5" s="119"/>
      <c r="AA5" s="91"/>
    </row>
    <row r="6" spans="2:3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1"/>
    </row>
    <row r="7" spans="2:36" s="88" customFormat="1">
      <c r="B7" s="39"/>
      <c r="C7" s="89" t="s">
        <v>96</v>
      </c>
      <c r="D7" s="100">
        <f>[4]B1!$I$7</f>
        <v>-0.44624030981978879</v>
      </c>
      <c r="E7" s="61" t="str">
        <f>IF(ABS([4]B1!$I$7/SQRT([4]V1!$I$7))&gt;2.576,"***",(IF(ABS([4]B1!$I$7/SQRT([4]V1!$I$7))&gt;1.96,"**",(IF(ABS([4]B1!$I$7/SQRT([4]V1!$I$7))&gt;1.645,"*","")))))</f>
        <v>***</v>
      </c>
      <c r="F7" s="47"/>
      <c r="G7" s="62">
        <f>[4]B1!$J$7</f>
        <v>-0.4716587015960606</v>
      </c>
      <c r="H7" s="61" t="str">
        <f>IF(ABS([4]B1!$J$7/SQRT([4]V1!$J$7))&gt;2.576,"***",(IF(ABS([4]B1!$J$7/SQRT([4]V1!$J$7))&gt;1.96,"**",(IF(ABS([4]B1!$J$7/SQRT([4]V1!$J$7))&gt;1.645,"*","")))))</f>
        <v>***</v>
      </c>
      <c r="I7" s="48"/>
      <c r="J7" s="62">
        <f>[4]B1!$K$7</f>
        <v>-7.6905806707694035E-2</v>
      </c>
      <c r="K7" s="61" t="str">
        <f>IF(ABS([4]B1!$K$7/SQRT([4]V1!$K$7))&gt;2.576,"***",(IF(ABS([4]B1!$K$7/SQRT([4]V1!$K$7))&gt;1.96,"**",(IF(ABS([4]B1!$K$7/SQRT([4]V1!$K$7))&gt;1.645,"*","")))))</f>
        <v/>
      </c>
      <c r="L7" s="48"/>
      <c r="M7" s="62">
        <f>[4]B1!$L$7</f>
        <v>-0.48545809781228821</v>
      </c>
      <c r="N7" s="61" t="str">
        <f>IF(ABS([4]B1!$L$7/SQRT([4]V1!$L$7))&gt;2.576,"***",(IF(ABS([4]B1!$L$7/SQRT([4]V1!$L$7))&gt;1.96,"**",(IF(ABS([4]B1!$L$7/SQRT([4]V1!$L$7))&gt;1.645,"*","")))))</f>
        <v>***</v>
      </c>
      <c r="O7" s="48"/>
      <c r="P7" s="62">
        <f>[4]B1!$M$7</f>
        <v>-0.47483665702488681</v>
      </c>
      <c r="Q7" s="61" t="str">
        <f>IF(ABS([4]B1!$M$7/SQRT([4]V1!$M$7))&gt;2.576,"***",(IF(ABS([4]B1!$M$7/SQRT([4]V1!$M$7))&gt;1.96,"**",(IF(ABS([4]B1!$M$7/SQRT([4]V1!$M$7))&gt;1.645,"*","")))))</f>
        <v>***</v>
      </c>
      <c r="R7" s="48"/>
      <c r="S7" s="62">
        <f>[5]ecm!$S$7</f>
        <v>-0.38057732126827459</v>
      </c>
      <c r="T7" s="61" t="str">
        <f>[5]ecm!$T$7</f>
        <v>**</v>
      </c>
      <c r="U7" s="48"/>
      <c r="V7" s="62">
        <f>[4]B1!$O$7</f>
        <v>-0.35891784386325715</v>
      </c>
      <c r="W7" s="61" t="str">
        <f>IF(ABS([4]B1!$O$7/SQRT([4]V1!$O$7))&gt;2.576,"***",(IF(ABS([4]B1!$O$7/SQRT([4]V1!$O$7))&gt;1.96,"**",(IF(ABS([4]B1!$O$7/SQRT([4]V1!$O$7))&gt;1.645,"*","")))))</f>
        <v>**</v>
      </c>
      <c r="X7" s="48"/>
      <c r="Y7" s="45">
        <f>(D7+G7+J7+M7+P7+S7+V7)/7</f>
        <v>-0.38494210544175</v>
      </c>
      <c r="Z7" s="61"/>
      <c r="AA7" s="91"/>
      <c r="AD7" s="38"/>
      <c r="AE7" s="38"/>
      <c r="AF7" s="38"/>
      <c r="AG7" s="38"/>
      <c r="AH7" s="38"/>
      <c r="AI7" s="38"/>
      <c r="AJ7" s="38"/>
    </row>
    <row r="8" spans="2:36" s="88" customFormat="1">
      <c r="B8" s="39"/>
      <c r="C8" s="89" t="s">
        <v>100</v>
      </c>
      <c r="D8" s="100">
        <f>[4]B2!$I$7</f>
        <v>-0.47603047304801094</v>
      </c>
      <c r="E8" s="61" t="str">
        <f>IF(ABS([4]B2!$I$7/SQRT([4]V2!$I$7))&gt;2.576,"***",(IF(ABS([4]B2!$I$7/SQRT([4]V2!$I$7))&gt;1.96,"**",(IF(ABS([4]B2!$I$7/SQRT([4]V2!$I$7))&gt;1.645,"*","")))))</f>
        <v/>
      </c>
      <c r="F8" s="47"/>
      <c r="G8" s="62">
        <f>[4]B2!$J$7</f>
        <v>-0.36161006819349506</v>
      </c>
      <c r="H8" s="61" t="str">
        <f>IF(ABS([4]B2!$J$7/SQRT([4]V2!$J$7))&gt;2.576,"***",(IF(ABS([4]B2!$J$7/SQRT([4]V2!$J$7))&gt;1.96,"**",(IF(ABS([4]B2!$J$7/SQRT([4]V2!$J$7))&gt;1.645,"*","")))))</f>
        <v>*</v>
      </c>
      <c r="I8" s="48"/>
      <c r="J8" s="62">
        <f>[5]ecm!$J$8</f>
        <v>-0.19508130609158247</v>
      </c>
      <c r="K8" s="61" t="str">
        <f>[5]ecm!$K$8</f>
        <v>**</v>
      </c>
      <c r="L8" s="48"/>
      <c r="M8" s="62"/>
      <c r="N8" s="61"/>
      <c r="O8" s="48"/>
      <c r="P8" s="62">
        <f>[4]B2!$M$7</f>
        <v>-0.31072571800800824</v>
      </c>
      <c r="Q8" s="61" t="str">
        <f>IF(ABS([4]B2!$M$7/SQRT([4]V2!$M$7))&gt;2.576,"***",(IF(ABS([4]B2!$M$7/SQRT([4]V2!$M$7))&gt;1.96,"**",(IF(ABS([4]B2!$M$7/SQRT([4]V2!$M$7))&gt;1.645,"*","")))))</f>
        <v/>
      </c>
      <c r="R8" s="48"/>
      <c r="S8" s="62">
        <f>[4]B2!$N$7</f>
        <v>-0.30673005987846103</v>
      </c>
      <c r="T8" s="61" t="str">
        <f>IF(ABS([4]B2!$N$7/SQRT([4]V2!$N$7))&gt;2.576,"***",(IF(ABS([4]B2!$N$7/SQRT([4]V2!$N$7))&gt;1.96,"**",(IF(ABS([4]B2!$N$7/SQRT([4]V2!$N$7))&gt;1.645,"*","")))))</f>
        <v>***</v>
      </c>
      <c r="U8" s="48"/>
      <c r="V8" s="62">
        <f>[4]B2!$O$7</f>
        <v>-0.31663992399135499</v>
      </c>
      <c r="W8" s="61" t="str">
        <f>IF(ABS([4]B2!$O$7/SQRT([4]V2!$O$7))&gt;2.576,"***",(IF(ABS([4]B2!$O$7/SQRT([4]V2!$O$7))&gt;1.96,"**",(IF(ABS([4]B2!$O$7/SQRT([4]V2!$O$7))&gt;1.645,"*","")))))</f>
        <v>**</v>
      </c>
      <c r="X8" s="48"/>
      <c r="Y8" s="45">
        <f>(D8+G8+J8+M8+P8+S8+V8)/6</f>
        <v>-0.3278029248684855</v>
      </c>
      <c r="Z8" s="61"/>
      <c r="AA8" s="91"/>
      <c r="AD8" s="38"/>
      <c r="AE8" s="38"/>
      <c r="AF8" s="38"/>
      <c r="AG8" s="38"/>
      <c r="AH8" s="38"/>
      <c r="AI8" s="38"/>
      <c r="AJ8" s="38"/>
    </row>
    <row r="9" spans="2:36" s="88" customFormat="1">
      <c r="B9" s="39"/>
      <c r="C9" s="89" t="s">
        <v>101</v>
      </c>
      <c r="D9" s="100">
        <f>[5]ecm!$D$9</f>
        <v>-0.23570401177288772</v>
      </c>
      <c r="E9" s="61" t="str">
        <f>[5]ecm!$E$9</f>
        <v/>
      </c>
      <c r="F9" s="47"/>
      <c r="G9" s="62">
        <f>[4]B3!$C$6</f>
        <v>-0.57423217866454823</v>
      </c>
      <c r="H9" s="61" t="str">
        <f>IF(ABS([4]B3!$C$6/SQRT([4]V3!$C$6))&gt;2.576,"***",(IF(ABS([4]B3!$C$6/SQRT([4]V3!$C$6))&gt;1.96,"**",(IF(ABS([4]B3!$C$6/SQRT([4]V3!$C$6))&gt;1.645,"*","")))))</f>
        <v>***</v>
      </c>
      <c r="I9" s="48"/>
      <c r="J9" s="62">
        <f>[4]B3!$D$6</f>
        <v>-0.31251212784438642</v>
      </c>
      <c r="K9" s="61" t="str">
        <f>IF(ABS([4]B3!$D$6/SQRT([4]V3!$D$6))&gt;2.576,"***",(IF(ABS([4]B3!$D$6/SQRT([4]V3!$D$6))&gt;1.96,"**",(IF(ABS([4]B3!$D$6/SQRT([4]V3!$D$6))&gt;1.645,"*","")))))</f>
        <v>*</v>
      </c>
      <c r="L9" s="48"/>
      <c r="M9" s="62">
        <f>[4]B3!$E$6</f>
        <v>-0.383945053956049</v>
      </c>
      <c r="N9" s="61" t="str">
        <f>IF(ABS([4]B3!$E$6/SQRT([4]V3!$E$6))&gt;2.576,"***",(IF(ABS([4]B3!$E$6/SQRT([4]V3!$E$6))&gt;1.96,"**",(IF(ABS([4]B3!$E$6/SQRT([4]V3!$E$6))&gt;1.645,"*","")))))</f>
        <v/>
      </c>
      <c r="O9" s="48"/>
      <c r="P9" s="62">
        <f>[4]B3!$F$6</f>
        <v>-0.73603864281462572</v>
      </c>
      <c r="Q9" s="61" t="str">
        <f>IF(ABS([4]B3!$F$6/SQRT([4]V3!$F$6))&gt;2.576,"***",(IF(ABS([4]B3!$F$6/SQRT([4]V3!$F$6))&gt;1.96,"**",(IF(ABS([4]B3!$F$6/SQRT([4]V3!$F$6))&gt;1.645,"*","")))))</f>
        <v>*</v>
      </c>
      <c r="R9" s="48"/>
      <c r="S9" s="62">
        <f>[4]B3!$G$6</f>
        <v>-0.27332309904806901</v>
      </c>
      <c r="T9" s="61" t="str">
        <f>IF(ABS([4]B3!$G$6/SQRT([4]V3!$G$6))&gt;2.576,"***",(IF(ABS([4]B3!$G$6/SQRT([4]V3!$G$6))&gt;1.96,"**",(IF(ABS([4]B3!$G$6/SQRT([4]V3!$G$6))&gt;1.645,"*","")))))</f>
        <v/>
      </c>
      <c r="U9" s="48"/>
      <c r="V9" s="62">
        <f>[4]B3!$H$6</f>
        <v>-0.34142611681839141</v>
      </c>
      <c r="W9" s="61" t="str">
        <f>IF(ABS([4]B3!$H$6/SQRT([4]V3!$H$6))&gt;2.576,"***",(IF(ABS([4]B3!$H$6/SQRT([4]V3!$H$6))&gt;1.96,"**",(IF(ABS([4]B3!$H$6/SQRT([4]V3!$H$6))&gt;1.645,"*","")))))</f>
        <v>*</v>
      </c>
      <c r="X9" s="48"/>
      <c r="Y9" s="45">
        <f t="shared" ref="Y9:Y22" si="0">(D9+G9+J9+M9+P9+S9+V9)/7</f>
        <v>-0.40816874727413677</v>
      </c>
      <c r="Z9" s="61"/>
      <c r="AA9" s="91"/>
      <c r="AD9" s="38"/>
      <c r="AE9" s="38"/>
      <c r="AF9" s="38"/>
      <c r="AG9" s="38"/>
      <c r="AH9" s="38"/>
      <c r="AI9" s="38"/>
      <c r="AJ9" s="38"/>
    </row>
    <row r="10" spans="2:36" s="88" customFormat="1">
      <c r="B10" s="39"/>
      <c r="C10" s="89" t="s">
        <v>102</v>
      </c>
      <c r="D10" s="100">
        <f>[5]ecm!$D$10</f>
        <v>-0.2206121050684389</v>
      </c>
      <c r="E10" s="61" t="str">
        <f>[5]ecm!$E$10</f>
        <v/>
      </c>
      <c r="F10" s="47"/>
      <c r="G10" s="62">
        <f>[4]B4!$J$7</f>
        <v>-0.22159434357141211</v>
      </c>
      <c r="H10" s="61" t="str">
        <f>IF(ABS([4]B4!$J$7/SQRT([4]V4!$J$7))&gt;2.576,"***",(IF(ABS([4]B4!$J$7/SQRT([4]V4!$J$7))&gt;1.96,"**",(IF(ABS([4]B4!$J$7/SQRT([4]V4!$J$7))&gt;1.645,"*","")))))</f>
        <v/>
      </c>
      <c r="I10" s="48"/>
      <c r="J10" s="62">
        <f>[5]ecm!$J$10</f>
        <v>-0.22001153569606507</v>
      </c>
      <c r="K10" s="61" t="str">
        <f>[5]ecm!$K$10</f>
        <v>***</v>
      </c>
      <c r="L10" s="48"/>
      <c r="M10" s="62">
        <f>[4]B4!$L$7</f>
        <v>-0.30748662053343451</v>
      </c>
      <c r="N10" s="61" t="str">
        <f>IF(ABS([4]B4!$L$7/SQRT([4]V4!$L$7))&gt;2.576,"***",(IF(ABS([4]B4!$L$7/SQRT([4]V4!$L$7))&gt;1.96,"**",(IF(ABS([4]B4!$L$7/SQRT([4]V4!$L$7))&gt;1.645,"*","")))))</f>
        <v>***</v>
      </c>
      <c r="O10" s="48"/>
      <c r="P10" s="62">
        <f>[4]B4!$M$7</f>
        <v>-0.55449479426379755</v>
      </c>
      <c r="Q10" s="61" t="str">
        <f>IF(ABS([4]B4!$M$7/SQRT([4]V4!$M$7))&gt;2.576,"***",(IF(ABS([4]B4!$M$7/SQRT([4]V4!$M$7))&gt;1.96,"**",(IF(ABS([4]B4!$M$7/SQRT([4]V4!$M$7))&gt;1.645,"*","")))))</f>
        <v>**</v>
      </c>
      <c r="R10" s="48"/>
      <c r="S10" s="62">
        <f>[4]B4!$N$7</f>
        <v>-0.23717272686232627</v>
      </c>
      <c r="T10" s="61" t="str">
        <f>IF(ABS([4]B4!$N$7/SQRT([4]V4!$N$7))&gt;2.576,"***",(IF(ABS([4]B4!$N$7/SQRT([4]V4!$N$7))&gt;1.96,"**",(IF(ABS([4]B4!$N$7/SQRT([4]V4!$N$7))&gt;1.645,"*","")))))</f>
        <v>***</v>
      </c>
      <c r="U10" s="48"/>
      <c r="V10" s="62">
        <f>[4]B4!$O$7</f>
        <v>-0.31616734939765717</v>
      </c>
      <c r="W10" s="61" t="str">
        <f>IF(ABS([4]B4!$O$7/SQRT([4]V4!$O$7))&gt;2.576,"***",(IF(ABS([4]B4!$O$7/SQRT([4]V4!$O$7))&gt;1.96,"**",(IF(ABS([4]B4!$O$7/SQRT([4]V4!$O$7))&gt;1.645,"*","")))))</f>
        <v>**</v>
      </c>
      <c r="X10" s="48"/>
      <c r="Y10" s="45">
        <f t="shared" si="0"/>
        <v>-0.29679135362759024</v>
      </c>
      <c r="Z10" s="61"/>
      <c r="AA10" s="91"/>
      <c r="AD10" s="38"/>
      <c r="AE10" s="38"/>
      <c r="AF10" s="38"/>
      <c r="AG10" s="38"/>
      <c r="AH10" s="38"/>
      <c r="AI10" s="38"/>
      <c r="AJ10" s="38"/>
    </row>
    <row r="11" spans="2:36" s="88" customFormat="1">
      <c r="B11" s="39"/>
      <c r="C11" s="89" t="s">
        <v>104</v>
      </c>
      <c r="D11" s="100">
        <f>[4]B5!$I$7</f>
        <v>-0.36873558139778106</v>
      </c>
      <c r="E11" s="61" t="str">
        <f>IF(ABS([4]B5!$I$7/SQRT([4]V5!$I$7))&gt;2.576,"***",(IF(ABS([4]B5!$I$7/SQRT([4]V5!$I$7))&gt;1.96,"**",(IF(ABS([4]B5!$I$7/SQRT([4]V5!$I$7))&gt;1.645,"*","")))))</f>
        <v>***</v>
      </c>
      <c r="F11" s="47"/>
      <c r="G11" s="62">
        <f>[4]B5!$J$7</f>
        <v>-0.27299759314708721</v>
      </c>
      <c r="H11" s="61" t="str">
        <f>IF(ABS([4]B5!$J$7/SQRT([4]V5!$J$7))&gt;2.576,"***",(IF(ABS([4]B5!$J$7/SQRT([4]V5!$J$7))&gt;1.96,"**",(IF(ABS([4]B5!$J$7/SQRT([4]V5!$J$7))&gt;1.645,"*","")))))</f>
        <v/>
      </c>
      <c r="I11" s="48"/>
      <c r="J11" s="62">
        <f>[4]B5!$K$7</f>
        <v>-0.35862330549486565</v>
      </c>
      <c r="K11" s="61" t="str">
        <f>IF(ABS([4]B5!$K$7/SQRT([4]V5!$K$7))&gt;2.576,"***",(IF(ABS([4]B5!$K$7/SQRT([4]V5!$K$7))&gt;1.96,"**",(IF(ABS([4]B5!$K$7/SQRT([4]V5!$K$7))&gt;1.645,"*","")))))</f>
        <v>**</v>
      </c>
      <c r="L11" s="48"/>
      <c r="M11" s="62">
        <f>[4]B5!$L$7</f>
        <v>-0.53945660635367632</v>
      </c>
      <c r="N11" s="61" t="str">
        <f>IF(ABS([4]B5!$L$7/SQRT([4]V5!$L$7))&gt;2.576,"***",(IF(ABS([4]B5!$L$7/SQRT([4]V5!$L$7))&gt;1.96,"**",(IF(ABS([4]B5!$L$7/SQRT([4]V5!$L$7))&gt;1.645,"*","")))))</f>
        <v>***</v>
      </c>
      <c r="O11" s="48"/>
      <c r="P11" s="62">
        <f>[4]B5!$M$7</f>
        <v>-0.40877775022825624</v>
      </c>
      <c r="Q11" s="61" t="str">
        <f>IF(ABS([4]B5!$M$7/SQRT([4]V5!$M$7))&gt;2.576,"***",(IF(ABS([4]B5!$M$7/SQRT([4]V5!$M$7))&gt;1.96,"**",(IF(ABS([4]B5!$M$7/SQRT([4]V5!$M$7))&gt;1.645,"*","")))))</f>
        <v>*</v>
      </c>
      <c r="R11" s="48"/>
      <c r="S11" s="62">
        <f>[4]B5!$N$7</f>
        <v>-0.29153027004070392</v>
      </c>
      <c r="T11" s="61" t="str">
        <f>IF(ABS([4]B5!$N$7/SQRT([4]V5!$N$7))&gt;2.576,"***",(IF(ABS([4]B5!$N$7/SQRT([4]V5!$N$7))&gt;1.96,"**",(IF(ABS([4]B5!$N$7/SQRT([4]V5!$N$7))&gt;1.645,"*","")))))</f>
        <v>*</v>
      </c>
      <c r="U11" s="48"/>
      <c r="V11" s="62">
        <f>[4]B5!$O$7</f>
        <v>-0.26237217565576865</v>
      </c>
      <c r="W11" s="61" t="str">
        <f>IF(ABS([4]B5!$O$7/SQRT([4]V5!$O$7))&gt;2.576,"***",(IF(ABS([4]B5!$O$7/SQRT([4]V5!$O$7))&gt;1.96,"**",(IF(ABS([4]B5!$O$7/SQRT([4]V5!$O$7))&gt;1.645,"*","")))))</f>
        <v>**</v>
      </c>
      <c r="X11" s="48"/>
      <c r="Y11" s="45">
        <f t="shared" si="0"/>
        <v>-0.3574990403311627</v>
      </c>
      <c r="Z11" s="61"/>
      <c r="AA11" s="91"/>
      <c r="AD11" s="38"/>
      <c r="AE11" s="38"/>
      <c r="AF11" s="38"/>
      <c r="AG11" s="38"/>
      <c r="AH11" s="38"/>
      <c r="AI11" s="38"/>
      <c r="AJ11" s="38"/>
    </row>
    <row r="12" spans="2:36" s="88" customFormat="1">
      <c r="B12" s="39"/>
      <c r="C12" s="89" t="s">
        <v>105</v>
      </c>
      <c r="D12" s="100">
        <f>[5]ecm!$D$12</f>
        <v>-0.24874238443134639</v>
      </c>
      <c r="E12" s="61" t="str">
        <f>[5]ecm!$E$12</f>
        <v>***</v>
      </c>
      <c r="F12" s="47"/>
      <c r="G12" s="62">
        <f>[4]B6!$C$6</f>
        <v>-0.37799880208637959</v>
      </c>
      <c r="H12" s="61" t="str">
        <f>IF(ABS([4]B6!$C$6/SQRT([4]V6!$C$6))&gt;2.576,"***",(IF(ABS([4]B6!$C$6/SQRT([4]V6!$C$6))&gt;1.96,"**",(IF(ABS([4]B6!$C$6/SQRT([4]V6!$C$6))&gt;1.645,"*","")))))</f>
        <v>***</v>
      </c>
      <c r="I12" s="48"/>
      <c r="J12" s="62">
        <f>[4]B6!$D$6</f>
        <v>-0.280532801955589</v>
      </c>
      <c r="K12" s="61" t="str">
        <f>IF(ABS([4]B6!$D$6/SQRT([4]V6!$D$6))&gt;2.576,"***",(IF(ABS([4]B6!$D$6/SQRT([4]V6!$D$6))&gt;1.96,"**",(IF(ABS([4]B6!$D$6/SQRT([4]V6!$D$6))&gt;1.645,"*","")))))</f>
        <v>***</v>
      </c>
      <c r="L12" s="48"/>
      <c r="M12" s="62">
        <f>[4]B6!$E$6</f>
        <v>-0.46468728905301415</v>
      </c>
      <c r="N12" s="61" t="str">
        <f>IF(ABS([4]B6!$E$6/SQRT([4]V6!$E$6))&gt;2.576,"***",(IF(ABS([4]B6!$E$6/SQRT([4]V6!$E$6))&gt;1.96,"**",(IF(ABS([4]B6!$E$6/SQRT([4]V6!$E$6))&gt;1.645,"*","")))))</f>
        <v>***</v>
      </c>
      <c r="O12" s="48"/>
      <c r="P12" s="62">
        <f>[4]B6!$F$6</f>
        <v>-0.215205057119156</v>
      </c>
      <c r="Q12" s="61" t="str">
        <f>IF(ABS([4]B6!$F$6/SQRT([4]V6!$F$6))&gt;2.576,"***",(IF(ABS([4]B6!$F$6/SQRT([4]V6!$F$6))&gt;1.96,"**",(IF(ABS([4]B6!$F$6/SQRT([4]V6!$F$6))&gt;1.645,"*","")))))</f>
        <v/>
      </c>
      <c r="R12" s="48"/>
      <c r="S12" s="62">
        <f>[5]ecm!$S$12</f>
        <v>-0.32866446624609463</v>
      </c>
      <c r="T12" s="61" t="str">
        <f>[5]ecm!$T$12</f>
        <v>**</v>
      </c>
      <c r="U12" s="48"/>
      <c r="V12" s="62">
        <f>[4]B6!$H$6</f>
        <v>-0.48656142942053626</v>
      </c>
      <c r="W12" s="61" t="str">
        <f>IF(ABS([4]B6!$H$6/SQRT([4]V6!$H$6))&gt;2.576,"***",(IF(ABS([4]B6!$H$6/SQRT([4]V6!$H$6))&gt;1.96,"**",(IF(ABS([4]B6!$H$6/SQRT([4]V6!$H$6))&gt;1.645,"*","")))))</f>
        <v>**</v>
      </c>
      <c r="X12" s="48"/>
      <c r="Y12" s="45">
        <f t="shared" si="0"/>
        <v>-0.34319889004458798</v>
      </c>
      <c r="Z12" s="61"/>
      <c r="AA12" s="91"/>
      <c r="AD12" s="38"/>
      <c r="AE12" s="38"/>
      <c r="AF12" s="38"/>
      <c r="AG12" s="38"/>
      <c r="AH12" s="38"/>
      <c r="AI12" s="38"/>
      <c r="AJ12" s="38"/>
    </row>
    <row r="13" spans="2:36" s="88" customFormat="1">
      <c r="B13" s="39"/>
      <c r="C13" s="89" t="s">
        <v>106</v>
      </c>
      <c r="D13" s="100">
        <f>[4]B7!$I$7</f>
        <v>-0.21420383069414142</v>
      </c>
      <c r="E13" s="61" t="str">
        <f>IF(ABS([4]B7!$I$7/SQRT([4]V7!$I$7))&gt;2.576,"***",(IF(ABS([4]B7!$I$7/SQRT([4]V7!$I$7))&gt;1.96,"**",(IF(ABS([4]B7!$I$7/SQRT([4]V7!$I$7))&gt;1.645,"*","")))))</f>
        <v/>
      </c>
      <c r="F13" s="47"/>
      <c r="G13" s="62">
        <f>[4]B7!$J$7</f>
        <v>-0.18612696239379795</v>
      </c>
      <c r="H13" s="61" t="str">
        <f>IF(ABS([4]B7!$J$7/SQRT([4]V7!$J$7))&gt;2.576,"***",(IF(ABS([4]B7!$J$7/SQRT([4]V7!$J$7))&gt;1.96,"**",(IF(ABS([4]B7!$J$7/SQRT([4]V7!$J$7))&gt;1.645,"*","")))))</f>
        <v/>
      </c>
      <c r="I13" s="48"/>
      <c r="J13" s="62">
        <f>[4]B7!$K$7</f>
        <v>-0.23345764741839642</v>
      </c>
      <c r="K13" s="61" t="str">
        <f>IF(ABS([4]B7!$K$7/SQRT([4]V7!$K$7))&gt;2.576,"***",(IF(ABS([4]B7!$K$7/SQRT([4]V7!$K$7))&gt;1.96,"**",(IF(ABS([4]B7!$K$7/SQRT([4]V7!$K$7))&gt;1.645,"*","")))))</f>
        <v>**</v>
      </c>
      <c r="L13" s="48"/>
      <c r="M13" s="62">
        <f>[4]B7!$L$7</f>
        <v>-0.42385258929630121</v>
      </c>
      <c r="N13" s="61" t="str">
        <f>IF(ABS([4]B7!$L$7/SQRT([4]V7!$L$7))&gt;2.576,"***",(IF(ABS([4]B7!$L$7/SQRT([4]V7!$L$7))&gt;1.96,"**",(IF(ABS([4]B7!$L$7/SQRT([4]V7!$L$7))&gt;1.645,"*","")))))</f>
        <v>**</v>
      </c>
      <c r="O13" s="48"/>
      <c r="P13" s="62">
        <f>[4]B7!$M$7</f>
        <v>-0.29080531744189703</v>
      </c>
      <c r="Q13" s="61" t="str">
        <f>IF(ABS([4]B7!$M$7/SQRT([4]V7!$M$7))&gt;2.576,"***",(IF(ABS([4]B7!$M$7/SQRT([4]V7!$M$7))&gt;1.96,"**",(IF(ABS([4]B7!$M$7/SQRT([4]V7!$M$7))&gt;1.645,"*","")))))</f>
        <v>**</v>
      </c>
      <c r="R13" s="48"/>
      <c r="S13" s="62">
        <f>[4]B7!$N$7</f>
        <v>-0.2754474735046703</v>
      </c>
      <c r="T13" s="61" t="str">
        <f>IF(ABS([4]B7!$N$7/SQRT([4]V7!$N$7))&gt;2.576,"***",(IF(ABS([4]B7!$N$7/SQRT([4]V7!$N$7))&gt;1.96,"**",(IF(ABS([4]B7!$N$7/SQRT([4]V7!$N$7))&gt;1.645,"*","")))))</f>
        <v>**</v>
      </c>
      <c r="U13" s="48"/>
      <c r="V13" s="62">
        <f>[4]B7!$O$7</f>
        <v>-0.3648382983913494</v>
      </c>
      <c r="W13" s="61" t="str">
        <f>IF(ABS([4]B7!$O$7/SQRT([4]V7!$O$7))&gt;2.576,"***",(IF(ABS([4]B7!$O$7/SQRT([4]V7!$O$7))&gt;1.96,"**",(IF(ABS([4]B7!$O$7/SQRT([4]V7!$O$7))&gt;1.645,"*","")))))</f>
        <v>**</v>
      </c>
      <c r="X13" s="48"/>
      <c r="Y13" s="45">
        <f t="shared" si="0"/>
        <v>-0.28410458844865055</v>
      </c>
      <c r="Z13" s="61"/>
      <c r="AA13" s="91"/>
      <c r="AD13" s="38"/>
      <c r="AE13" s="38"/>
      <c r="AF13" s="38"/>
      <c r="AG13" s="38"/>
      <c r="AH13" s="38"/>
      <c r="AI13" s="38"/>
      <c r="AJ13" s="38"/>
    </row>
    <row r="14" spans="2:36" s="88" customFormat="1">
      <c r="B14" s="39"/>
      <c r="C14" s="89" t="s">
        <v>107</v>
      </c>
      <c r="D14" s="100">
        <f>[4]B8!$I$7</f>
        <v>-0.15727894241826568</v>
      </c>
      <c r="E14" s="61" t="str">
        <f>IF(ABS([4]B8!$I$7/SQRT([4]V8!$I$7))&gt;2.576,"***",(IF(ABS([4]B8!$I$7/SQRT([4]V8!$I$7))&gt;1.96,"**",(IF(ABS([4]B8!$I$7/SQRT([4]V8!$I$7))&gt;1.645,"*","")))))</f>
        <v/>
      </c>
      <c r="F14" s="47"/>
      <c r="G14" s="62">
        <f>[4]B8!$J$7</f>
        <v>-0.45619486284137223</v>
      </c>
      <c r="H14" s="61" t="str">
        <f>IF(ABS([4]B8!$J$7/SQRT([4]V8!$J$7))&gt;2.576,"***",(IF(ABS([4]B8!$J$7/SQRT([4]V8!$J$7))&gt;1.96,"**",(IF(ABS([4]B8!$J$7/SQRT([4]V8!$J$7))&gt;1.645,"*","")))))</f>
        <v>**</v>
      </c>
      <c r="I14" s="48"/>
      <c r="J14" s="62">
        <f>[4]B8!$K$7</f>
        <v>-0.20717942387469312</v>
      </c>
      <c r="K14" s="61" t="str">
        <f>IF(ABS([4]B8!$K$7/SQRT([4]V8!$K$7))&gt;2.576,"***",(IF(ABS([4]B8!$K$7/SQRT([4]V8!$K$7))&gt;1.96,"**",(IF(ABS([4]B8!$K$7/SQRT([4]V8!$K$7))&gt;1.645,"*","")))))</f>
        <v/>
      </c>
      <c r="L14" s="48"/>
      <c r="M14" s="62">
        <f>[4]B8!$L$7</f>
        <v>-0.43975690501631537</v>
      </c>
      <c r="N14" s="61" t="str">
        <f>IF(ABS([4]B8!$L$7/SQRT([4]V8!$L$7))&gt;2.576,"***",(IF(ABS([4]B8!$L$7/SQRT([4]V8!$L$7))&gt;1.96,"**",(IF(ABS([4]B8!$L$7/SQRT([4]V8!$L$7))&gt;1.645,"*","")))))</f>
        <v>***</v>
      </c>
      <c r="O14" s="48"/>
      <c r="P14" s="62">
        <f>[5]ecm!$P$14</f>
        <v>-0.78825265179290838</v>
      </c>
      <c r="Q14" s="61" t="str">
        <f>[5]ecm!$Q$14</f>
        <v>*</v>
      </c>
      <c r="R14" s="48"/>
      <c r="S14" s="62">
        <f>[4]B8!$N$7</f>
        <v>-0.1158296132607847</v>
      </c>
      <c r="T14" s="61" t="str">
        <f>IF(ABS([4]B8!$N$7/SQRT([4]V8!$N$7))&gt;2.576,"***",(IF(ABS([4]B8!$N$7/SQRT([4]V8!$N$7))&gt;1.96,"**",(IF(ABS([4]B8!$N$7/SQRT([4]V8!$N$7))&gt;1.645,"*","")))))</f>
        <v>**</v>
      </c>
      <c r="U14" s="48"/>
      <c r="V14" s="62">
        <f>[5]ecm!$V$14</f>
        <v>-0.60862421000627331</v>
      </c>
      <c r="W14" s="61" t="str">
        <f>[5]ecm!$W$14</f>
        <v>**</v>
      </c>
      <c r="X14" s="48"/>
      <c r="Y14" s="45">
        <f t="shared" si="0"/>
        <v>-0.39615951560151608</v>
      </c>
      <c r="Z14" s="61"/>
      <c r="AA14" s="91"/>
      <c r="AD14" s="38"/>
      <c r="AE14" s="38"/>
      <c r="AF14" s="38"/>
      <c r="AG14" s="38"/>
      <c r="AH14" s="38"/>
      <c r="AI14" s="38"/>
      <c r="AJ14" s="38"/>
    </row>
    <row r="15" spans="2:36" s="88" customFormat="1">
      <c r="B15" s="39"/>
      <c r="C15" s="89" t="s">
        <v>108</v>
      </c>
      <c r="D15" s="100">
        <f>[4]B9!$I$7</f>
        <v>-0.41987625206439794</v>
      </c>
      <c r="E15" s="61" t="str">
        <f>IF(ABS([4]B9!$I$7/SQRT([4]V9!$I$7))&gt;2.576,"***",(IF(ABS([4]B9!$I$7/SQRT([4]V9!$I$7))&gt;1.96,"**",(IF(ABS([4]B9!$I$7/SQRT([4]V9!$I$7))&gt;1.645,"*","")))))</f>
        <v/>
      </c>
      <c r="F15" s="47"/>
      <c r="G15" s="62">
        <f>[5]ecm!$G$15</f>
        <v>-0.34585720585880314</v>
      </c>
      <c r="H15" s="61" t="str">
        <f>[5]ecm!$H$15</f>
        <v/>
      </c>
      <c r="I15" s="48"/>
      <c r="J15" s="62">
        <f>[4]B9!$K$7</f>
        <v>-0.27323670302523106</v>
      </c>
      <c r="K15" s="61" t="str">
        <f>IF(ABS([4]B9!$K$7/SQRT([4]V9!$K$7))&gt;2.576,"***",(IF(ABS([4]B9!$K$7/SQRT([4]V9!$K$7))&gt;1.96,"**",(IF(ABS([4]B9!$K$7/SQRT([4]V9!$K$7))&gt;1.645,"*","")))))</f>
        <v>**</v>
      </c>
      <c r="L15" s="48"/>
      <c r="M15" s="62">
        <f>[4]B9!$L$7</f>
        <v>-0.75573050581510182</v>
      </c>
      <c r="N15" s="61" t="str">
        <f>IF(ABS([4]B9!$L$7/SQRT([4]V9!$L$7))&gt;2.576,"***",(IF(ABS([4]B9!$L$7/SQRT([4]V9!$L$7))&gt;1.96,"**",(IF(ABS([4]B9!$L$7/SQRT([4]V9!$L$7))&gt;1.645,"*","")))))</f>
        <v>***</v>
      </c>
      <c r="O15" s="48"/>
      <c r="P15" s="62">
        <f>[4]B9!$M$7</f>
        <v>-0.45475558164426544</v>
      </c>
      <c r="Q15" s="61" t="str">
        <f>IF(ABS([4]B9!$M$7/SQRT([4]V9!$M$7))&gt;2.576,"***",(IF(ABS([4]B9!$M$7/SQRT([4]V9!$M$7))&gt;1.96,"**",(IF(ABS([4]B9!$M$7/SQRT([4]V9!$M$7))&gt;1.645,"*","")))))</f>
        <v>***</v>
      </c>
      <c r="R15" s="48"/>
      <c r="S15" s="62">
        <f>[4]B9!$N$7</f>
        <v>-0.32052077483738345</v>
      </c>
      <c r="T15" s="61" t="str">
        <f>IF(ABS([4]B9!$N$7/SQRT([4]V9!$N$7))&gt;2.576,"***",(IF(ABS([4]B9!$N$7/SQRT([4]V9!$N$7))&gt;1.96,"**",(IF(ABS([4]B9!$N$7/SQRT([4]V9!$N$7))&gt;1.645,"*","")))))</f>
        <v>***</v>
      </c>
      <c r="U15" s="48"/>
      <c r="V15" s="62">
        <f>[4]B9!$O$7</f>
        <v>-0.4490063783103706</v>
      </c>
      <c r="W15" s="61" t="str">
        <f>IF(ABS([4]B9!$O$7/SQRT([4]V9!$O$7))&gt;2.576,"***",(IF(ABS([4]B9!$O$7/SQRT([4]V9!$O$7))&gt;1.96,"**",(IF(ABS([4]B9!$O$7/SQRT([4]V9!$O$7))&gt;1.645,"*","")))))</f>
        <v>***</v>
      </c>
      <c r="X15" s="48"/>
      <c r="Y15" s="45">
        <f t="shared" si="0"/>
        <v>-0.43128334307936483</v>
      </c>
      <c r="Z15" s="61"/>
      <c r="AA15" s="91"/>
      <c r="AD15" s="38"/>
      <c r="AE15" s="38"/>
      <c r="AF15" s="38"/>
      <c r="AG15" s="38"/>
      <c r="AH15" s="38"/>
      <c r="AI15" s="38"/>
      <c r="AJ15" s="38"/>
    </row>
    <row r="16" spans="2:36" s="88" customFormat="1">
      <c r="B16" s="39"/>
      <c r="C16" s="89" t="s">
        <v>109</v>
      </c>
      <c r="D16" s="100">
        <f>[4]B10!$I$7</f>
        <v>-0.61906843383110588</v>
      </c>
      <c r="E16" s="61" t="str">
        <f>IF(ABS([4]B10!$I$7/SQRT([4]V10!$I$7))&gt;2.576,"***",(IF(ABS([4]B10!$I$7/SQRT([4]V10!$I$7))&gt;1.96,"**",(IF(ABS([4]B10!$I$7/SQRT([4]V10!$I$7))&gt;1.645,"*","")))))</f>
        <v>***</v>
      </c>
      <c r="F16" s="47"/>
      <c r="G16" s="62">
        <f>[4]B10!$J$7</f>
        <v>-0.39767165680172528</v>
      </c>
      <c r="H16" s="61" t="str">
        <f>IF(ABS([4]B10!$J$7/SQRT([4]V10!$J$7))&gt;2.576,"***",(IF(ABS([4]B10!$J$7/SQRT([4]V10!$J$7))&gt;1.96,"**",(IF(ABS([4]B10!$J$7/SQRT([4]V10!$J$7))&gt;1.645,"*","")))))</f>
        <v>***</v>
      </c>
      <c r="I16" s="48"/>
      <c r="J16" s="62">
        <f>[4]B10!$K$7</f>
        <v>-0.33002129168835637</v>
      </c>
      <c r="K16" s="61" t="str">
        <f>IF(ABS([4]B10!$K$7/SQRT([4]V10!$K$7))&gt;2.576,"***",(IF(ABS([4]B10!$K$7/SQRT([4]V10!$K$7))&gt;1.96,"**",(IF(ABS([4]B10!$K$7/SQRT([4]V10!$K$7))&gt;1.645,"*","")))))</f>
        <v>***</v>
      </c>
      <c r="L16" s="48"/>
      <c r="M16" s="62">
        <f>[4]B10!$L$7</f>
        <v>-0.35591036422921601</v>
      </c>
      <c r="N16" s="61" t="str">
        <f>IF(ABS([4]B10!$L$7/SQRT([4]V10!$L$7))&gt;2.576,"***",(IF(ABS([4]B10!$L$7/SQRT([4]V10!$L$7))&gt;1.96,"**",(IF(ABS([4]B10!$L$7/SQRT([4]V10!$L$7))&gt;1.645,"*","")))))</f>
        <v>***</v>
      </c>
      <c r="O16" s="48"/>
      <c r="P16" s="62">
        <f>[4]B10!$M$7</f>
        <v>-0.37106649310027839</v>
      </c>
      <c r="Q16" s="61" t="str">
        <f>IF(ABS([4]B10!$M$7/SQRT([4]V10!$M$7))&gt;2.576,"***",(IF(ABS([4]B10!$M$7/SQRT([4]V10!$M$7))&gt;1.96,"**",(IF(ABS([4]B10!$M$7/SQRT([4]V10!$M$7))&gt;1.645,"*","")))))</f>
        <v>***</v>
      </c>
      <c r="R16" s="48"/>
      <c r="S16" s="62">
        <f>[4]B10!$N$7</f>
        <v>-0.23410449458885021</v>
      </c>
      <c r="T16" s="61" t="str">
        <f>IF(ABS([4]B10!$N$7/SQRT([4]V10!$N$7))&gt;2.576,"***",(IF(ABS([4]B10!$N$7/SQRT([4]V10!$N$7))&gt;1.96,"**",(IF(ABS([4]B10!$N$7/SQRT([4]V10!$N$7))&gt;1.645,"*","")))))</f>
        <v>**</v>
      </c>
      <c r="U16" s="48"/>
      <c r="V16" s="62">
        <f>[4]B10!$O$7</f>
        <v>-0.61084717884200712</v>
      </c>
      <c r="W16" s="61" t="str">
        <f>IF(ABS([4]B10!$O$7/SQRT([4]V10!$O$7))&gt;2.576,"***",(IF(ABS([4]B10!$O$7/SQRT([4]V10!$O$7))&gt;1.96,"**",(IF(ABS([4]B10!$O$7/SQRT([4]V10!$O$7))&gt;1.645,"*","")))))</f>
        <v>*</v>
      </c>
      <c r="X16" s="48"/>
      <c r="Y16" s="45">
        <f t="shared" si="0"/>
        <v>-0.41695570186879133</v>
      </c>
      <c r="Z16" s="61"/>
      <c r="AA16" s="91"/>
      <c r="AD16" s="38"/>
      <c r="AE16" s="38"/>
      <c r="AF16" s="38"/>
      <c r="AG16" s="38"/>
      <c r="AH16" s="38"/>
      <c r="AI16" s="38"/>
      <c r="AJ16" s="38"/>
    </row>
    <row r="17" spans="2:36" s="88" customFormat="1">
      <c r="B17" s="39"/>
      <c r="C17" s="89" t="s">
        <v>110</v>
      </c>
      <c r="D17" s="100">
        <f>[4]B11!$I$7</f>
        <v>-0.18022396422259931</v>
      </c>
      <c r="E17" s="61" t="str">
        <f>IF(ABS([4]B11!$I$7/SQRT([4]V11!$I$7))&gt;2.576,"***",(IF(ABS([4]B11!$I$7/SQRT([4]V11!$I$7))&gt;1.96,"**",(IF(ABS([4]B11!$I$7/SQRT([4]V11!$I$7))&gt;1.645,"*","")))))</f>
        <v>*</v>
      </c>
      <c r="F17" s="47"/>
      <c r="G17" s="62">
        <f>[4]B11!$J$7</f>
        <v>-0.43049850708590676</v>
      </c>
      <c r="H17" s="61" t="str">
        <f>IF(ABS([4]B11!$J$7/SQRT([4]V11!$J$7))&gt;2.576,"***",(IF(ABS([4]B11!$J$7/SQRT([4]V11!$J$7))&gt;1.96,"**",(IF(ABS([4]B11!$J$7/SQRT([4]V11!$J$7))&gt;1.645,"*","")))))</f>
        <v>***</v>
      </c>
      <c r="I17" s="48"/>
      <c r="J17" s="62">
        <f>[4]B11!$K$7</f>
        <v>-0.55613910606567074</v>
      </c>
      <c r="K17" s="61" t="str">
        <f>IF(ABS([4]B11!$K$7/SQRT([4]V11!$K$7))&gt;2.576,"***",(IF(ABS([4]B11!$K$7/SQRT([4]V11!$K$7))&gt;1.96,"**",(IF(ABS([4]B11!$K$7/SQRT([4]V11!$K$7))&gt;1.645,"*","")))))</f>
        <v>***</v>
      </c>
      <c r="L17" s="48"/>
      <c r="M17" s="62">
        <f>[4]B11!$L$7</f>
        <v>-0.3495955934029874</v>
      </c>
      <c r="N17" s="61" t="str">
        <f>IF(ABS([4]B11!$L$7/SQRT([4]V11!$L$7))&gt;2.576,"***",(IF(ABS([4]B11!$L$7/SQRT([4]V11!$L$7))&gt;1.96,"**",(IF(ABS([4]B11!$L$7/SQRT([4]V11!$L$7))&gt;1.645,"*","")))))</f>
        <v>***</v>
      </c>
      <c r="O17" s="48"/>
      <c r="P17" s="62">
        <f>[4]B11!$M$7</f>
        <v>-0.48207145578201888</v>
      </c>
      <c r="Q17" s="61" t="str">
        <f>IF(ABS([4]B11!$M$7/SQRT([4]V11!$M$7))&gt;2.576,"***",(IF(ABS([4]B11!$M$7/SQRT([4]V11!$M$7))&gt;1.96,"**",(IF(ABS([4]B11!$M$7/SQRT([4]V11!$M$7))&gt;1.645,"*","")))))</f>
        <v>***</v>
      </c>
      <c r="R17" s="48"/>
      <c r="S17" s="62">
        <f>[4]B11!$N$7</f>
        <v>-0.4301602412154355</v>
      </c>
      <c r="T17" s="61" t="str">
        <f>IF(ABS([4]B11!$N$7/SQRT([4]V11!$N$7))&gt;2.576,"***",(IF(ABS([4]B11!$N$7/SQRT([4]V11!$N$7))&gt;1.96,"**",(IF(ABS([4]B11!$N$7/SQRT([4]V11!$N$7))&gt;1.645,"*","")))))</f>
        <v>***</v>
      </c>
      <c r="U17" s="48"/>
      <c r="V17" s="62">
        <f>[4]B11!$O$7</f>
        <v>-0.27596512364222114</v>
      </c>
      <c r="W17" s="61" t="str">
        <f>IF(ABS([4]B11!$O$7/SQRT([4]V11!$O$7))&gt;2.576,"***",(IF(ABS([4]B11!$O$7/SQRT([4]V11!$O$7))&gt;1.96,"**",(IF(ABS([4]B11!$O$7/SQRT([4]V11!$O$7))&gt;1.645,"*","")))))</f>
        <v/>
      </c>
      <c r="X17" s="48"/>
      <c r="Y17" s="45">
        <f t="shared" si="0"/>
        <v>-0.38637914163097709</v>
      </c>
      <c r="Z17" s="61"/>
      <c r="AA17" s="91"/>
      <c r="AD17" s="38"/>
      <c r="AE17" s="38"/>
      <c r="AF17" s="38"/>
      <c r="AG17" s="38"/>
      <c r="AH17" s="38"/>
      <c r="AI17" s="38"/>
      <c r="AJ17" s="38"/>
    </row>
    <row r="18" spans="2:36" s="88" customFormat="1">
      <c r="B18" s="39"/>
      <c r="C18" s="89" t="s">
        <v>111</v>
      </c>
      <c r="D18" s="100">
        <f>[4]B12!$I$7</f>
        <v>-0.58715682972793648</v>
      </c>
      <c r="E18" s="61" t="str">
        <f>IF(ABS([4]B12!$I$7/SQRT([4]V12!$I$7))&gt;2.576,"***",(IF(ABS([4]B12!$I$7/SQRT([4]V12!$I$7))&gt;1.96,"**",(IF(ABS([4]B12!$I$7/SQRT([4]V12!$I$7))&gt;1.645,"*","")))))</f>
        <v/>
      </c>
      <c r="F18" s="47"/>
      <c r="G18" s="62">
        <f>[4]B12!$J$7</f>
        <v>-0.52694719935893053</v>
      </c>
      <c r="H18" s="61" t="str">
        <f>IF(ABS([4]B12!$J$7/SQRT([4]V12!$J$7))&gt;2.576,"***",(IF(ABS([4]B12!$J$7/SQRT([4]V12!$J$7))&gt;1.96,"**",(IF(ABS([4]B12!$J$7/SQRT([4]V12!$J$7))&gt;1.645,"*","")))))</f>
        <v>***</v>
      </c>
      <c r="I18" s="48"/>
      <c r="J18" s="62">
        <f>[4]B12!$K$7</f>
        <v>-0.38469715440293617</v>
      </c>
      <c r="K18" s="61" t="str">
        <f>IF(ABS([4]B12!$K$7/SQRT([4]V12!$K$7))&gt;2.576,"***",(IF(ABS([4]B12!$K$7/SQRT([4]V12!$K$7))&gt;1.96,"**",(IF(ABS([4]B12!$K$7/SQRT([4]V12!$K$7))&gt;1.645,"*","")))))</f>
        <v>***</v>
      </c>
      <c r="L18" s="48"/>
      <c r="M18" s="62">
        <f>[4]B12!$L$7</f>
        <v>-0.88114122394267547</v>
      </c>
      <c r="N18" s="61" t="str">
        <f>IF(ABS([4]B12!$L$7/SQRT([4]V12!$L$7))&gt;2.576,"***",(IF(ABS([4]B12!$L$7/SQRT([4]V12!$L$7))&gt;1.96,"**",(IF(ABS([4]B12!$L$7/SQRT([4]V12!$L$7))&gt;1.645,"*","")))))</f>
        <v>***</v>
      </c>
      <c r="O18" s="48"/>
      <c r="P18" s="62"/>
      <c r="Q18" s="61"/>
      <c r="R18" s="48"/>
      <c r="S18" s="62">
        <f>[4]B12!$N$7</f>
        <v>-0.36628470249295475</v>
      </c>
      <c r="T18" s="61" t="str">
        <f>IF(ABS([4]B12!$N$7/SQRT([4]V12!$N$7))&gt;2.576,"***",(IF(ABS([4]B12!$N$7/SQRT([4]V12!$N$7))&gt;1.96,"**",(IF(ABS([4]B12!$N$7/SQRT([4]V12!$N$7))&gt;1.645,"*","")))))</f>
        <v>***</v>
      </c>
      <c r="U18" s="48"/>
      <c r="V18" s="62">
        <f>[4]B12!$O$7</f>
        <v>-0.59772547144737442</v>
      </c>
      <c r="W18" s="61" t="str">
        <f>IF(ABS([4]B12!$O$7/SQRT([4]V12!$O$7))&gt;2.576,"***",(IF(ABS([4]B12!$O$7/SQRT([4]V12!$O$7))&gt;1.96,"**",(IF(ABS([4]B12!$O$7/SQRT([4]V12!$O$7))&gt;1.645,"*","")))))</f>
        <v>***</v>
      </c>
      <c r="X18" s="48"/>
      <c r="Y18" s="45">
        <f>(D18+G18+J18+M18+P18+S18+V18)/6</f>
        <v>-0.55732543022880132</v>
      </c>
      <c r="Z18" s="61"/>
      <c r="AA18" s="91"/>
      <c r="AD18" s="38"/>
      <c r="AE18" s="38"/>
      <c r="AF18" s="38"/>
      <c r="AG18" s="38"/>
      <c r="AH18" s="38"/>
      <c r="AI18" s="38"/>
      <c r="AJ18" s="38"/>
    </row>
    <row r="19" spans="2:36" s="88" customFormat="1">
      <c r="B19" s="39"/>
      <c r="C19" s="89" t="s">
        <v>112</v>
      </c>
      <c r="D19" s="100">
        <f>[4]B13!$I$7</f>
        <v>-0.5476717024318648</v>
      </c>
      <c r="E19" s="61" t="str">
        <f>IF(ABS([4]B13!$I$7/SQRT([4]V13!$I$7))&gt;2.576,"***",(IF(ABS([4]B13!$I$7/SQRT([4]V13!$I$7))&gt;1.96,"**",(IF(ABS([4]B13!$I$7/SQRT([4]V13!$I$7))&gt;1.645,"*","")))))</f>
        <v>***</v>
      </c>
      <c r="F19" s="47"/>
      <c r="G19" s="62">
        <f>[4]B13!$J$7</f>
        <v>-0.43330899574067544</v>
      </c>
      <c r="H19" s="61" t="str">
        <f>IF(ABS([4]B13!$J$7/SQRT([4]V13!$J$7))&gt;2.576,"***",(IF(ABS([4]B13!$J$7/SQRT([4]V13!$J$7))&gt;1.96,"**",(IF(ABS([4]B13!$J$7/SQRT([4]V13!$J$7))&gt;1.645,"*","")))))</f>
        <v/>
      </c>
      <c r="I19" s="48"/>
      <c r="J19" s="62">
        <f>[4]B13!$K$7</f>
        <v>-0.28378154446257964</v>
      </c>
      <c r="K19" s="61" t="str">
        <f>IF(ABS([4]B13!$K$7/SQRT([4]V13!$K$7))&gt;2.576,"***",(IF(ABS([4]B13!$K$7/SQRT([4]V13!$K$7))&gt;1.96,"**",(IF(ABS([4]B13!$K$7/SQRT([4]V13!$K$7))&gt;1.645,"*","")))))</f>
        <v>**</v>
      </c>
      <c r="L19" s="48"/>
      <c r="M19" s="62">
        <f>[4]B13!$L$7</f>
        <v>-0.49097284203625624</v>
      </c>
      <c r="N19" s="61" t="str">
        <f>IF(ABS([4]B13!$L$7/SQRT([4]V13!$L$7))&gt;2.576,"***",(IF(ABS([4]B13!$L$7/SQRT([4]V13!$L$7))&gt;1.96,"**",(IF(ABS([4]B13!$L$7/SQRT([4]V13!$L$7))&gt;1.645,"*","")))))</f>
        <v>***</v>
      </c>
      <c r="O19" s="48"/>
      <c r="P19" s="62">
        <f>[4]B13!$M$7</f>
        <v>-0.34648451680415193</v>
      </c>
      <c r="Q19" s="61" t="str">
        <f>IF(ABS([4]B13!$M$7/SQRT([4]V13!$M$7))&gt;2.576,"***",(IF(ABS([4]B13!$M$7/SQRT([4]V13!$M$7))&gt;1.96,"**",(IF(ABS([4]B13!$M$7/SQRT([4]V13!$M$7))&gt;1.645,"*","")))))</f>
        <v/>
      </c>
      <c r="R19" s="48"/>
      <c r="S19" s="62">
        <f>[4]B13!$N$7</f>
        <v>-0.27641118301477174</v>
      </c>
      <c r="T19" s="61" t="str">
        <f>IF(ABS([4]B13!$N$7/SQRT([4]V13!$N$7))&gt;2.576,"***",(IF(ABS([4]B13!$N$7/SQRT([4]V13!$N$7))&gt;1.96,"**",(IF(ABS([4]B13!$N$7/SQRT([4]V13!$N$7))&gt;1.645,"*","")))))</f>
        <v>***</v>
      </c>
      <c r="U19" s="48"/>
      <c r="V19" s="62">
        <f>[4]B13!$O$7</f>
        <v>-0.45208012524250407</v>
      </c>
      <c r="W19" s="61" t="str">
        <f>IF(ABS([4]B13!$O$7/SQRT([4]V13!$O$7))&gt;2.576,"***",(IF(ABS([4]B13!$O$7/SQRT([4]V13!$O$7))&gt;1.96,"**",(IF(ABS([4]B13!$O$7/SQRT([4]V13!$O$7))&gt;1.645,"*","")))))</f>
        <v>***</v>
      </c>
      <c r="X19" s="48"/>
      <c r="Y19" s="45">
        <f t="shared" si="0"/>
        <v>-0.40438727281897197</v>
      </c>
      <c r="Z19" s="61"/>
      <c r="AA19" s="91"/>
      <c r="AD19" s="38"/>
      <c r="AE19" s="38"/>
      <c r="AF19" s="38"/>
      <c r="AG19" s="38"/>
      <c r="AH19" s="38"/>
      <c r="AI19" s="38"/>
      <c r="AJ19" s="38"/>
    </row>
    <row r="20" spans="2:36" s="88" customFormat="1">
      <c r="B20" s="39"/>
      <c r="C20" s="89" t="s">
        <v>113</v>
      </c>
      <c r="D20" s="100">
        <f>[4]B14!$I$7</f>
        <v>-0.17560035862017387</v>
      </c>
      <c r="E20" s="61" t="str">
        <f>IF(ABS([4]B14!$I$7/SQRT([4]V14!$I$7))&gt;2.576,"***",(IF(ABS([4]B14!$I$7/SQRT([4]V14!$I$7))&gt;1.96,"**",(IF(ABS([4]B14!$I$7/SQRT([4]V14!$I$7))&gt;1.645,"*","")))))</f>
        <v/>
      </c>
      <c r="F20" s="47"/>
      <c r="G20" s="62">
        <f>[4]B14!$J$7</f>
        <v>-0.89612935551846129</v>
      </c>
      <c r="H20" s="61" t="str">
        <f>IF(ABS([4]B14!$J$7/SQRT([4]V14!$J$7))&gt;2.576,"***",(IF(ABS([4]B14!$J$7/SQRT([4]V14!$J$7))&gt;1.96,"**",(IF(ABS([4]B14!$J$7/SQRT([4]V14!$J$7))&gt;1.645,"*","")))))</f>
        <v>***</v>
      </c>
      <c r="I20" s="48"/>
      <c r="J20" s="62">
        <f>[4]B14!$K$7</f>
        <v>-0.67272931007580561</v>
      </c>
      <c r="K20" s="61" t="str">
        <f>IF(ABS([4]B14!$K$7/SQRT([4]V14!$K$7))&gt;2.576,"***",(IF(ABS([4]B14!$K$7/SQRT([4]V14!$K$7))&gt;1.96,"**",(IF(ABS([4]B14!$K$7/SQRT([4]V14!$K$7))&gt;1.645,"*","")))))</f>
        <v>***</v>
      </c>
      <c r="L20" s="48"/>
      <c r="M20" s="62">
        <f>[4]B14!$L$7</f>
        <v>-0.28683252411158555</v>
      </c>
      <c r="N20" s="61" t="str">
        <f>IF(ABS([4]B14!$L$7/SQRT([4]V14!$L$7))&gt;2.576,"***",(IF(ABS([4]B14!$L$7/SQRT([4]V14!$L$7))&gt;1.96,"**",(IF(ABS([4]B14!$L$7/SQRT([4]V14!$L$7))&gt;1.645,"*","")))))</f>
        <v/>
      </c>
      <c r="O20" s="48"/>
      <c r="P20" s="62">
        <f>[4]B14!$M$7</f>
        <v>-0.14076180686354772</v>
      </c>
      <c r="Q20" s="61" t="str">
        <f>IF(ABS([4]B14!$M$7/SQRT([4]V14!$M$7))&gt;2.576,"***",(IF(ABS([4]B14!$M$7/SQRT([4]V14!$M$7))&gt;1.96,"**",(IF(ABS([4]B14!$M$7/SQRT([4]V14!$M$7))&gt;1.645,"*","")))))</f>
        <v/>
      </c>
      <c r="R20" s="48"/>
      <c r="S20" s="62">
        <f>[4]B14!$N$7</f>
        <v>-0.35957930438549568</v>
      </c>
      <c r="T20" s="61" t="str">
        <f>IF(ABS([4]B14!$N$7/SQRT([4]V14!$N$7))&gt;2.576,"***",(IF(ABS([4]B14!$N$7/SQRT([4]V14!$N$7))&gt;1.96,"**",(IF(ABS([4]B14!$N$7/SQRT([4]V14!$N$7))&gt;1.645,"*","")))))</f>
        <v>***</v>
      </c>
      <c r="U20" s="48"/>
      <c r="V20" s="62">
        <f>[4]B14!$O$7</f>
        <v>-0.50692657814079312</v>
      </c>
      <c r="W20" s="61" t="str">
        <f>IF(ABS([4]B14!$O$7/SQRT([4]V14!$O$7))&gt;2.576,"***",(IF(ABS([4]B14!$O$7/SQRT([4]V14!$O$7))&gt;1.96,"**",(IF(ABS([4]B14!$O$7/SQRT([4]V14!$O$7))&gt;1.645,"*","")))))</f>
        <v>***</v>
      </c>
      <c r="X20" s="48"/>
      <c r="Y20" s="45">
        <f t="shared" si="0"/>
        <v>-0.43407989110226614</v>
      </c>
      <c r="Z20" s="61"/>
      <c r="AA20" s="91"/>
      <c r="AD20" s="38"/>
      <c r="AE20" s="38"/>
      <c r="AF20" s="38"/>
      <c r="AG20" s="38"/>
      <c r="AH20" s="38"/>
      <c r="AI20" s="38"/>
      <c r="AJ20" s="38"/>
    </row>
    <row r="21" spans="2:36" s="88" customFormat="1">
      <c r="B21" s="39"/>
      <c r="C21" s="89" t="s">
        <v>114</v>
      </c>
      <c r="D21" s="100">
        <f>[4]B15!$I$7</f>
        <v>-0.28531181958414892</v>
      </c>
      <c r="E21" s="61" t="str">
        <f>IF(ABS([4]B15!$I$7/SQRT([4]V15!$I$7))&gt;2.576,"***",(IF(ABS([4]B15!$I$7/SQRT([4]V15!$I$7))&gt;1.96,"**",(IF(ABS([4]B15!$I$7/SQRT([4]V15!$I$7))&gt;1.645,"*","")))))</f>
        <v/>
      </c>
      <c r="F21" s="47"/>
      <c r="G21" s="62">
        <f>[4]B15!$J$7</f>
        <v>-0.58240280125304233</v>
      </c>
      <c r="H21" s="61" t="str">
        <f>IF(ABS([4]B15!$J$7/SQRT([4]V15!$J$7))&gt;2.576,"***",(IF(ABS([4]B15!$J$7/SQRT([4]V15!$J$7))&gt;1.96,"**",(IF(ABS([4]B15!$J$7/SQRT([4]V15!$J$7))&gt;1.645,"*","")))))</f>
        <v>***</v>
      </c>
      <c r="I21" s="48"/>
      <c r="J21" s="62">
        <f>[4]B15!$K$7</f>
        <v>-0.47578411403252885</v>
      </c>
      <c r="K21" s="61" t="str">
        <f>IF(ABS([4]B15!$K$7/SQRT([4]V15!$K$7))&gt;2.576,"***",(IF(ABS([4]B15!$K$7/SQRT([4]V15!$K$7))&gt;1.96,"**",(IF(ABS([4]B15!$K$7/SQRT([4]V15!$K$7))&gt;1.645,"*","")))))</f>
        <v>***</v>
      </c>
      <c r="L21" s="48"/>
      <c r="M21" s="62">
        <f>[4]B15!$L$7</f>
        <v>-0.92392978819938743</v>
      </c>
      <c r="N21" s="61" t="str">
        <f>IF(ABS([4]B15!$L$7/SQRT([4]V15!$L$7))&gt;2.576,"***",(IF(ABS([4]B15!$L$7/SQRT([4]V15!$L$7))&gt;1.96,"**",(IF(ABS([4]B15!$L$7/SQRT([4]V15!$L$7))&gt;1.645,"*","")))))</f>
        <v>***</v>
      </c>
      <c r="O21" s="48"/>
      <c r="P21" s="62">
        <f>[4]B15!$M$7</f>
        <v>-0.62943346973993441</v>
      </c>
      <c r="Q21" s="61" t="str">
        <f>IF(ABS([4]B15!$M$7/SQRT([4]V15!$M$7))&gt;2.576,"***",(IF(ABS([4]B15!$M$7/SQRT([4]V15!$M$7))&gt;1.96,"**",(IF(ABS([4]B15!$M$7/SQRT([4]V15!$M$7))&gt;1.645,"*","")))))</f>
        <v>***</v>
      </c>
      <c r="R21" s="48"/>
      <c r="S21" s="62">
        <f>[4]B15!$N$7</f>
        <v>-0.58319902541849888</v>
      </c>
      <c r="T21" s="61" t="str">
        <f>IF(ABS([4]B15!$N$7/SQRT([4]V15!$N$7))&gt;2.576,"***",(IF(ABS([4]B15!$N$7/SQRT([4]V15!$N$7))&gt;1.96,"**",(IF(ABS([4]B15!$N$7/SQRT([4]V15!$N$7))&gt;1.645,"*","")))))</f>
        <v>***</v>
      </c>
      <c r="U21" s="48"/>
      <c r="V21" s="62">
        <f>[4]B15!$O$7</f>
        <v>-0.61225728417924485</v>
      </c>
      <c r="W21" s="61" t="str">
        <f>IF(ABS([4]B15!$O$7/SQRT([4]V15!$O$7))&gt;2.576,"***",(IF(ABS([4]B15!$O$7/SQRT([4]V15!$O$7))&gt;1.96,"**",(IF(ABS([4]B15!$O$7/SQRT([4]V15!$O$7))&gt;1.645,"*","")))))</f>
        <v>***</v>
      </c>
      <c r="X21" s="48"/>
      <c r="Y21" s="45">
        <f t="shared" si="0"/>
        <v>-0.58461690034382652</v>
      </c>
      <c r="Z21" s="61"/>
      <c r="AA21" s="91"/>
      <c r="AD21" s="38"/>
      <c r="AE21" s="38"/>
      <c r="AF21" s="38"/>
      <c r="AG21" s="38"/>
      <c r="AH21" s="38"/>
      <c r="AI21" s="38"/>
      <c r="AJ21" s="38"/>
    </row>
    <row r="22" spans="2:36" s="88" customFormat="1">
      <c r="B22" s="39"/>
      <c r="C22" s="89" t="s">
        <v>115</v>
      </c>
      <c r="D22" s="100">
        <f>[4]B16!$I$7</f>
        <v>-0.35911682352193375</v>
      </c>
      <c r="E22" s="61" t="str">
        <f>IF(ABS([4]B16!$I$7/SQRT([4]V16!$I$7))&gt;2.576,"***",(IF(ABS([4]B16!$I$7/SQRT([4]V16!$I$7))&gt;1.96,"**",(IF(ABS([4]B16!$I$7/SQRT([4]V16!$I$7))&gt;1.645,"*","")))))</f>
        <v>**</v>
      </c>
      <c r="F22" s="47"/>
      <c r="G22" s="62">
        <f>[4]B16!$J$7</f>
        <v>-0.39837975731911923</v>
      </c>
      <c r="H22" s="61" t="str">
        <f>IF(ABS([4]B16!$J$7/SQRT([4]V16!$J$7))&gt;2.576,"***",(IF(ABS([4]B16!$J$7/SQRT([4]V16!$J$7))&gt;1.96,"**",(IF(ABS([4]B16!$J$7/SQRT([4]V16!$J$7))&gt;1.645,"*","")))))</f>
        <v>**</v>
      </c>
      <c r="I22" s="48"/>
      <c r="J22" s="62">
        <f>[4]B16!$K$7</f>
        <v>-0.39969882627693953</v>
      </c>
      <c r="K22" s="61" t="str">
        <f>IF(ABS([4]B16!$K$7/SQRT([4]V16!$K$7))&gt;2.576,"***",(IF(ABS([4]B16!$K$7/SQRT([4]V16!$K$7))&gt;1.96,"**",(IF(ABS([4]B16!$K$7/SQRT([4]V16!$K$7))&gt;1.645,"*","")))))</f>
        <v>***</v>
      </c>
      <c r="L22" s="48"/>
      <c r="M22" s="62">
        <f>[4]B16!$L$7</f>
        <v>-0.48821368330166126</v>
      </c>
      <c r="N22" s="61" t="str">
        <f>IF(ABS([4]B16!$L$7/SQRT([4]V16!$L$7))&gt;2.576,"***",(IF(ABS([4]B16!$L$7/SQRT([4]V16!$L$7))&gt;1.96,"**",(IF(ABS([4]B16!$L$7/SQRT([4]V16!$L$7))&gt;1.645,"*","")))))</f>
        <v>***</v>
      </c>
      <c r="O22" s="48"/>
      <c r="P22" s="62">
        <f>[4]B16!$M$7</f>
        <v>-0.5161771395080692</v>
      </c>
      <c r="Q22" s="61" t="str">
        <f>IF(ABS([4]B16!$M$7/SQRT([4]V16!$M$7))&gt;2.576,"***",(IF(ABS([4]B16!$M$7/SQRT([4]V16!$M$7))&gt;1.96,"**",(IF(ABS([4]B16!$M$7/SQRT([4]V16!$M$7))&gt;1.645,"*","")))))</f>
        <v>**</v>
      </c>
      <c r="R22" s="48"/>
      <c r="S22" s="62">
        <f>[4]B16!$N$7</f>
        <v>-0.4241846399404291</v>
      </c>
      <c r="T22" s="61" t="str">
        <f>IF(ABS([4]B16!$N$7/SQRT([4]V16!$N$7))&gt;2.576,"***",(IF(ABS([4]B16!$N$7/SQRT([4]V16!$N$7))&gt;1.96,"**",(IF(ABS([4]B16!$N$7/SQRT([4]V16!$N$7))&gt;1.645,"*","")))))</f>
        <v>***</v>
      </c>
      <c r="U22" s="48"/>
      <c r="V22" s="62">
        <f>[5]ecm!$V$22</f>
        <v>-0.3122166394924345</v>
      </c>
      <c r="W22" s="61" t="str">
        <f>[5]ecm!$W$22</f>
        <v/>
      </c>
      <c r="X22" s="48"/>
      <c r="Y22" s="45">
        <f t="shared" si="0"/>
        <v>-0.41399821562294087</v>
      </c>
      <c r="Z22" s="61"/>
      <c r="AA22" s="91"/>
      <c r="AD22" s="38"/>
      <c r="AE22" s="38"/>
      <c r="AF22" s="38"/>
      <c r="AG22" s="38"/>
      <c r="AH22" s="38"/>
      <c r="AI22" s="38"/>
      <c r="AJ22" s="38"/>
    </row>
    <row r="23" spans="2:36" s="88" customFormat="1">
      <c r="B23" s="39"/>
      <c r="C23" s="89" t="s">
        <v>116</v>
      </c>
      <c r="D23" s="100"/>
      <c r="E23" s="61"/>
      <c r="F23" s="47"/>
      <c r="G23" s="62">
        <f>[5]ecm!$G$23</f>
        <v>-0.37729299716775933</v>
      </c>
      <c r="H23" s="61" t="str">
        <f>[5]ecm!$H$23</f>
        <v>**</v>
      </c>
      <c r="I23" s="48"/>
      <c r="J23" s="62">
        <f>[4]B17!$D$6</f>
        <v>-0.16893185599715779</v>
      </c>
      <c r="K23" s="61" t="str">
        <f>IF(ABS([4]B17!$D$6/SQRT([4]V17!$D$6))&gt;2.576,"***",(IF(ABS([4]B17!$D$6/SQRT([4]V17!$D$6))&gt;1.96,"**",(IF(ABS([4]B17!$D$6/SQRT([4]V17!$D$6))&gt;1.645,"*","")))))</f>
        <v/>
      </c>
      <c r="L23" s="48"/>
      <c r="M23" s="62">
        <f>[4]B17!$E$6</f>
        <v>-0.72404179087156151</v>
      </c>
      <c r="N23" s="61" t="str">
        <f>IF(ABS([4]B17!$E$6/SQRT([4]V17!$E$6))&gt;2.576,"***",(IF(ABS([4]B17!$E$6/SQRT([4]V17!$E$6))&gt;1.96,"**",(IF(ABS([4]B17!$E$6/SQRT([4]V17!$E$6))&gt;1.645,"*","")))))</f>
        <v>***</v>
      </c>
      <c r="O23" s="48"/>
      <c r="P23" s="62">
        <f>[4]B17!$F$6</f>
        <v>-0.3425744795959314</v>
      </c>
      <c r="Q23" s="61" t="str">
        <f>IF(ABS([4]B17!$F$6/SQRT([4]V17!$F$6))&gt;2.576,"***",(IF(ABS([4]B17!$F$6/SQRT([4]V17!$F$6))&gt;1.96,"**",(IF(ABS([4]B17!$F$6/SQRT([4]V17!$F$6))&gt;1.645,"*","")))))</f>
        <v>**</v>
      </c>
      <c r="R23" s="48"/>
      <c r="S23" s="62">
        <f>[4]B17!$G$6</f>
        <v>-0.25348635550137466</v>
      </c>
      <c r="T23" s="61" t="str">
        <f>IF(ABS([4]B17!$G$6/SQRT([4]V17!$G$6))&gt;2.576,"***",(IF(ABS([4]B17!$G$6/SQRT([4]V17!$G$6))&gt;1.96,"**",(IF(ABS([4]B17!$G$6/SQRT([4]V17!$G$6))&gt;1.645,"*","")))))</f>
        <v>*</v>
      </c>
      <c r="U23" s="48"/>
      <c r="V23" s="62">
        <f>[4]B17!$H$6</f>
        <v>-0.37241422837895399</v>
      </c>
      <c r="W23" s="61" t="str">
        <f>IF(ABS([4]B17!$H$6/SQRT([4]V17!$H$6))&gt;2.576,"***",(IF(ABS([4]B17!$H$6/SQRT([4]V17!$H$6))&gt;1.96,"**",(IF(ABS([4]B17!$H$6/SQRT([4]V17!$H$6))&gt;1.645,"*","")))))</f>
        <v>**</v>
      </c>
      <c r="X23" s="48"/>
      <c r="Y23" s="45">
        <f>(D23+G23+J23+M23+P23+S23+V23)/6</f>
        <v>-0.37312361791878979</v>
      </c>
      <c r="Z23" s="61"/>
      <c r="AA23" s="91"/>
      <c r="AD23" s="38"/>
      <c r="AE23" s="38"/>
      <c r="AF23" s="38"/>
      <c r="AG23" s="38"/>
      <c r="AH23" s="38"/>
      <c r="AI23" s="38"/>
      <c r="AJ23" s="38"/>
    </row>
    <row r="24" spans="2:36" s="88" customFormat="1">
      <c r="B24" s="39"/>
      <c r="C24" s="89"/>
      <c r="D24" s="100"/>
      <c r="E24" s="61"/>
      <c r="F24" s="47"/>
      <c r="G24" s="62"/>
      <c r="H24" s="61"/>
      <c r="I24" s="48"/>
      <c r="J24" s="62"/>
      <c r="K24" s="61"/>
      <c r="L24" s="48"/>
      <c r="M24" s="62"/>
      <c r="N24" s="61"/>
      <c r="O24" s="48"/>
      <c r="P24" s="62"/>
      <c r="Q24" s="61"/>
      <c r="R24" s="48"/>
      <c r="S24" s="62"/>
      <c r="T24" s="61"/>
      <c r="U24" s="48"/>
      <c r="V24" s="62"/>
      <c r="W24" s="61"/>
      <c r="X24" s="48"/>
      <c r="Y24" s="45"/>
      <c r="Z24" s="61"/>
      <c r="AA24" s="91"/>
      <c r="AD24" s="38"/>
      <c r="AE24" s="38"/>
      <c r="AF24" s="38"/>
      <c r="AG24" s="38"/>
      <c r="AH24" s="38"/>
      <c r="AI24" s="38"/>
      <c r="AJ24" s="38"/>
    </row>
    <row r="25" spans="2:36" s="88" customFormat="1">
      <c r="B25" s="39"/>
      <c r="C25" s="89" t="s">
        <v>148</v>
      </c>
      <c r="D25" s="45">
        <f>AVERAGE(D7:D23)</f>
        <v>-0.34634836391592638</v>
      </c>
      <c r="E25" s="61"/>
      <c r="F25" s="47"/>
      <c r="G25" s="45">
        <f>AVERAGE(G7:G23)</f>
        <v>-0.43005305815285738</v>
      </c>
      <c r="H25" s="61"/>
      <c r="I25" s="48"/>
      <c r="J25" s="45">
        <f>AVERAGE(J7:J23)</f>
        <v>-0.31937199183002818</v>
      </c>
      <c r="K25" s="61"/>
      <c r="L25" s="48"/>
      <c r="M25" s="45">
        <f>AVERAGE(M7:M23)</f>
        <v>-0.5188132173707195</v>
      </c>
      <c r="N25" s="61"/>
      <c r="O25" s="48"/>
      <c r="P25" s="45">
        <f>AVERAGE(P7:P23)</f>
        <v>-0.44140384573323338</v>
      </c>
      <c r="Q25" s="61"/>
      <c r="R25" s="48"/>
      <c r="S25" s="45">
        <f>AVERAGE(S7:S23)</f>
        <v>-0.32101210302968103</v>
      </c>
      <c r="T25" s="61"/>
      <c r="U25" s="48"/>
      <c r="V25" s="45">
        <f>AVERAGE(V7:V23)</f>
        <v>-0.42617566795414652</v>
      </c>
      <c r="W25" s="61"/>
      <c r="X25" s="48"/>
      <c r="Y25" s="45">
        <f>AVERAGE(Y7:Y23)</f>
        <v>-0.40004804001485939</v>
      </c>
      <c r="Z25" s="61"/>
      <c r="AA25" s="91"/>
      <c r="AD25" s="38"/>
      <c r="AE25" s="38"/>
      <c r="AF25" s="38"/>
      <c r="AG25" s="38"/>
      <c r="AH25" s="38"/>
      <c r="AI25" s="38"/>
      <c r="AJ25" s="38"/>
    </row>
    <row r="26" spans="2:36" s="88" customFormat="1" ht="7.5" customHeight="1">
      <c r="B26" s="50"/>
      <c r="C26" s="96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8"/>
      <c r="AD26" s="38"/>
      <c r="AE26" s="38"/>
      <c r="AF26" s="38"/>
      <c r="AG26" s="38"/>
      <c r="AH26" s="38"/>
      <c r="AI26" s="38"/>
      <c r="AJ26" s="38"/>
    </row>
    <row r="27" spans="2:36" s="88" customFormat="1" ht="6" customHeight="1">
      <c r="B27" s="38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D27" s="38"/>
      <c r="AE27" s="38"/>
      <c r="AF27" s="38"/>
      <c r="AG27" s="38"/>
      <c r="AH27" s="38"/>
      <c r="AI27" s="38"/>
      <c r="AJ27" s="38"/>
    </row>
    <row r="28" spans="2:36" s="88" customFormat="1" ht="12.75" customHeight="1">
      <c r="B28" s="38"/>
      <c r="C28" s="129" t="s">
        <v>136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56"/>
      <c r="AD28" s="38"/>
      <c r="AE28" s="38"/>
      <c r="AF28" s="38"/>
      <c r="AG28" s="38"/>
      <c r="AH28" s="38"/>
      <c r="AI28" s="38"/>
      <c r="AJ28" s="38"/>
    </row>
    <row r="29" spans="2:36" s="88" customFormat="1">
      <c r="B29" s="38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56"/>
      <c r="AD29" s="38"/>
      <c r="AE29" s="38"/>
      <c r="AF29" s="38"/>
      <c r="AG29" s="38"/>
      <c r="AH29" s="38"/>
      <c r="AI29" s="38"/>
      <c r="AJ29" s="38"/>
    </row>
    <row r="30" spans="2:36"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56"/>
    </row>
    <row r="31" spans="2:36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56"/>
    </row>
    <row r="32" spans="2:36"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7" spans="4:26"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</sheetData>
  <mergeCells count="9">
    <mergeCell ref="Y4:Z5"/>
    <mergeCell ref="C28:Y32"/>
    <mergeCell ref="D4:E5"/>
    <mergeCell ref="G4:H5"/>
    <mergeCell ref="J4:K5"/>
    <mergeCell ref="M4:N5"/>
    <mergeCell ref="P4:Q5"/>
    <mergeCell ref="S4:T5"/>
    <mergeCell ref="V4:W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C2:AC34"/>
  <sheetViews>
    <sheetView workbookViewId="0">
      <selection activeCell="V18" sqref="V18"/>
    </sheetView>
  </sheetViews>
  <sheetFormatPr defaultRowHeight="12.75"/>
  <cols>
    <col min="1" max="1" width="9.140625" style="38"/>
    <col min="2" max="2" width="0.85546875" style="38" customWidth="1"/>
    <col min="3" max="3" width="1.28515625" style="38" customWidth="1"/>
    <col min="4" max="4" width="30.5703125" style="88" customWidth="1"/>
    <col min="5" max="5" width="8.7109375" style="99" customWidth="1"/>
    <col min="6" max="6" width="3.28515625" style="99" customWidth="1"/>
    <col min="7" max="7" width="0.5703125" style="99" customWidth="1"/>
    <col min="8" max="8" width="8.5703125" style="99" customWidth="1"/>
    <col min="9" max="9" width="3.28515625" style="99" customWidth="1"/>
    <col min="10" max="10" width="0.5703125" style="99" customWidth="1"/>
    <col min="11" max="11" width="8.7109375" style="99" customWidth="1"/>
    <col min="12" max="12" width="3.42578125" style="99" customWidth="1"/>
    <col min="13" max="13" width="0.5703125" style="99" customWidth="1"/>
    <col min="14" max="14" width="8.7109375" style="99" customWidth="1"/>
    <col min="15" max="15" width="3.28515625" style="99" customWidth="1"/>
    <col min="16" max="17" width="0.5703125" style="99" customWidth="1"/>
    <col min="18" max="18" width="8.7109375" style="99" customWidth="1"/>
    <col min="19" max="19" width="0.5703125" style="99" customWidth="1"/>
    <col min="20" max="20" width="1.5703125" style="88" customWidth="1"/>
    <col min="21" max="21" width="0.85546875" style="88" customWidth="1"/>
    <col min="22" max="22" width="9.140625" style="88"/>
    <col min="23" max="16384" width="9.140625" style="38"/>
  </cols>
  <sheetData>
    <row r="2" spans="3:29" ht="6" customHeight="1"/>
    <row r="3" spans="3:29" ht="8.25" customHeight="1">
      <c r="C3" s="33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3:29" ht="12.75" customHeight="1">
      <c r="C4" s="39"/>
      <c r="D4" s="89"/>
      <c r="E4" s="123" t="s">
        <v>139</v>
      </c>
      <c r="F4" s="117"/>
      <c r="G4" s="90"/>
      <c r="H4" s="123" t="s">
        <v>140</v>
      </c>
      <c r="I4" s="117"/>
      <c r="J4" s="90"/>
      <c r="K4" s="123" t="s">
        <v>130</v>
      </c>
      <c r="L4" s="117"/>
      <c r="M4" s="90"/>
      <c r="N4" s="123" t="s">
        <v>126</v>
      </c>
      <c r="O4" s="117"/>
      <c r="P4" s="90"/>
      <c r="Q4" s="90"/>
      <c r="R4" s="123" t="s">
        <v>133</v>
      </c>
      <c r="S4" s="90"/>
      <c r="T4" s="91"/>
    </row>
    <row r="5" spans="3:29" ht="43.5" customHeight="1">
      <c r="C5" s="39"/>
      <c r="D5" s="89"/>
      <c r="E5" s="117"/>
      <c r="F5" s="117"/>
      <c r="G5" s="90"/>
      <c r="H5" s="117"/>
      <c r="I5" s="117"/>
      <c r="J5" s="90"/>
      <c r="K5" s="117"/>
      <c r="L5" s="117"/>
      <c r="M5" s="90"/>
      <c r="N5" s="117"/>
      <c r="O5" s="117"/>
      <c r="P5" s="90"/>
      <c r="Q5" s="90"/>
      <c r="R5" s="117"/>
      <c r="S5" s="90"/>
      <c r="T5" s="91"/>
    </row>
    <row r="6" spans="3:29" ht="8.25" customHeight="1">
      <c r="C6" s="39"/>
      <c r="D6" s="89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1"/>
    </row>
    <row r="7" spans="3:29" s="88" customFormat="1">
      <c r="C7" s="39"/>
      <c r="D7" s="89" t="s">
        <v>96</v>
      </c>
      <c r="E7" s="93">
        <f>[6]Sheet1!C18</f>
        <v>-0.46114034686926964</v>
      </c>
      <c r="F7" s="102" t="str">
        <f>IF(ABS([6]Sheet1!C18/SQRT([6]Sheet1!I18))&gt;2.576,"***",(IF(ABS([6]Sheet1!C18/SQRT([6]Sheet1!I18))&gt;1.96,"**",(IF(ABS([6]Sheet1!C18/SQRT([6]Sheet1!I18))&gt;1.645,"*","")))))</f>
        <v>***</v>
      </c>
      <c r="G7" s="94"/>
      <c r="H7" s="93">
        <f>[6]Sheet1!D18</f>
        <v>-0.95242597315303523</v>
      </c>
      <c r="I7" s="102" t="str">
        <f>IF(ABS([6]Sheet1!D18/SQRT([6]Sheet1!J18))&gt;2.576,"***",(IF(ABS([6]Sheet1!D18/SQRT([6]Sheet1!J18))&gt;1.96,"**",(IF(ABS([6]Sheet1!D18/SQRT([6]Sheet1!J18))&gt;1.645,"*","")))))</f>
        <v>***</v>
      </c>
      <c r="J7" s="95"/>
      <c r="K7" s="93">
        <f>[6]Sheet1!E18</f>
        <v>2.0491166307450532E-2</v>
      </c>
      <c r="L7" s="102" t="str">
        <f>IF(ABS([6]Sheet1!E18/SQRT([6]Sheet1!K18))&gt;2.576,"***",(IF(ABS([6]Sheet1!E18/SQRT([6]Sheet1!K18))&gt;1.96,"**",(IF(ABS([6]Sheet1!E18/SQRT([6]Sheet1!K18))&gt;1.645,"*","")))))</f>
        <v/>
      </c>
      <c r="M7" s="95"/>
      <c r="N7" s="93">
        <f>[6]Sheet1!G18</f>
        <v>-0.30717436840572993</v>
      </c>
      <c r="O7" s="102" t="str">
        <f>IF(ABS([6]Sheet1!G18/SQRT([6]Sheet1!M18))&gt;2.576,"***",(IF(ABS([6]Sheet1!G18/SQRT([6]Sheet1!M18))&gt;1.96,"**",(IF(ABS([6]Sheet1!G18/SQRT([6]Sheet1!M18))&gt;1.645,"*","")))))</f>
        <v>***</v>
      </c>
      <c r="P7" s="95"/>
      <c r="Q7" s="95"/>
      <c r="R7" s="93">
        <f>[6]Sheet1!P18</f>
        <v>0.10915844879643628</v>
      </c>
      <c r="S7" s="95"/>
      <c r="T7" s="91"/>
      <c r="W7" s="38"/>
      <c r="X7" s="38"/>
      <c r="Y7" s="38"/>
      <c r="Z7" s="38"/>
      <c r="AA7" s="38"/>
      <c r="AB7" s="38"/>
      <c r="AC7" s="38"/>
    </row>
    <row r="8" spans="3:29" s="88" customFormat="1">
      <c r="C8" s="39"/>
      <c r="D8" s="89" t="s">
        <v>100</v>
      </c>
      <c r="E8" s="93">
        <f>[6]Sheet1!C19</f>
        <v>-8.0705097482197979E-2</v>
      </c>
      <c r="F8" s="102" t="str">
        <f>IF(ABS([6]Sheet1!C19/SQRT([6]Sheet1!I19))&gt;2.576,"***",(IF(ABS([6]Sheet1!C19/SQRT([6]Sheet1!I19))&gt;1.96,"**",(IF(ABS([6]Sheet1!C19/SQRT([6]Sheet1!I19))&gt;1.645,"*","")))))</f>
        <v/>
      </c>
      <c r="G8" s="94"/>
      <c r="H8" s="93">
        <f>[6]Sheet1!D19</f>
        <v>-0.2109226715554528</v>
      </c>
      <c r="I8" s="102" t="str">
        <f>IF(ABS([6]Sheet1!D19/SQRT([6]Sheet1!J19))&gt;2.576,"***",(IF(ABS([6]Sheet1!D19/SQRT([6]Sheet1!J19))&gt;1.96,"**",(IF(ABS([6]Sheet1!D19/SQRT([6]Sheet1!J19))&gt;1.645,"*","")))))</f>
        <v/>
      </c>
      <c r="J8" s="95"/>
      <c r="K8" s="93">
        <f>[6]Sheet1!E19</f>
        <v>0.43690035452696868</v>
      </c>
      <c r="L8" s="102" t="str">
        <f>IF(ABS([6]Sheet1!E19/SQRT([6]Sheet1!K19))&gt;2.576,"***",(IF(ABS([6]Sheet1!E19/SQRT([6]Sheet1!K19))&gt;1.96,"**",(IF(ABS([6]Sheet1!E19/SQRT([6]Sheet1!K19))&gt;1.645,"*","")))))</f>
        <v>***</v>
      </c>
      <c r="M8" s="95"/>
      <c r="N8" s="93">
        <f>[6]Sheet1!G19</f>
        <v>-0.21565193252494358</v>
      </c>
      <c r="O8" s="102" t="str">
        <f>IF(ABS([6]Sheet1!G19/SQRT([6]Sheet1!M19))&gt;2.576,"***",(IF(ABS([6]Sheet1!G19/SQRT([6]Sheet1!M19))&gt;1.96,"**",(IF(ABS([6]Sheet1!G19/SQRT([6]Sheet1!M19))&gt;1.645,"*","")))))</f>
        <v>***</v>
      </c>
      <c r="P8" s="95"/>
      <c r="Q8" s="95"/>
      <c r="R8" s="93">
        <f>[6]Sheet1!P19</f>
        <v>0.14025377547149542</v>
      </c>
      <c r="S8" s="95"/>
      <c r="T8" s="91"/>
      <c r="W8" s="38"/>
      <c r="X8" s="38"/>
      <c r="Y8" s="38"/>
      <c r="Z8" s="38"/>
      <c r="AA8" s="38"/>
      <c r="AB8" s="38"/>
      <c r="AC8" s="38"/>
    </row>
    <row r="9" spans="3:29" s="88" customFormat="1">
      <c r="C9" s="39"/>
      <c r="D9" s="89" t="s">
        <v>101</v>
      </c>
      <c r="E9" s="62">
        <f>[7]results!D9</f>
        <v>-1.4065497837374001</v>
      </c>
      <c r="F9" s="103" t="str">
        <f>[7]results!E9</f>
        <v>***</v>
      </c>
      <c r="G9" s="62">
        <f>[7]results!F9</f>
        <v>0</v>
      </c>
      <c r="H9" s="62">
        <f>[7]results!G9</f>
        <v>-1.5765579244033099</v>
      </c>
      <c r="I9" s="103" t="str">
        <f>[7]results!H9</f>
        <v>***</v>
      </c>
      <c r="J9" s="62">
        <f>[7]results!I9</f>
        <v>0</v>
      </c>
      <c r="K9" s="62">
        <f>[7]results!J9</f>
        <v>1.0871155484627275</v>
      </c>
      <c r="L9" s="103" t="str">
        <f>[7]results!K9</f>
        <v>***</v>
      </c>
      <c r="M9" s="62">
        <f>[7]results!L9</f>
        <v>0</v>
      </c>
      <c r="N9" s="62">
        <f>[7]results!M9</f>
        <v>-0.14817074750463766</v>
      </c>
      <c r="O9" s="103" t="str">
        <f>[7]results!N9</f>
        <v>**</v>
      </c>
      <c r="P9" s="62">
        <f>[7]results!O9</f>
        <v>0</v>
      </c>
      <c r="Q9" s="62">
        <f>[7]results!P9</f>
        <v>0</v>
      </c>
      <c r="R9" s="62">
        <f>[7]results!Q9</f>
        <v>0.28686612502645303</v>
      </c>
      <c r="S9" s="62">
        <f>[7]results!R9</f>
        <v>0</v>
      </c>
      <c r="T9" s="91"/>
      <c r="W9" s="38"/>
      <c r="X9" s="38"/>
      <c r="Y9" s="38"/>
      <c r="Z9" s="38"/>
      <c r="AA9" s="38"/>
      <c r="AB9" s="38"/>
      <c r="AC9" s="38"/>
    </row>
    <row r="10" spans="3:29" s="88" customFormat="1">
      <c r="C10" s="39"/>
      <c r="D10" s="89" t="s">
        <v>102</v>
      </c>
      <c r="E10" s="62">
        <f>[6]Sheet1!C21</f>
        <v>-0.46192406312028844</v>
      </c>
      <c r="F10" s="102" t="str">
        <f>IF(ABS([6]Sheet1!C21/SQRT([6]Sheet1!I21))&gt;2.576,"***",(IF(ABS([6]Sheet1!C21/SQRT([6]Sheet1!I21))&gt;1.96,"**",(IF(ABS([6]Sheet1!C21/SQRT([6]Sheet1!I21))&gt;1.645,"*","")))))</f>
        <v>***</v>
      </c>
      <c r="G10" s="47"/>
      <c r="H10" s="62">
        <f>[6]Sheet1!D21</f>
        <v>-0.87214074096344685</v>
      </c>
      <c r="I10" s="102" t="str">
        <f>IF(ABS([6]Sheet1!D21/SQRT([6]Sheet1!J21))&gt;2.576,"***",(IF(ABS([6]Sheet1!D21/SQRT([6]Sheet1!J21))&gt;1.96,"**",(IF(ABS([6]Sheet1!D21/SQRT([6]Sheet1!J21))&gt;1.645,"*","")))))</f>
        <v>***</v>
      </c>
      <c r="J10" s="48"/>
      <c r="K10" s="62">
        <f>[6]Sheet1!E21</f>
        <v>0.92658159843655974</v>
      </c>
      <c r="L10" s="102" t="str">
        <f>IF(ABS([6]Sheet1!E21/SQRT([6]Sheet1!K21))&gt;2.576,"***",(IF(ABS([6]Sheet1!E21/SQRT([6]Sheet1!K21))&gt;1.96,"**",(IF(ABS([6]Sheet1!E21/SQRT([6]Sheet1!K21))&gt;1.645,"*","")))))</f>
        <v>***</v>
      </c>
      <c r="M10" s="48"/>
      <c r="N10" s="62">
        <f>[6]Sheet1!G21</f>
        <v>-9.7937658490273749E-2</v>
      </c>
      <c r="O10" s="102" t="str">
        <f>IF(ABS([6]Sheet1!G21/SQRT([6]Sheet1!M21))&gt;2.576,"***",(IF(ABS([6]Sheet1!G21/SQRT([6]Sheet1!M21))&gt;1.96,"**",(IF(ABS([6]Sheet1!G21/SQRT([6]Sheet1!M21))&gt;1.645,"*","")))))</f>
        <v>**</v>
      </c>
      <c r="P10" s="48"/>
      <c r="Q10" s="48"/>
      <c r="R10" s="62">
        <f>[6]Sheet1!P21</f>
        <v>9.4011792438671753E-4</v>
      </c>
      <c r="S10" s="95"/>
      <c r="T10" s="91"/>
      <c r="W10" s="38"/>
      <c r="X10" s="38"/>
      <c r="Y10" s="38"/>
      <c r="Z10" s="38"/>
      <c r="AA10" s="38"/>
      <c r="AB10" s="38"/>
      <c r="AC10" s="38"/>
    </row>
    <row r="11" spans="3:29" s="88" customFormat="1">
      <c r="C11" s="39"/>
      <c r="D11" s="89" t="s">
        <v>104</v>
      </c>
      <c r="E11" s="93">
        <f>[6]Sheet1!C22</f>
        <v>-0.98724543534664244</v>
      </c>
      <c r="F11" s="102" t="str">
        <f>IF(ABS([6]Sheet1!C22/SQRT([6]Sheet1!I22))&gt;2.576,"***",(IF(ABS([6]Sheet1!C22/SQRT([6]Sheet1!I22))&gt;1.96,"**",(IF(ABS([6]Sheet1!C22/SQRT([6]Sheet1!I22))&gt;1.645,"*","")))))</f>
        <v>***</v>
      </c>
      <c r="G11" s="94"/>
      <c r="H11" s="93">
        <f>[6]Sheet1!D22</f>
        <v>0.14005364166319983</v>
      </c>
      <c r="I11" s="102" t="str">
        <f>IF(ABS([6]Sheet1!D22/SQRT([6]Sheet1!J22))&gt;2.576,"***",(IF(ABS([6]Sheet1!D22/SQRT([6]Sheet1!J22))&gt;1.96,"**",(IF(ABS([6]Sheet1!D22/SQRT([6]Sheet1!J22))&gt;1.645,"*","")))))</f>
        <v/>
      </c>
      <c r="J11" s="95"/>
      <c r="K11" s="93">
        <f>[6]Sheet1!E22</f>
        <v>0.40050478373276754</v>
      </c>
      <c r="L11" s="102" t="str">
        <f>IF(ABS([6]Sheet1!E22/SQRT([6]Sheet1!K22))&gt;2.576,"***",(IF(ABS([6]Sheet1!E22/SQRT([6]Sheet1!K22))&gt;1.96,"**",(IF(ABS([6]Sheet1!E22/SQRT([6]Sheet1!K22))&gt;1.645,"*","")))))</f>
        <v>***</v>
      </c>
      <c r="M11" s="95"/>
      <c r="N11" s="93">
        <f>[6]Sheet1!G22</f>
        <v>-0.26112732056346483</v>
      </c>
      <c r="O11" s="102" t="str">
        <f>IF(ABS([6]Sheet1!G22/SQRT([6]Sheet1!M22))&gt;2.576,"***",(IF(ABS([6]Sheet1!G22/SQRT([6]Sheet1!M22))&gt;1.96,"**",(IF(ABS([6]Sheet1!G22/SQRT([6]Sheet1!M22))&gt;1.645,"*","")))))</f>
        <v>***</v>
      </c>
      <c r="P11" s="95"/>
      <c r="Q11" s="95"/>
      <c r="R11" s="93">
        <f>[6]Sheet1!P22</f>
        <v>0.79698985244523191</v>
      </c>
      <c r="S11" s="95"/>
      <c r="T11" s="91"/>
      <c r="W11" s="38"/>
      <c r="X11" s="38"/>
      <c r="Y11" s="38"/>
      <c r="Z11" s="38"/>
      <c r="AA11" s="38"/>
      <c r="AB11" s="38"/>
      <c r="AC11" s="38"/>
    </row>
    <row r="12" spans="3:29" s="88" customFormat="1">
      <c r="C12" s="39"/>
      <c r="D12" s="89" t="s">
        <v>105</v>
      </c>
      <c r="E12" s="93">
        <f>[6]Sheet1!C23</f>
        <v>-0.82147472566612978</v>
      </c>
      <c r="F12" s="102" t="str">
        <f>IF(ABS([6]Sheet1!C23/SQRT([6]Sheet1!I23))&gt;2.576,"***",(IF(ABS([6]Sheet1!C23/SQRT([6]Sheet1!I23))&gt;1.96,"**",(IF(ABS([6]Sheet1!C23/SQRT([6]Sheet1!I23))&gt;1.645,"*","")))))</f>
        <v>***</v>
      </c>
      <c r="G12" s="94"/>
      <c r="H12" s="93">
        <f>[6]Sheet1!D23</f>
        <v>-9.7362167512125619E-2</v>
      </c>
      <c r="I12" s="102" t="str">
        <f>IF(ABS([6]Sheet1!D23/SQRT([6]Sheet1!J23))&gt;2.576,"***",(IF(ABS([6]Sheet1!D23/SQRT([6]Sheet1!J23))&gt;1.96,"**",(IF(ABS([6]Sheet1!D23/SQRT([6]Sheet1!J23))&gt;1.645,"*","")))))</f>
        <v/>
      </c>
      <c r="J12" s="95"/>
      <c r="K12" s="93">
        <f>[6]Sheet1!E23</f>
        <v>8.1844316174967097E-2</v>
      </c>
      <c r="L12" s="102" t="str">
        <f>IF(ABS([6]Sheet1!E23/SQRT([6]Sheet1!K23))&gt;2.576,"***",(IF(ABS([6]Sheet1!E23/SQRT([6]Sheet1!K23))&gt;1.96,"**",(IF(ABS([6]Sheet1!E23/SQRT([6]Sheet1!K23))&gt;1.645,"*","")))))</f>
        <v/>
      </c>
      <c r="M12" s="95"/>
      <c r="N12" s="93">
        <f>[6]Sheet1!G23</f>
        <v>-0.30679336848200423</v>
      </c>
      <c r="O12" s="102" t="str">
        <f>IF(ABS([6]Sheet1!G23/SQRT([6]Sheet1!M23))&gt;2.576,"***",(IF(ABS([6]Sheet1!G23/SQRT([6]Sheet1!M23))&gt;1.96,"**",(IF(ABS([6]Sheet1!G23/SQRT([6]Sheet1!M23))&gt;1.645,"*","")))))</f>
        <v>***</v>
      </c>
      <c r="P12" s="95"/>
      <c r="Q12" s="95"/>
      <c r="R12" s="93">
        <f>[6]Sheet1!P23</f>
        <v>0.74260515236253166</v>
      </c>
      <c r="S12" s="95"/>
      <c r="T12" s="91"/>
      <c r="W12" s="38"/>
      <c r="X12" s="38"/>
      <c r="Y12" s="38"/>
      <c r="Z12" s="38"/>
      <c r="AA12" s="38"/>
      <c r="AB12" s="38"/>
      <c r="AC12" s="38"/>
    </row>
    <row r="13" spans="3:29" s="88" customFormat="1">
      <c r="C13" s="39"/>
      <c r="D13" s="89" t="s">
        <v>106</v>
      </c>
      <c r="E13" s="93">
        <f>[6]Sheet1!C24</f>
        <v>-0.82396209202699999</v>
      </c>
      <c r="F13" s="102" t="str">
        <f>IF(ABS([6]Sheet1!C24/SQRT([6]Sheet1!I24))&gt;2.576,"***",(IF(ABS([6]Sheet1!C24/SQRT([6]Sheet1!I24))&gt;1.96,"**",(IF(ABS([6]Sheet1!C24/SQRT([6]Sheet1!I24))&gt;1.645,"*","")))))</f>
        <v>***</v>
      </c>
      <c r="G13" s="94"/>
      <c r="H13" s="93">
        <f>[6]Sheet1!D24</f>
        <v>-0.1574927961708649</v>
      </c>
      <c r="I13" s="102" t="str">
        <f>IF(ABS([6]Sheet1!D24/SQRT([6]Sheet1!J24))&gt;2.576,"***",(IF(ABS([6]Sheet1!D24/SQRT([6]Sheet1!J24))&gt;1.96,"**",(IF(ABS([6]Sheet1!D24/SQRT([6]Sheet1!J24))&gt;1.645,"*","")))))</f>
        <v/>
      </c>
      <c r="J13" s="95"/>
      <c r="K13" s="93">
        <f>[6]Sheet1!E24</f>
        <v>-0.96271714175073853</v>
      </c>
      <c r="L13" s="102" t="str">
        <f>IF(ABS([6]Sheet1!E24/SQRT([6]Sheet1!K24))&gt;2.576,"***",(IF(ABS([6]Sheet1!E24/SQRT([6]Sheet1!K24))&gt;1.96,"**",(IF(ABS([6]Sheet1!E24/SQRT([6]Sheet1!K24))&gt;1.645,"*","")))))</f>
        <v>***</v>
      </c>
      <c r="M13" s="95"/>
      <c r="N13" s="93">
        <f>[6]Sheet1!G24</f>
        <v>-0.24321348705091853</v>
      </c>
      <c r="O13" s="102" t="str">
        <f>IF(ABS([6]Sheet1!G24/SQRT([6]Sheet1!M24))&gt;2.576,"***",(IF(ABS([6]Sheet1!G24/SQRT([6]Sheet1!M24))&gt;1.96,"**",(IF(ABS([6]Sheet1!G24/SQRT([6]Sheet1!M24))&gt;1.645,"*","")))))</f>
        <v>***</v>
      </c>
      <c r="P13" s="95"/>
      <c r="Q13" s="95"/>
      <c r="R13" s="93">
        <f>[6]Sheet1!P24</f>
        <v>0.16261273781335964</v>
      </c>
      <c r="S13" s="95"/>
      <c r="T13" s="91"/>
      <c r="W13" s="38"/>
      <c r="X13" s="38"/>
      <c r="Y13" s="38"/>
      <c r="Z13" s="38"/>
      <c r="AA13" s="38"/>
      <c r="AB13" s="38"/>
      <c r="AC13" s="38"/>
    </row>
    <row r="14" spans="3:29" s="88" customFormat="1">
      <c r="C14" s="39"/>
      <c r="D14" s="89" t="s">
        <v>107</v>
      </c>
      <c r="E14" s="93">
        <f>[6]Sheet1!C25</f>
        <v>-0.24064780842020175</v>
      </c>
      <c r="F14" s="102" t="str">
        <f>IF(ABS([6]Sheet1!C25/SQRT([6]Sheet1!I25))&gt;2.576,"***",(IF(ABS([6]Sheet1!C25/SQRT([6]Sheet1!I25))&gt;1.96,"**",(IF(ABS([6]Sheet1!C25/SQRT([6]Sheet1!I25))&gt;1.645,"*","")))))</f>
        <v>***</v>
      </c>
      <c r="G14" s="94"/>
      <c r="H14" s="93">
        <f>[6]Sheet1!D25</f>
        <v>-0.32120846891193411</v>
      </c>
      <c r="I14" s="102" t="str">
        <f>IF(ABS([6]Sheet1!D25/SQRT([6]Sheet1!J25))&gt;2.576,"***",(IF(ABS([6]Sheet1!D25/SQRT([6]Sheet1!J25))&gt;1.96,"**",(IF(ABS([6]Sheet1!D25/SQRT([6]Sheet1!J25))&gt;1.645,"*","")))))</f>
        <v>**</v>
      </c>
      <c r="J14" s="95"/>
      <c r="K14" s="93">
        <f>[6]Sheet1!E25</f>
        <v>0.39366610485703879</v>
      </c>
      <c r="L14" s="102" t="str">
        <f>IF(ABS([6]Sheet1!E25/SQRT([6]Sheet1!K25))&gt;2.576,"***",(IF(ABS([6]Sheet1!E25/SQRT([6]Sheet1!K25))&gt;1.96,"**",(IF(ABS([6]Sheet1!E25/SQRT([6]Sheet1!K25))&gt;1.645,"*","")))))</f>
        <v>***</v>
      </c>
      <c r="M14" s="95"/>
      <c r="N14" s="93">
        <f>[6]Sheet1!G25</f>
        <v>-0.29893365021912938</v>
      </c>
      <c r="O14" s="102" t="str">
        <f>IF(ABS([6]Sheet1!G25/SQRT([6]Sheet1!M25))&gt;2.576,"***",(IF(ABS([6]Sheet1!G25/SQRT([6]Sheet1!M25))&gt;1.96,"**",(IF(ABS([6]Sheet1!G25/SQRT([6]Sheet1!M25))&gt;1.645,"*","")))))</f>
        <v>***</v>
      </c>
      <c r="P14" s="95"/>
      <c r="Q14" s="95"/>
      <c r="R14" s="93">
        <f>[6]Sheet1!P25</f>
        <v>0.21965382903994035</v>
      </c>
      <c r="S14" s="95"/>
      <c r="T14" s="91"/>
      <c r="W14" s="38"/>
      <c r="X14" s="38"/>
      <c r="Y14" s="38"/>
      <c r="Z14" s="38"/>
      <c r="AA14" s="38"/>
      <c r="AB14" s="38"/>
      <c r="AC14" s="38"/>
    </row>
    <row r="15" spans="3:29" s="88" customFormat="1">
      <c r="C15" s="39"/>
      <c r="D15" s="89" t="s">
        <v>108</v>
      </c>
      <c r="E15" s="93">
        <f>[6]Sheet1!C26</f>
        <v>-1.1687635421714788</v>
      </c>
      <c r="F15" s="102" t="str">
        <f>IF(ABS([6]Sheet1!C26/SQRT([6]Sheet1!I26))&gt;2.576,"***",(IF(ABS([6]Sheet1!C26/SQRT([6]Sheet1!I26))&gt;1.96,"**",(IF(ABS([6]Sheet1!C26/SQRT([6]Sheet1!I26))&gt;1.645,"*","")))))</f>
        <v>***</v>
      </c>
      <c r="G15" s="94"/>
      <c r="H15" s="93">
        <f>[6]Sheet1!D26</f>
        <v>-2.2139915360168953E-2</v>
      </c>
      <c r="I15" s="102" t="str">
        <f>IF(ABS([6]Sheet1!D26/SQRT([6]Sheet1!J26))&gt;2.576,"***",(IF(ABS([6]Sheet1!D26/SQRT([6]Sheet1!J26))&gt;1.96,"**",(IF(ABS([6]Sheet1!D26/SQRT([6]Sheet1!J26))&gt;1.645,"*","")))))</f>
        <v/>
      </c>
      <c r="J15" s="95"/>
      <c r="K15" s="93">
        <f>[6]Sheet1!E26</f>
        <v>-0.10361384519043178</v>
      </c>
      <c r="L15" s="102" t="str">
        <f>IF(ABS([6]Sheet1!E26/SQRT([6]Sheet1!K26))&gt;2.576,"***",(IF(ABS([6]Sheet1!E26/SQRT([6]Sheet1!K26))&gt;1.96,"**",(IF(ABS([6]Sheet1!E26/SQRT([6]Sheet1!K26))&gt;1.645,"*","")))))</f>
        <v/>
      </c>
      <c r="M15" s="95"/>
      <c r="N15" s="93">
        <f>[6]Sheet1!G26</f>
        <v>-0.31457368933532909</v>
      </c>
      <c r="O15" s="102" t="str">
        <f>IF(ABS([6]Sheet1!G26/SQRT([6]Sheet1!M26))&gt;2.576,"***",(IF(ABS([6]Sheet1!G26/SQRT([6]Sheet1!M26))&gt;1.96,"**",(IF(ABS([6]Sheet1!G26/SQRT([6]Sheet1!M26))&gt;1.645,"*","")))))</f>
        <v>***</v>
      </c>
      <c r="P15" s="95"/>
      <c r="Q15" s="95"/>
      <c r="R15" s="93">
        <f>[6]Sheet1!P26</f>
        <v>0.47825551066534255</v>
      </c>
      <c r="S15" s="95"/>
      <c r="T15" s="91"/>
      <c r="W15" s="38"/>
      <c r="X15" s="38"/>
      <c r="Y15" s="38"/>
      <c r="Z15" s="38"/>
      <c r="AA15" s="38"/>
      <c r="AB15" s="38"/>
      <c r="AC15" s="38"/>
    </row>
    <row r="16" spans="3:29" s="88" customFormat="1">
      <c r="C16" s="39"/>
      <c r="D16" s="89" t="s">
        <v>109</v>
      </c>
      <c r="E16" s="62">
        <f>[6]Sheet1!C27</f>
        <v>-0.12480591390095713</v>
      </c>
      <c r="F16" s="102" t="str">
        <f>IF(ABS([6]Sheet1!C27/SQRT([6]Sheet1!I27))&gt;2.576,"***",(IF(ABS([6]Sheet1!C27/SQRT([6]Sheet1!I27))&gt;1.96,"**",(IF(ABS([6]Sheet1!C27/SQRT([6]Sheet1!I27))&gt;1.645,"*","")))))</f>
        <v/>
      </c>
      <c r="G16" s="47"/>
      <c r="H16" s="62">
        <f>[6]Sheet1!D27</f>
        <v>0.14701651004357943</v>
      </c>
      <c r="I16" s="102" t="str">
        <f>IF(ABS([6]Sheet1!D27/SQRT([6]Sheet1!J27))&gt;2.576,"***",(IF(ABS([6]Sheet1!D27/SQRT([6]Sheet1!J27))&gt;1.96,"**",(IF(ABS([6]Sheet1!D27/SQRT([6]Sheet1!J27))&gt;1.645,"*","")))))</f>
        <v/>
      </c>
      <c r="J16" s="48"/>
      <c r="K16" s="62">
        <f>[6]Sheet1!E27</f>
        <v>-1.2168871206930716</v>
      </c>
      <c r="L16" s="102" t="str">
        <f>IF(ABS([6]Sheet1!E27/SQRT([6]Sheet1!K27))&gt;2.576,"***",(IF(ABS([6]Sheet1!E27/SQRT([6]Sheet1!K27))&gt;1.96,"**",(IF(ABS([6]Sheet1!E27/SQRT([6]Sheet1!K27))&gt;1.645,"*","")))))</f>
        <v>***</v>
      </c>
      <c r="M16" s="48"/>
      <c r="N16" s="62">
        <f>[6]Sheet1!G27</f>
        <v>-0.17968455205939726</v>
      </c>
      <c r="O16" s="102" t="str">
        <f>IF(ABS([6]Sheet1!G27/SQRT([6]Sheet1!M27))&gt;2.576,"***",(IF(ABS([6]Sheet1!G27/SQRT([6]Sheet1!M27))&gt;1.96,"**",(IF(ABS([6]Sheet1!G27/SQRT([6]Sheet1!M27))&gt;1.645,"*","")))))</f>
        <v>***</v>
      </c>
      <c r="P16" s="48"/>
      <c r="Q16" s="48"/>
      <c r="R16" s="62">
        <f>[6]Sheet1!P27</f>
        <v>1.3591738096293516E-2</v>
      </c>
      <c r="S16" s="95"/>
      <c r="T16" s="91"/>
      <c r="W16" s="38"/>
      <c r="X16" s="38"/>
      <c r="Y16" s="38"/>
      <c r="Z16" s="38"/>
      <c r="AA16" s="38"/>
      <c r="AB16" s="38"/>
      <c r="AC16" s="38"/>
    </row>
    <row r="17" spans="3:29" s="88" customFormat="1">
      <c r="C17" s="39"/>
      <c r="D17" s="89" t="s">
        <v>110</v>
      </c>
      <c r="E17" s="62">
        <f>[7]results!D17</f>
        <v>-1.2718678725502741</v>
      </c>
      <c r="F17" s="103" t="str">
        <f>[7]results!E17</f>
        <v>***</v>
      </c>
      <c r="G17" s="62">
        <f>[7]results!F17</f>
        <v>0</v>
      </c>
      <c r="H17" s="62">
        <f>[7]results!G17</f>
        <v>0.17047799011172471</v>
      </c>
      <c r="I17" s="103" t="str">
        <f>[7]results!H17</f>
        <v>*</v>
      </c>
      <c r="J17" s="62">
        <f>[7]results!I17</f>
        <v>0</v>
      </c>
      <c r="K17" s="62">
        <f>[7]results!J17</f>
        <v>-0.12014940515429132</v>
      </c>
      <c r="L17" s="103" t="str">
        <f>[7]results!K17</f>
        <v/>
      </c>
      <c r="M17" s="62">
        <f>[7]results!L17</f>
        <v>0</v>
      </c>
      <c r="N17" s="62">
        <f>[7]results!M17</f>
        <v>-0.36241848544800975</v>
      </c>
      <c r="O17" s="103" t="str">
        <f>[7]results!N17</f>
        <v>***</v>
      </c>
      <c r="P17" s="62">
        <f>[7]results!O17</f>
        <v>0</v>
      </c>
      <c r="Q17" s="62">
        <f>[7]results!P17</f>
        <v>0</v>
      </c>
      <c r="R17" s="62">
        <f>[7]results!Q17</f>
        <v>0.47763995149675453</v>
      </c>
      <c r="S17" s="62">
        <f>[7]results!R17</f>
        <v>0</v>
      </c>
      <c r="T17" s="91"/>
      <c r="W17" s="38"/>
      <c r="X17" s="38"/>
      <c r="Y17" s="38"/>
      <c r="Z17" s="38"/>
      <c r="AA17" s="38"/>
      <c r="AB17" s="38"/>
      <c r="AC17" s="38"/>
    </row>
    <row r="18" spans="3:29" s="88" customFormat="1">
      <c r="C18" s="39"/>
      <c r="D18" s="89" t="s">
        <v>111</v>
      </c>
      <c r="E18" s="93">
        <f>[6]Sheet1!C29</f>
        <v>-0.70890554613519075</v>
      </c>
      <c r="F18" s="102" t="str">
        <f>IF(ABS([6]Sheet1!C29/SQRT([6]Sheet1!I29))&gt;2.576,"***",(IF(ABS([6]Sheet1!C29/SQRT([6]Sheet1!I29))&gt;1.96,"**",(IF(ABS([6]Sheet1!C29/SQRT([6]Sheet1!I29))&gt;1.645,"*","")))))</f>
        <v>***</v>
      </c>
      <c r="G18" s="94"/>
      <c r="H18" s="93">
        <f>[6]Sheet1!D29</f>
        <v>-0.12705757379118429</v>
      </c>
      <c r="I18" s="102" t="str">
        <f>IF(ABS([6]Sheet1!D29/SQRT([6]Sheet1!J29))&gt;2.576,"***",(IF(ABS([6]Sheet1!D29/SQRT([6]Sheet1!J29))&gt;1.96,"**",(IF(ABS([6]Sheet1!D29/SQRT([6]Sheet1!J29))&gt;1.645,"*","")))))</f>
        <v/>
      </c>
      <c r="J18" s="95"/>
      <c r="K18" s="93">
        <f>[6]Sheet1!E29</f>
        <v>0.87072984294465017</v>
      </c>
      <c r="L18" s="102" t="str">
        <f>IF(ABS([6]Sheet1!E29/SQRT([6]Sheet1!K29))&gt;2.576,"***",(IF(ABS([6]Sheet1!E29/SQRT([6]Sheet1!K29))&gt;1.96,"**",(IF(ABS([6]Sheet1!E29/SQRT([6]Sheet1!K29))&gt;1.645,"*","")))))</f>
        <v>***</v>
      </c>
      <c r="M18" s="95"/>
      <c r="N18" s="93">
        <f>[6]Sheet1!G29</f>
        <v>-0.56957791392644141</v>
      </c>
      <c r="O18" s="102" t="str">
        <f>IF(ABS([6]Sheet1!G29/SQRT([6]Sheet1!M29))&gt;2.576,"***",(IF(ABS([6]Sheet1!G29/SQRT([6]Sheet1!M29))&gt;1.96,"**",(IF(ABS([6]Sheet1!G29/SQRT([6]Sheet1!M29))&gt;1.645,"*","")))))</f>
        <v>***</v>
      </c>
      <c r="P18" s="95"/>
      <c r="Q18" s="95"/>
      <c r="R18" s="93">
        <f>[6]Sheet1!P29</f>
        <v>0.40098266305176045</v>
      </c>
      <c r="S18" s="95"/>
      <c r="T18" s="91"/>
      <c r="W18" s="38"/>
      <c r="X18" s="38"/>
      <c r="Y18" s="38"/>
      <c r="Z18" s="38"/>
      <c r="AA18" s="38"/>
      <c r="AB18" s="38"/>
      <c r="AC18" s="38"/>
    </row>
    <row r="19" spans="3:29" s="88" customFormat="1">
      <c r="C19" s="39"/>
      <c r="D19" s="89" t="s">
        <v>112</v>
      </c>
      <c r="E19" s="93">
        <f>[6]Sheet1!C30</f>
        <v>-1.279468833130361</v>
      </c>
      <c r="F19" s="102" t="str">
        <f>IF(ABS([6]Sheet1!C30/SQRT([6]Sheet1!I30))&gt;2.576,"***",(IF(ABS([6]Sheet1!C30/SQRT([6]Sheet1!I30))&gt;1.96,"**",(IF(ABS([6]Sheet1!C30/SQRT([6]Sheet1!I30))&gt;1.645,"*","")))))</f>
        <v>***</v>
      </c>
      <c r="G19" s="94"/>
      <c r="H19" s="93">
        <f>[6]Sheet1!D30</f>
        <v>0.52557739381863466</v>
      </c>
      <c r="I19" s="102" t="str">
        <f>IF(ABS([6]Sheet1!D30/SQRT([6]Sheet1!J30))&gt;2.576,"***",(IF(ABS([6]Sheet1!D30/SQRT([6]Sheet1!J30))&gt;1.96,"**",(IF(ABS([6]Sheet1!D30/SQRT([6]Sheet1!J30))&gt;1.645,"*","")))))</f>
        <v>***</v>
      </c>
      <c r="J19" s="95"/>
      <c r="K19" s="93">
        <f>[6]Sheet1!E30</f>
        <v>0.27485593989378887</v>
      </c>
      <c r="L19" s="102" t="str">
        <f>IF(ABS([6]Sheet1!E30/SQRT([6]Sheet1!K30))&gt;2.576,"***",(IF(ABS([6]Sheet1!E30/SQRT([6]Sheet1!K30))&gt;1.96,"**",(IF(ABS([6]Sheet1!E30/SQRT([6]Sheet1!K30))&gt;1.645,"*","")))))</f>
        <v>*</v>
      </c>
      <c r="M19" s="95"/>
      <c r="N19" s="93">
        <f>[6]Sheet1!G30</f>
        <v>-0.34126982536009809</v>
      </c>
      <c r="O19" s="102" t="str">
        <f>IF(ABS([6]Sheet1!G30/SQRT([6]Sheet1!M30))&gt;2.576,"***",(IF(ABS([6]Sheet1!G30/SQRT([6]Sheet1!M30))&gt;1.96,"**",(IF(ABS([6]Sheet1!G30/SQRT([6]Sheet1!M30))&gt;1.645,"*","")))))</f>
        <v>***</v>
      </c>
      <c r="P19" s="95"/>
      <c r="Q19" s="95"/>
      <c r="R19" s="93">
        <f>[6]Sheet1!P30</f>
        <v>0.87816371027907292</v>
      </c>
      <c r="S19" s="95"/>
      <c r="T19" s="91"/>
      <c r="W19" s="38"/>
      <c r="X19" s="38"/>
      <c r="Y19" s="38"/>
      <c r="Z19" s="38"/>
      <c r="AA19" s="38"/>
      <c r="AB19" s="38"/>
      <c r="AC19" s="38"/>
    </row>
    <row r="20" spans="3:29" s="88" customFormat="1">
      <c r="C20" s="39"/>
      <c r="D20" s="89" t="s">
        <v>113</v>
      </c>
      <c r="E20" s="93">
        <f>[6]Sheet1!C31</f>
        <v>-0.72884119037574047</v>
      </c>
      <c r="F20" s="102" t="str">
        <f>IF(ABS([6]Sheet1!C31/SQRT([6]Sheet1!I31))&gt;2.576,"***",(IF(ABS([6]Sheet1!C31/SQRT([6]Sheet1!I31))&gt;1.96,"**",(IF(ABS([6]Sheet1!C31/SQRT([6]Sheet1!I31))&gt;1.645,"*","")))))</f>
        <v>***</v>
      </c>
      <c r="G20" s="94"/>
      <c r="H20" s="93">
        <f>[6]Sheet1!D31</f>
        <v>7.7143939482156171E-2</v>
      </c>
      <c r="I20" s="102" t="str">
        <f>IF(ABS([6]Sheet1!D31/SQRT([6]Sheet1!J31))&gt;2.576,"***",(IF(ABS([6]Sheet1!D31/SQRT([6]Sheet1!J31))&gt;1.96,"**",(IF(ABS([6]Sheet1!D31/SQRT([6]Sheet1!J31))&gt;1.645,"*","")))))</f>
        <v/>
      </c>
      <c r="J20" s="95"/>
      <c r="K20" s="93">
        <f>[6]Sheet1!E31</f>
        <v>3.1366640476053642E-2</v>
      </c>
      <c r="L20" s="102" t="str">
        <f>IF(ABS([6]Sheet1!E31/SQRT([6]Sheet1!K31))&gt;2.576,"***",(IF(ABS([6]Sheet1!E31/SQRT([6]Sheet1!K31))&gt;1.96,"**",(IF(ABS([6]Sheet1!E31/SQRT([6]Sheet1!K31))&gt;1.645,"*","")))))</f>
        <v/>
      </c>
      <c r="M20" s="95"/>
      <c r="N20" s="93">
        <f>[6]Sheet1!G31</f>
        <v>-0.47078871778629444</v>
      </c>
      <c r="O20" s="102" t="str">
        <f>IF(ABS([6]Sheet1!G31/SQRT([6]Sheet1!M31))&gt;2.576,"***",(IF(ABS([6]Sheet1!G31/SQRT([6]Sheet1!M31))&gt;1.96,"**",(IF(ABS([6]Sheet1!G31/SQRT([6]Sheet1!M31))&gt;1.645,"*","")))))</f>
        <v>***</v>
      </c>
      <c r="P20" s="95"/>
      <c r="Q20" s="95"/>
      <c r="R20" s="93">
        <f>[6]Sheet1!P31</f>
        <v>0.61502112790063501</v>
      </c>
      <c r="S20" s="95"/>
      <c r="T20" s="91"/>
      <c r="W20" s="38"/>
      <c r="X20" s="38"/>
      <c r="Y20" s="38"/>
      <c r="Z20" s="38"/>
      <c r="AA20" s="38"/>
      <c r="AB20" s="38"/>
      <c r="AC20" s="38"/>
    </row>
    <row r="21" spans="3:29" s="88" customFormat="1">
      <c r="C21" s="39"/>
      <c r="D21" s="89" t="s">
        <v>114</v>
      </c>
      <c r="E21" s="93">
        <f>[6]Sheet1!C32</f>
        <v>-0.82827239277795006</v>
      </c>
      <c r="F21" s="102" t="str">
        <f>IF(ABS([6]Sheet1!C32/SQRT([6]Sheet1!I32))&gt;2.576,"***",(IF(ABS([6]Sheet1!C32/SQRT([6]Sheet1!I32))&gt;1.96,"**",(IF(ABS([6]Sheet1!C32/SQRT([6]Sheet1!I32))&gt;1.645,"*","")))))</f>
        <v>***</v>
      </c>
      <c r="G21" s="94"/>
      <c r="H21" s="93">
        <f>[6]Sheet1!D32</f>
        <v>-0.14617326380509804</v>
      </c>
      <c r="I21" s="102" t="str">
        <f>IF(ABS([6]Sheet1!D32/SQRT([6]Sheet1!J32))&gt;2.576,"***",(IF(ABS([6]Sheet1!D32/SQRT([6]Sheet1!J32))&gt;1.96,"**",(IF(ABS([6]Sheet1!D32/SQRT([6]Sheet1!J32))&gt;1.645,"*","")))))</f>
        <v>*</v>
      </c>
      <c r="J21" s="95"/>
      <c r="K21" s="93">
        <f>[6]Sheet1!E32</f>
        <v>0.14610256024398358</v>
      </c>
      <c r="L21" s="102" t="str">
        <f>IF(ABS([6]Sheet1!E32/SQRT([6]Sheet1!K32))&gt;2.576,"***",(IF(ABS([6]Sheet1!E32/SQRT([6]Sheet1!K32))&gt;1.96,"**",(IF(ABS([6]Sheet1!E32/SQRT([6]Sheet1!K32))&gt;1.645,"*","")))))</f>
        <v/>
      </c>
      <c r="M21" s="95"/>
      <c r="N21" s="93">
        <f>[6]Sheet1!G32</f>
        <v>-0.6442340529338122</v>
      </c>
      <c r="O21" s="102" t="str">
        <f>IF(ABS([6]Sheet1!G32/SQRT([6]Sheet1!M32))&gt;2.576,"***",(IF(ABS([6]Sheet1!G32/SQRT([6]Sheet1!M32))&gt;1.96,"**",(IF(ABS([6]Sheet1!G32/SQRT([6]Sheet1!M32))&gt;1.645,"*","")))))</f>
        <v>***</v>
      </c>
      <c r="P21" s="95"/>
      <c r="Q21" s="95"/>
      <c r="R21" s="93">
        <f>[6]Sheet1!P32</f>
        <v>0.93088832990377712</v>
      </c>
      <c r="S21" s="95"/>
      <c r="T21" s="91"/>
      <c r="W21" s="38"/>
      <c r="X21" s="38"/>
      <c r="Y21" s="38"/>
      <c r="Z21" s="38"/>
      <c r="AA21" s="38"/>
      <c r="AB21" s="38"/>
      <c r="AC21" s="38"/>
    </row>
    <row r="22" spans="3:29" s="88" customFormat="1">
      <c r="C22" s="39"/>
      <c r="D22" s="89" t="s">
        <v>115</v>
      </c>
      <c r="E22" s="62">
        <f>[7]results!D22</f>
        <v>-0.27005356410510711</v>
      </c>
      <c r="F22" s="103" t="str">
        <f>[7]results!E22</f>
        <v>**</v>
      </c>
      <c r="G22" s="62">
        <f>[7]results!F22</f>
        <v>0</v>
      </c>
      <c r="H22" s="62">
        <f>[7]results!G22</f>
        <v>-0.28554586645146157</v>
      </c>
      <c r="I22" s="103" t="str">
        <f>[7]results!H22</f>
        <v>***</v>
      </c>
      <c r="J22" s="62">
        <f>[7]results!I22</f>
        <v>0</v>
      </c>
      <c r="K22" s="62">
        <f>[7]results!J22</f>
        <v>0.35849592615782078</v>
      </c>
      <c r="L22" s="103" t="str">
        <f>[7]results!K22</f>
        <v>***</v>
      </c>
      <c r="M22" s="62">
        <f>[7]results!L22</f>
        <v>0</v>
      </c>
      <c r="N22" s="62">
        <f>[7]results!M22</f>
        <v>-0.38140897850432237</v>
      </c>
      <c r="O22" s="103" t="str">
        <f>[7]results!N22</f>
        <v>***</v>
      </c>
      <c r="P22" s="62">
        <f>[7]results!O22</f>
        <v>0</v>
      </c>
      <c r="Q22" s="62">
        <f>[7]results!P22</f>
        <v>0</v>
      </c>
      <c r="R22" s="62">
        <f>[7]results!Q22</f>
        <v>0.75537656173316847</v>
      </c>
      <c r="S22" s="62">
        <f>[7]results!R22</f>
        <v>0</v>
      </c>
      <c r="T22" s="91"/>
      <c r="W22" s="38"/>
      <c r="X22" s="38"/>
      <c r="Y22" s="38"/>
      <c r="Z22" s="38"/>
      <c r="AA22" s="38"/>
      <c r="AB22" s="38"/>
      <c r="AC22" s="38"/>
    </row>
    <row r="23" spans="3:29" s="88" customFormat="1">
      <c r="C23" s="39"/>
      <c r="D23" s="89" t="s">
        <v>116</v>
      </c>
      <c r="E23" s="93">
        <f>[6]Sheet1!C34</f>
        <v>-1.1091512627070006</v>
      </c>
      <c r="F23" s="102" t="str">
        <f>IF(ABS([6]Sheet1!C34/SQRT([6]Sheet1!I34))&gt;2.576,"***",(IF(ABS([6]Sheet1!C34/SQRT([6]Sheet1!I34))&gt;1.96,"**",(IF(ABS([6]Sheet1!C34/SQRT([6]Sheet1!I34))&gt;1.645,"*","")))))</f>
        <v>***</v>
      </c>
      <c r="G23" s="94"/>
      <c r="H23" s="93">
        <f>[6]Sheet1!D34</f>
        <v>2.8456272065269909E-2</v>
      </c>
      <c r="I23" s="102" t="str">
        <f>IF(ABS([6]Sheet1!D34/SQRT([6]Sheet1!J34))&gt;2.576,"***",(IF(ABS([6]Sheet1!D34/SQRT([6]Sheet1!J34))&gt;1.96,"**",(IF(ABS([6]Sheet1!D34/SQRT([6]Sheet1!J34))&gt;1.645,"*","")))))</f>
        <v/>
      </c>
      <c r="J23" s="95"/>
      <c r="K23" s="93">
        <f>[6]Sheet1!E34</f>
        <v>0.891380671735716</v>
      </c>
      <c r="L23" s="102" t="str">
        <f>IF(ABS([6]Sheet1!E34/SQRT([6]Sheet1!K34))&gt;2.576,"***",(IF(ABS([6]Sheet1!E34/SQRT([6]Sheet1!K34))&gt;1.96,"**",(IF(ABS([6]Sheet1!E34/SQRT([6]Sheet1!K34))&gt;1.645,"*","")))))</f>
        <v>***</v>
      </c>
      <c r="M23" s="95"/>
      <c r="N23" s="93">
        <f>[6]Sheet1!G34</f>
        <v>-0.31505837871186243</v>
      </c>
      <c r="O23" s="102" t="str">
        <f>IF(ABS([6]Sheet1!G34/SQRT([6]Sheet1!M34))&gt;2.576,"***",(IF(ABS([6]Sheet1!G34/SQRT([6]Sheet1!M34))&gt;1.96,"**",(IF(ABS([6]Sheet1!G34/SQRT([6]Sheet1!M34))&gt;1.645,"*","")))))</f>
        <v>***</v>
      </c>
      <c r="P23" s="95"/>
      <c r="Q23" s="95"/>
      <c r="R23" s="93">
        <f>[6]Sheet1!P34</f>
        <v>0.76253774301955035</v>
      </c>
      <c r="S23" s="95"/>
      <c r="T23" s="91"/>
      <c r="W23" s="38"/>
      <c r="X23" s="38"/>
      <c r="Y23" s="38"/>
      <c r="Z23" s="38"/>
      <c r="AA23" s="38"/>
      <c r="AB23" s="38"/>
      <c r="AC23" s="38"/>
    </row>
    <row r="24" spans="3:29" s="88" customFormat="1" ht="7.5" customHeight="1">
      <c r="C24" s="50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W24" s="38"/>
      <c r="X24" s="38"/>
      <c r="Y24" s="38"/>
      <c r="Z24" s="38"/>
      <c r="AA24" s="38"/>
      <c r="AB24" s="38"/>
      <c r="AC24" s="38"/>
    </row>
    <row r="25" spans="3:29" s="88" customFormat="1" ht="6" customHeight="1">
      <c r="C25" s="3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W25" s="38"/>
      <c r="X25" s="38"/>
      <c r="Y25" s="38"/>
      <c r="Z25" s="38"/>
      <c r="AA25" s="38"/>
      <c r="AB25" s="38"/>
      <c r="AC25" s="38"/>
    </row>
    <row r="26" spans="3:29" s="88" customFormat="1">
      <c r="C26" s="38"/>
      <c r="D26" s="122" t="s">
        <v>141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W26" s="38"/>
      <c r="X26" s="38"/>
      <c r="Y26" s="38"/>
      <c r="Z26" s="38"/>
      <c r="AA26" s="38"/>
      <c r="AB26" s="38"/>
      <c r="AC26" s="38"/>
    </row>
    <row r="27" spans="3:29" s="88" customFormat="1">
      <c r="C27" s="3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W27" s="38"/>
      <c r="X27" s="38"/>
      <c r="Y27" s="38"/>
      <c r="Z27" s="38"/>
      <c r="AA27" s="38"/>
      <c r="AB27" s="38"/>
      <c r="AC27" s="38"/>
    </row>
    <row r="28" spans="3:29"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3:29"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3:29"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3:29"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3:29"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4" spans="5:19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</sheetData>
  <mergeCells count="6">
    <mergeCell ref="D26:S32"/>
    <mergeCell ref="E4:F5"/>
    <mergeCell ref="H4:I5"/>
    <mergeCell ref="K4:L5"/>
    <mergeCell ref="N4:O5"/>
    <mergeCell ref="R4:R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C2:AC34"/>
  <sheetViews>
    <sheetView workbookViewId="0">
      <selection activeCell="W10" sqref="W10"/>
    </sheetView>
  </sheetViews>
  <sheetFormatPr defaultRowHeight="12.75"/>
  <cols>
    <col min="1" max="1" width="9.140625" style="38"/>
    <col min="2" max="2" width="0.85546875" style="38" customWidth="1"/>
    <col min="3" max="3" width="1.28515625" style="38" customWidth="1"/>
    <col min="4" max="4" width="30.5703125" style="88" customWidth="1"/>
    <col min="5" max="5" width="8.7109375" style="99" customWidth="1"/>
    <col min="6" max="6" width="3.28515625" style="99" customWidth="1"/>
    <col min="7" max="7" width="0.5703125" style="99" customWidth="1"/>
    <col min="8" max="8" width="8.5703125" style="99" customWidth="1"/>
    <col min="9" max="9" width="3.28515625" style="99" customWidth="1"/>
    <col min="10" max="10" width="0.5703125" style="99" customWidth="1"/>
    <col min="11" max="11" width="8.7109375" style="99" customWidth="1"/>
    <col min="12" max="12" width="3.42578125" style="99" customWidth="1"/>
    <col min="13" max="13" width="0.5703125" style="99" customWidth="1"/>
    <col min="14" max="14" width="8.7109375" style="99" customWidth="1"/>
    <col min="15" max="15" width="3.28515625" style="99" customWidth="1"/>
    <col min="16" max="16" width="0.5703125" style="99" customWidth="1"/>
    <col min="17" max="17" width="8.7109375" style="99" customWidth="1"/>
    <col min="18" max="18" width="3.28515625" style="99" customWidth="1"/>
    <col min="19" max="19" width="0.5703125" style="99" customWidth="1"/>
    <col min="20" max="20" width="1.5703125" style="88" customWidth="1"/>
    <col min="21" max="21" width="0.85546875" style="88" customWidth="1"/>
    <col min="22" max="22" width="9.140625" style="88"/>
    <col min="23" max="16384" width="9.140625" style="38"/>
  </cols>
  <sheetData>
    <row r="2" spans="3:29" ht="6" customHeight="1"/>
    <row r="3" spans="3:29" ht="8.25" customHeight="1">
      <c r="C3" s="33"/>
      <c r="D3" s="8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7"/>
    </row>
    <row r="4" spans="3:29" ht="12.75" customHeight="1">
      <c r="C4" s="39"/>
      <c r="D4" s="89"/>
      <c r="E4" s="123" t="s">
        <v>139</v>
      </c>
      <c r="F4" s="117"/>
      <c r="G4" s="90"/>
      <c r="H4" s="123" t="s">
        <v>140</v>
      </c>
      <c r="I4" s="117"/>
      <c r="J4" s="90"/>
      <c r="K4" s="123" t="s">
        <v>130</v>
      </c>
      <c r="L4" s="117"/>
      <c r="M4" s="90"/>
      <c r="N4" s="124" t="s">
        <v>131</v>
      </c>
      <c r="O4" s="125"/>
      <c r="P4" s="90"/>
      <c r="Q4" s="123" t="s">
        <v>126</v>
      </c>
      <c r="R4" s="117"/>
      <c r="S4" s="90"/>
      <c r="T4" s="91"/>
    </row>
    <row r="5" spans="3:29" ht="43.5" customHeight="1">
      <c r="C5" s="39"/>
      <c r="D5" s="89"/>
      <c r="E5" s="117"/>
      <c r="F5" s="117"/>
      <c r="G5" s="90"/>
      <c r="H5" s="117"/>
      <c r="I5" s="117"/>
      <c r="J5" s="90"/>
      <c r="K5" s="117"/>
      <c r="L5" s="117"/>
      <c r="M5" s="90"/>
      <c r="N5" s="125"/>
      <c r="O5" s="125"/>
      <c r="P5" s="90"/>
      <c r="Q5" s="117"/>
      <c r="R5" s="117"/>
      <c r="S5" s="90"/>
      <c r="T5" s="91"/>
    </row>
    <row r="6" spans="3:29" ht="8.25" customHeight="1">
      <c r="C6" s="39"/>
      <c r="D6" s="89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1"/>
    </row>
    <row r="7" spans="3:29" s="88" customFormat="1">
      <c r="C7" s="39"/>
      <c r="D7" s="89" t="s">
        <v>96</v>
      </c>
      <c r="E7" s="93">
        <f>[6]Sheet2!C18</f>
        <v>-0.45615420174169913</v>
      </c>
      <c r="F7" s="102" t="str">
        <f>IF(ABS([6]Sheet2!C18/SQRT([6]Sheet2!I18))&gt;2.576,"***",(IF(ABS([6]Sheet2!C18/SQRT([6]Sheet2!I18))&gt;1.96,"**",(IF(ABS([6]Sheet2!C18/SQRT([6]Sheet2!I18))&gt;1.645,"*","")))))</f>
        <v>**</v>
      </c>
      <c r="G7" s="94"/>
      <c r="H7" s="93">
        <f>[6]Sheet2!D18</f>
        <v>-0.78919512086247434</v>
      </c>
      <c r="I7" s="102" t="str">
        <f>IF(ABS([6]Sheet2!D18/SQRT([6]Sheet2!J18))&gt;2.576,"***",(IF(ABS([6]Sheet2!D18/SQRT([6]Sheet2!J18))&gt;1.96,"**",(IF(ABS([6]Sheet2!D18/SQRT([6]Sheet2!J18))&gt;1.645,"*","")))))</f>
        <v>***</v>
      </c>
      <c r="J7" s="95"/>
      <c r="K7" s="93">
        <f>[6]Sheet2!E18</f>
        <v>6.2735823361508014E-2</v>
      </c>
      <c r="L7" s="102" t="str">
        <f>IF(ABS([6]Sheet2!E18/SQRT([6]Sheet2!K18))&gt;2.576,"***",(IF(ABS([6]Sheet2!E18/SQRT([6]Sheet2!K18))&gt;1.96,"**",(IF(ABS([6]Sheet2!E18/SQRT([6]Sheet2!K18))&gt;1.645,"*","")))))</f>
        <v/>
      </c>
      <c r="M7" s="95"/>
      <c r="N7" s="93">
        <f>[6]Sheet2!F18</f>
        <v>0.45519286058475245</v>
      </c>
      <c r="O7" s="102" t="str">
        <f>IF(ABS([6]Sheet2!F18/SQRT([6]Sheet2!L18))&gt;2.576,"***",(IF(ABS([6]Sheet2!F18/SQRT([6]Sheet2!L18))&gt;1.96,"**",(IF(ABS([6]Sheet2!F18/SQRT([6]Sheet2!L18))&gt;1.645,"*","")))))</f>
        <v>***</v>
      </c>
      <c r="P7" s="95"/>
      <c r="Q7" s="93">
        <f>[6]Sheet2!G18</f>
        <v>-0.32746063146962667</v>
      </c>
      <c r="R7" s="102" t="str">
        <f>IF(ABS([6]Sheet2!G18/SQRT([6]Sheet2!M18))&gt;2.576,"***",(IF(ABS([6]Sheet2!G18/SQRT([6]Sheet2!M18))&gt;1.96,"**",(IF(ABS([6]Sheet2!G18/SQRT([6]Sheet2!M18))&gt;1.645,"*","")))))</f>
        <v>***</v>
      </c>
      <c r="S7" s="95"/>
      <c r="T7" s="91"/>
      <c r="W7" s="38"/>
      <c r="X7" s="38"/>
      <c r="Y7" s="38"/>
      <c r="Z7" s="38"/>
      <c r="AA7" s="38"/>
      <c r="AB7" s="38"/>
      <c r="AC7" s="38"/>
    </row>
    <row r="8" spans="3:29" s="88" customFormat="1">
      <c r="C8" s="39"/>
      <c r="D8" s="89" t="s">
        <v>100</v>
      </c>
      <c r="E8" s="93">
        <f>[6]Sheet2!C19</f>
        <v>2.0154538180069514E-2</v>
      </c>
      <c r="F8" s="102" t="str">
        <f>IF(ABS([6]Sheet2!C19/SQRT([6]Sheet2!I19))&gt;2.576,"***",(IF(ABS([6]Sheet2!C19/SQRT([6]Sheet2!I19))&gt;1.96,"**",(IF(ABS([6]Sheet2!C19/SQRT([6]Sheet2!I19))&gt;1.645,"*","")))))</f>
        <v/>
      </c>
      <c r="G8" s="94"/>
      <c r="H8" s="93">
        <f>[6]Sheet2!D19</f>
        <v>-0.31307362568073988</v>
      </c>
      <c r="I8" s="102" t="str">
        <f>IF(ABS([6]Sheet2!D19/SQRT([6]Sheet2!J19))&gt;2.576,"***",(IF(ABS([6]Sheet2!D19/SQRT([6]Sheet2!J19))&gt;1.96,"**",(IF(ABS([6]Sheet2!D19/SQRT([6]Sheet2!J19))&gt;1.645,"*","")))))</f>
        <v>**</v>
      </c>
      <c r="J8" s="95"/>
      <c r="K8" s="93">
        <f>[6]Sheet2!E19</f>
        <v>0.46292652131578937</v>
      </c>
      <c r="L8" s="102" t="str">
        <f>IF(ABS([6]Sheet2!E19/SQRT([6]Sheet2!K19))&gt;2.576,"***",(IF(ABS([6]Sheet2!E19/SQRT([6]Sheet2!K19))&gt;1.96,"**",(IF(ABS([6]Sheet2!E19/SQRT([6]Sheet2!K19))&gt;1.645,"*","")))))</f>
        <v>***</v>
      </c>
      <c r="M8" s="95"/>
      <c r="N8" s="93">
        <f>[6]Sheet2!F19</f>
        <v>-0.59843752746383183</v>
      </c>
      <c r="O8" s="102" t="str">
        <f>IF(ABS([6]Sheet2!F19/SQRT([6]Sheet2!L19))&gt;2.576,"***",(IF(ABS([6]Sheet2!F19/SQRT([6]Sheet2!L19))&gt;1.96,"**",(IF(ABS([6]Sheet2!F19/SQRT([6]Sheet2!L19))&gt;1.645,"*","")))))</f>
        <v>***</v>
      </c>
      <c r="P8" s="95"/>
      <c r="Q8" s="93">
        <f>[6]Sheet2!G19</f>
        <v>-0.18366306430151316</v>
      </c>
      <c r="R8" s="102" t="str">
        <f>IF(ABS([6]Sheet2!G19/SQRT([6]Sheet2!M19))&gt;2.576,"***",(IF(ABS([6]Sheet2!G19/SQRT([6]Sheet2!M19))&gt;1.96,"**",(IF(ABS([6]Sheet2!G19/SQRT([6]Sheet2!M19))&gt;1.645,"*","")))))</f>
        <v>***</v>
      </c>
      <c r="S8" s="95"/>
      <c r="T8" s="91"/>
      <c r="W8" s="38"/>
      <c r="X8" s="38"/>
      <c r="Y8" s="38"/>
      <c r="Z8" s="38"/>
      <c r="AA8" s="38"/>
      <c r="AB8" s="38"/>
      <c r="AC8" s="38"/>
    </row>
    <row r="9" spans="3:29" s="88" customFormat="1">
      <c r="C9" s="39"/>
      <c r="D9" s="89" t="s">
        <v>101</v>
      </c>
      <c r="E9" s="62">
        <f>[7]resultsintera!D9</f>
        <v>-1.5011509092168347</v>
      </c>
      <c r="F9" s="103" t="str">
        <f>[7]resultsintera!E9</f>
        <v>***</v>
      </c>
      <c r="G9" s="62">
        <f>[7]resultsintera!F9</f>
        <v>0</v>
      </c>
      <c r="H9" s="62">
        <f>[7]resultsintera!G9</f>
        <v>-1.2961467038487433</v>
      </c>
      <c r="I9" s="103" t="str">
        <f>[7]resultsintera!H9</f>
        <v>***</v>
      </c>
      <c r="J9" s="62">
        <f>[7]resultsintera!I9</f>
        <v>0</v>
      </c>
      <c r="K9" s="62">
        <f>[7]resultsintera!J9</f>
        <v>2.5261298877056451</v>
      </c>
      <c r="L9" s="103" t="str">
        <f>[7]resultsintera!K9</f>
        <v>***</v>
      </c>
      <c r="M9" s="62">
        <f>[7]resultsintera!L9</f>
        <v>0</v>
      </c>
      <c r="N9" s="62">
        <f>[7]resultsintera!U9</f>
        <v>-3.4534349120869656</v>
      </c>
      <c r="O9" s="103" t="str">
        <f>[7]resultsintera!V9</f>
        <v>***</v>
      </c>
      <c r="P9" s="62">
        <f>[7]resultsintera!L9</f>
        <v>0</v>
      </c>
      <c r="Q9" s="62">
        <f>[7]resultsintera!M9</f>
        <v>-0.10635349081227542</v>
      </c>
      <c r="R9" s="103" t="str">
        <f>[7]resultsintera!N9</f>
        <v/>
      </c>
      <c r="S9" s="62">
        <f>[7]results!O9</f>
        <v>0</v>
      </c>
      <c r="T9" s="91"/>
      <c r="W9" s="38"/>
      <c r="X9" s="38"/>
      <c r="Y9" s="38"/>
      <c r="Z9" s="38"/>
      <c r="AA9" s="38"/>
      <c r="AB9" s="38"/>
      <c r="AC9" s="38"/>
    </row>
    <row r="10" spans="3:29" s="88" customFormat="1">
      <c r="C10" s="39"/>
      <c r="D10" s="89" t="s">
        <v>102</v>
      </c>
      <c r="E10" s="62">
        <f>[6]Sheet2!C21</f>
        <v>-0.87105305043837145</v>
      </c>
      <c r="F10" s="102" t="str">
        <f>IF(ABS([6]Sheet2!C21/SQRT([6]Sheet2!I21))&gt;2.576,"***",(IF(ABS([6]Sheet2!C21/SQRT([6]Sheet2!I21))&gt;1.96,"**",(IF(ABS([6]Sheet2!C21/SQRT([6]Sheet2!I21))&gt;1.645,"*","")))))</f>
        <v>***</v>
      </c>
      <c r="G10" s="47"/>
      <c r="H10" s="62">
        <f>[6]Sheet2!D21</f>
        <v>0.17744664259171639</v>
      </c>
      <c r="I10" s="102" t="str">
        <f>IF(ABS([6]Sheet2!D21/SQRT([6]Sheet2!J21))&gt;2.576,"***",(IF(ABS([6]Sheet2!D21/SQRT([6]Sheet2!J21))&gt;1.96,"**",(IF(ABS([6]Sheet2!D21/SQRT([6]Sheet2!J21))&gt;1.645,"*","")))))</f>
        <v>***</v>
      </c>
      <c r="J10" s="48"/>
      <c r="K10" s="62">
        <f>[6]Sheet2!E21</f>
        <v>-0.12527176926780953</v>
      </c>
      <c r="L10" s="102" t="str">
        <f>IF(ABS([6]Sheet2!E21/SQRT([6]Sheet2!K21))&gt;2.576,"***",(IF(ABS([6]Sheet2!E21/SQRT([6]Sheet2!K21))&gt;1.96,"**",(IF(ABS([6]Sheet2!E21/SQRT([6]Sheet2!K21))&gt;1.645,"*","")))))</f>
        <v>***</v>
      </c>
      <c r="M10" s="48"/>
      <c r="N10" s="62">
        <f>[6]Sheet2!F21</f>
        <v>-0.28033647212884416</v>
      </c>
      <c r="O10" s="102" t="str">
        <f>IF(ABS([6]Sheet2!F21/SQRT([6]Sheet2!L21))&gt;2.576,"***",(IF(ABS([6]Sheet2!F21/SQRT([6]Sheet2!L21))&gt;1.96,"**",(IF(ABS([6]Sheet2!F21/SQRT([6]Sheet2!L21))&gt;1.645,"*","")))))</f>
        <v>***</v>
      </c>
      <c r="P10" s="48"/>
      <c r="Q10" s="62">
        <f>[6]Sheet2!G21</f>
        <v>-0.19081259723003041</v>
      </c>
      <c r="R10" s="102" t="str">
        <f>IF(ABS([6]Sheet2!G21/SQRT([6]Sheet2!M21))&gt;2.576,"***",(IF(ABS([6]Sheet2!G21/SQRT([6]Sheet2!M21))&gt;1.96,"**",(IF(ABS([6]Sheet2!G21/SQRT([6]Sheet2!M21))&gt;1.645,"*","")))))</f>
        <v>***</v>
      </c>
      <c r="S10" s="48"/>
      <c r="T10" s="91"/>
      <c r="W10" s="38"/>
      <c r="X10" s="38"/>
      <c r="Y10" s="38"/>
      <c r="Z10" s="38"/>
      <c r="AA10" s="38"/>
      <c r="AB10" s="38"/>
      <c r="AC10" s="38"/>
    </row>
    <row r="11" spans="3:29" s="88" customFormat="1">
      <c r="C11" s="39"/>
      <c r="D11" s="89" t="s">
        <v>104</v>
      </c>
      <c r="E11" s="93">
        <f>[6]Sheet2!C22</f>
        <v>-0.95627978290286242</v>
      </c>
      <c r="F11" s="102" t="str">
        <f>IF(ABS([6]Sheet2!C22/SQRT([6]Sheet2!I22))&gt;2.576,"***",(IF(ABS([6]Sheet2!C22/SQRT([6]Sheet2!I22))&gt;1.96,"**",(IF(ABS([6]Sheet2!C22/SQRT([6]Sheet2!I22))&gt;1.645,"*","")))))</f>
        <v>***</v>
      </c>
      <c r="G11" s="94"/>
      <c r="H11" s="93">
        <f>[6]Sheet2!D22</f>
        <v>0.12279081956725246</v>
      </c>
      <c r="I11" s="102" t="str">
        <f>IF(ABS([6]Sheet2!D22/SQRT([6]Sheet2!J22))&gt;2.576,"***",(IF(ABS([6]Sheet2!D22/SQRT([6]Sheet2!J22))&gt;1.96,"**",(IF(ABS([6]Sheet2!D22/SQRT([6]Sheet2!J22))&gt;1.645,"*","")))))</f>
        <v>*</v>
      </c>
      <c r="J11" s="95"/>
      <c r="K11" s="93">
        <f>[6]Sheet2!E22</f>
        <v>0.48742865528748225</v>
      </c>
      <c r="L11" s="102" t="str">
        <f>IF(ABS([6]Sheet2!E22/SQRT([6]Sheet2!K22))&gt;2.576,"***",(IF(ABS([6]Sheet2!E22/SQRT([6]Sheet2!K22))&gt;1.96,"**",(IF(ABS([6]Sheet2!E22/SQRT([6]Sheet2!K22))&gt;1.645,"*","")))))</f>
        <v>***</v>
      </c>
      <c r="M11" s="95"/>
      <c r="N11" s="93">
        <f>[6]Sheet2!F22</f>
        <v>1.6666524780098162</v>
      </c>
      <c r="O11" s="102" t="str">
        <f>IF(ABS([6]Sheet2!F22/SQRT([6]Sheet2!L22))&gt;2.576,"***",(IF(ABS([6]Sheet2!F22/SQRT([6]Sheet2!L22))&gt;1.96,"**",(IF(ABS([6]Sheet2!F22/SQRT([6]Sheet2!L22))&gt;1.645,"*","")))))</f>
        <v>***</v>
      </c>
      <c r="P11" s="95"/>
      <c r="Q11" s="93">
        <f>[6]Sheet2!G22</f>
        <v>-0.30705980155100288</v>
      </c>
      <c r="R11" s="102" t="str">
        <f>IF(ABS([6]Sheet2!G22/SQRT([6]Sheet2!M22))&gt;2.576,"***",(IF(ABS([6]Sheet2!G22/SQRT([6]Sheet2!M22))&gt;1.96,"**",(IF(ABS([6]Sheet2!G22/SQRT([6]Sheet2!M22))&gt;1.645,"*","")))))</f>
        <v>***</v>
      </c>
      <c r="S11" s="95"/>
      <c r="T11" s="91"/>
      <c r="W11" s="38"/>
      <c r="X11" s="38"/>
      <c r="Y11" s="38"/>
      <c r="Z11" s="38"/>
      <c r="AA11" s="38"/>
      <c r="AB11" s="38"/>
      <c r="AC11" s="38"/>
    </row>
    <row r="12" spans="3:29" s="88" customFormat="1">
      <c r="C12" s="39"/>
      <c r="D12" s="89" t="s">
        <v>105</v>
      </c>
      <c r="E12" s="93">
        <f>[6]Sheet2!C23</f>
        <v>-0.79804070402695382</v>
      </c>
      <c r="F12" s="102" t="str">
        <f>IF(ABS([6]Sheet2!C23/SQRT([6]Sheet2!I23))&gt;2.576,"***",(IF(ABS([6]Sheet2!C23/SQRT([6]Sheet2!I23))&gt;1.96,"**",(IF(ABS([6]Sheet2!C23/SQRT([6]Sheet2!I23))&gt;1.645,"*","")))))</f>
        <v>***</v>
      </c>
      <c r="G12" s="94"/>
      <c r="H12" s="93">
        <f>[6]Sheet2!D23</f>
        <v>-9.4140605059436708E-2</v>
      </c>
      <c r="I12" s="102" t="str">
        <f>IF(ABS([6]Sheet2!D23/SQRT([6]Sheet2!J23))&gt;2.576,"***",(IF(ABS([6]Sheet2!D23/SQRT([6]Sheet2!J23))&gt;1.96,"**",(IF(ABS([6]Sheet2!D23/SQRT([6]Sheet2!J23))&gt;1.645,"*","")))))</f>
        <v/>
      </c>
      <c r="J12" s="95"/>
      <c r="K12" s="93">
        <f>[6]Sheet2!E23</f>
        <v>0.18021705870311716</v>
      </c>
      <c r="L12" s="102" t="str">
        <f>IF(ABS([6]Sheet2!E23/SQRT([6]Sheet2!K23))&gt;2.576,"***",(IF(ABS([6]Sheet2!E23/SQRT([6]Sheet2!K23))&gt;1.96,"**",(IF(ABS([6]Sheet2!E23/SQRT([6]Sheet2!K23))&gt;1.645,"*","")))))</f>
        <v>*</v>
      </c>
      <c r="M12" s="95"/>
      <c r="N12" s="93">
        <f>[6]Sheet2!F23</f>
        <v>-0.14678140945236284</v>
      </c>
      <c r="O12" s="102" t="str">
        <f>IF(ABS([6]Sheet2!F23/SQRT([6]Sheet2!L23))&gt;2.576,"***",(IF(ABS([6]Sheet2!F23/SQRT([6]Sheet2!L23))&gt;1.96,"**",(IF(ABS([6]Sheet2!F23/SQRT([6]Sheet2!L23))&gt;1.645,"*","")))))</f>
        <v/>
      </c>
      <c r="P12" s="95"/>
      <c r="Q12" s="93">
        <f>[6]Sheet2!G23</f>
        <v>-0.31316917023066904</v>
      </c>
      <c r="R12" s="102" t="str">
        <f>IF(ABS([6]Sheet2!G23/SQRT([6]Sheet2!M23))&gt;2.576,"***",(IF(ABS([6]Sheet2!G23/SQRT([6]Sheet2!M23))&gt;1.96,"**",(IF(ABS([6]Sheet2!G23/SQRT([6]Sheet2!M23))&gt;1.645,"*","")))))</f>
        <v>***</v>
      </c>
      <c r="S12" s="95"/>
      <c r="T12" s="91"/>
      <c r="W12" s="38"/>
      <c r="X12" s="38"/>
      <c r="Y12" s="38"/>
      <c r="Z12" s="38"/>
      <c r="AA12" s="38"/>
      <c r="AB12" s="38"/>
      <c r="AC12" s="38"/>
    </row>
    <row r="13" spans="3:29" s="88" customFormat="1">
      <c r="C13" s="39"/>
      <c r="D13" s="89" t="s">
        <v>106</v>
      </c>
      <c r="E13" s="93">
        <f>[6]Sheet2!C24</f>
        <v>-0.52396148547854604</v>
      </c>
      <c r="F13" s="102" t="str">
        <f>IF(ABS([6]Sheet2!C24/SQRT([6]Sheet2!I24))&gt;2.576,"***",(IF(ABS([6]Sheet2!C24/SQRT([6]Sheet2!I24))&gt;1.96,"**",(IF(ABS([6]Sheet2!C24/SQRT([6]Sheet2!I24))&gt;1.645,"*","")))))</f>
        <v>***</v>
      </c>
      <c r="G13" s="94"/>
      <c r="H13" s="93">
        <f>[6]Sheet2!D24</f>
        <v>-0.65932156414967191</v>
      </c>
      <c r="I13" s="102" t="str">
        <f>IF(ABS([6]Sheet2!D24/SQRT([6]Sheet2!J24))&gt;2.576,"***",(IF(ABS([6]Sheet2!D24/SQRT([6]Sheet2!J24))&gt;1.96,"**",(IF(ABS([6]Sheet2!D24/SQRT([6]Sheet2!J24))&gt;1.645,"*","")))))</f>
        <v>***</v>
      </c>
      <c r="J13" s="95"/>
      <c r="K13" s="93">
        <f>[6]Sheet2!E24</f>
        <v>0.17694048379736069</v>
      </c>
      <c r="L13" s="102" t="str">
        <f>IF(ABS([6]Sheet2!E24/SQRT([6]Sheet2!K24))&gt;2.576,"***",(IF(ABS([6]Sheet2!E24/SQRT([6]Sheet2!K24))&gt;1.96,"**",(IF(ABS([6]Sheet2!E24/SQRT([6]Sheet2!K24))&gt;1.645,"*","")))))</f>
        <v/>
      </c>
      <c r="M13" s="95"/>
      <c r="N13" s="93">
        <f>[6]Sheet2!F24</f>
        <v>-1.4603791644488306</v>
      </c>
      <c r="O13" s="102" t="str">
        <f>IF(ABS([6]Sheet2!F24/SQRT([6]Sheet2!L24))&gt;2.576,"***",(IF(ABS([6]Sheet2!F24/SQRT([6]Sheet2!L24))&gt;1.96,"**",(IF(ABS([6]Sheet2!F24/SQRT([6]Sheet2!L24))&gt;1.645,"*","")))))</f>
        <v>***</v>
      </c>
      <c r="P13" s="95"/>
      <c r="Q13" s="93">
        <f>[6]Sheet2!G24</f>
        <v>-0.32935544707263353</v>
      </c>
      <c r="R13" s="102" t="str">
        <f>IF(ABS([6]Sheet2!G24/SQRT([6]Sheet2!M24))&gt;2.576,"***",(IF(ABS([6]Sheet2!G24/SQRT([6]Sheet2!M24))&gt;1.96,"**",(IF(ABS([6]Sheet2!G24/SQRT([6]Sheet2!M24))&gt;1.645,"*","")))))</f>
        <v>***</v>
      </c>
      <c r="S13" s="95"/>
      <c r="T13" s="91"/>
      <c r="W13" s="38"/>
      <c r="X13" s="38"/>
      <c r="Y13" s="38"/>
      <c r="Z13" s="38"/>
      <c r="AA13" s="38"/>
      <c r="AB13" s="38"/>
      <c r="AC13" s="38"/>
    </row>
    <row r="14" spans="3:29" s="88" customFormat="1">
      <c r="C14" s="39"/>
      <c r="D14" s="89" t="s">
        <v>107</v>
      </c>
      <c r="E14" s="93">
        <f>[6]Sheet2!C25</f>
        <v>-0.26699485287970548</v>
      </c>
      <c r="F14" s="102" t="str">
        <f>IF(ABS([6]Sheet2!C25/SQRT([6]Sheet2!I25))&gt;2.576,"***",(IF(ABS([6]Sheet2!C25/SQRT([6]Sheet2!I25))&gt;1.96,"**",(IF(ABS([6]Sheet2!C25/SQRT([6]Sheet2!I25))&gt;1.645,"*","")))))</f>
        <v>***</v>
      </c>
      <c r="G14" s="94"/>
      <c r="H14" s="93">
        <f>[6]Sheet2!D25</f>
        <v>-0.33425741946410237</v>
      </c>
      <c r="I14" s="102" t="str">
        <f>IF(ABS([6]Sheet2!D25/SQRT([6]Sheet2!J25))&gt;2.576,"***",(IF(ABS([6]Sheet2!D25/SQRT([6]Sheet2!J25))&gt;1.96,"**",(IF(ABS([6]Sheet2!D25/SQRT([6]Sheet2!J25))&gt;1.645,"*","")))))</f>
        <v>***</v>
      </c>
      <c r="J14" s="95"/>
      <c r="K14" s="93">
        <f>[6]Sheet2!E25</f>
        <v>0.4008777138295414</v>
      </c>
      <c r="L14" s="102" t="str">
        <f>IF(ABS([6]Sheet2!E25/SQRT([6]Sheet2!K25))&gt;2.576,"***",(IF(ABS([6]Sheet2!E25/SQRT([6]Sheet2!K25))&gt;1.96,"**",(IF(ABS([6]Sheet2!E25/SQRT([6]Sheet2!K25))&gt;1.645,"*","")))))</f>
        <v>***</v>
      </c>
      <c r="M14" s="95"/>
      <c r="N14" s="93">
        <f>[6]Sheet2!F25</f>
        <v>0.15389207130394261</v>
      </c>
      <c r="O14" s="102" t="str">
        <f>IF(ABS([6]Sheet2!F25/SQRT([6]Sheet2!L25))&gt;2.576,"***",(IF(ABS([6]Sheet2!F25/SQRT([6]Sheet2!L25))&gt;1.96,"**",(IF(ABS([6]Sheet2!F25/SQRT([6]Sheet2!L25))&gt;1.645,"*","")))))</f>
        <v/>
      </c>
      <c r="P14" s="95"/>
      <c r="Q14" s="93">
        <f>[6]Sheet2!G25</f>
        <v>-0.30075785016411688</v>
      </c>
      <c r="R14" s="102" t="str">
        <f>IF(ABS([6]Sheet2!G25/SQRT([6]Sheet2!M25))&gt;2.576,"***",(IF(ABS([6]Sheet2!G25/SQRT([6]Sheet2!M25))&gt;1.96,"**",(IF(ABS([6]Sheet2!G25/SQRT([6]Sheet2!M25))&gt;1.645,"*","")))))</f>
        <v>***</v>
      </c>
      <c r="S14" s="95"/>
      <c r="T14" s="91"/>
      <c r="W14" s="38"/>
      <c r="X14" s="38"/>
      <c r="Y14" s="38"/>
      <c r="Z14" s="38"/>
      <c r="AA14" s="38"/>
      <c r="AB14" s="38"/>
      <c r="AC14" s="38"/>
    </row>
    <row r="15" spans="3:29" s="88" customFormat="1">
      <c r="C15" s="39"/>
      <c r="D15" s="89" t="s">
        <v>108</v>
      </c>
      <c r="E15" s="93">
        <f>[6]Sheet2!C26</f>
        <v>-1.1834894904926707</v>
      </c>
      <c r="F15" s="102" t="str">
        <f>IF(ABS([6]Sheet2!C26/SQRT([6]Sheet2!I26))&gt;2.576,"***",(IF(ABS([6]Sheet2!C26/SQRT([6]Sheet2!I26))&gt;1.96,"**",(IF(ABS([6]Sheet2!C26/SQRT([6]Sheet2!I26))&gt;1.645,"*","")))))</f>
        <v>***</v>
      </c>
      <c r="G15" s="94"/>
      <c r="H15" s="93">
        <f>[6]Sheet2!D26</f>
        <v>-8.8878614109233322E-3</v>
      </c>
      <c r="I15" s="102" t="str">
        <f>IF(ABS([6]Sheet2!D26/SQRT([6]Sheet2!J26))&gt;2.576,"***",(IF(ABS([6]Sheet2!D26/SQRT([6]Sheet2!J26))&gt;1.96,"**",(IF(ABS([6]Sheet2!D26/SQRT([6]Sheet2!J26))&gt;1.645,"*","")))))</f>
        <v/>
      </c>
      <c r="J15" s="95"/>
      <c r="K15" s="93">
        <f>[6]Sheet2!E26</f>
        <v>-6.9465486150200623E-2</v>
      </c>
      <c r="L15" s="102" t="str">
        <f>IF(ABS([6]Sheet2!E26/SQRT([6]Sheet2!K26))&gt;2.576,"***",(IF(ABS([6]Sheet2!E26/SQRT([6]Sheet2!K26))&gt;1.96,"**",(IF(ABS([6]Sheet2!E26/SQRT([6]Sheet2!K26))&gt;1.645,"*","")))))</f>
        <v/>
      </c>
      <c r="M15" s="95"/>
      <c r="N15" s="93">
        <f>[6]Sheet2!F26</f>
        <v>-6.4971005494878525E-2</v>
      </c>
      <c r="O15" s="102" t="str">
        <f>IF(ABS([6]Sheet2!F26/SQRT([6]Sheet2!L26))&gt;2.576,"***",(IF(ABS([6]Sheet2!F26/SQRT([6]Sheet2!L26))&gt;1.96,"**",(IF(ABS([6]Sheet2!F26/SQRT([6]Sheet2!L26))&gt;1.645,"*","")))))</f>
        <v/>
      </c>
      <c r="P15" s="95"/>
      <c r="Q15" s="93">
        <f>[6]Sheet2!G26</f>
        <v>-0.31584350518614679</v>
      </c>
      <c r="R15" s="102" t="str">
        <f>IF(ABS([6]Sheet2!G26/SQRT([6]Sheet2!M26))&gt;2.576,"***",(IF(ABS([6]Sheet2!G26/SQRT([6]Sheet2!M26))&gt;1.96,"**",(IF(ABS([6]Sheet2!G26/SQRT([6]Sheet2!M26))&gt;1.645,"*","")))))</f>
        <v>***</v>
      </c>
      <c r="S15" s="95"/>
      <c r="T15" s="91"/>
      <c r="W15" s="38"/>
      <c r="X15" s="38"/>
      <c r="Y15" s="38"/>
      <c r="Z15" s="38"/>
      <c r="AA15" s="38"/>
      <c r="AB15" s="38"/>
      <c r="AC15" s="38"/>
    </row>
    <row r="16" spans="3:29" s="88" customFormat="1">
      <c r="C16" s="39"/>
      <c r="D16" s="89" t="s">
        <v>109</v>
      </c>
      <c r="E16" s="62">
        <f>[6]Sheet2!C27</f>
        <v>-0.92077576953143447</v>
      </c>
      <c r="F16" s="102" t="str">
        <f>IF(ABS([6]Sheet2!C27/SQRT([6]Sheet2!I27))&gt;2.576,"***",(IF(ABS([6]Sheet2!C27/SQRT([6]Sheet2!I27))&gt;1.96,"**",(IF(ABS([6]Sheet2!C27/SQRT([6]Sheet2!I27))&gt;1.645,"*","")))))</f>
        <v>***</v>
      </c>
      <c r="G16" s="47"/>
      <c r="H16" s="62">
        <f>[6]Sheet2!D27</f>
        <v>0.68008137197434271</v>
      </c>
      <c r="I16" s="102" t="str">
        <f>IF(ABS([6]Sheet2!D27/SQRT([6]Sheet2!J27))&gt;2.576,"***",(IF(ABS([6]Sheet2!D27/SQRT([6]Sheet2!J27))&gt;1.96,"**",(IF(ABS([6]Sheet2!D27/SQRT([6]Sheet2!J27))&gt;1.645,"*","")))))</f>
        <v>***</v>
      </c>
      <c r="J16" s="48"/>
      <c r="K16" s="62">
        <f>[6]Sheet2!E27</f>
        <v>0.31865627112651346</v>
      </c>
      <c r="L16" s="102" t="str">
        <f>IF(ABS([6]Sheet2!E27/SQRT([6]Sheet2!K27))&gt;2.576,"***",(IF(ABS([6]Sheet2!E27/SQRT([6]Sheet2!K27))&gt;1.96,"**",(IF(ABS([6]Sheet2!E27/SQRT([6]Sheet2!K27))&gt;1.645,"*","")))))</f>
        <v>**</v>
      </c>
      <c r="M16" s="48"/>
      <c r="N16" s="62">
        <f>[6]Sheet2!F27</f>
        <v>-1.4080175686818825</v>
      </c>
      <c r="O16" s="102" t="str">
        <f>IF(ABS([6]Sheet2!F27/SQRT([6]Sheet2!L27))&gt;2.576,"***",(IF(ABS([6]Sheet2!F27/SQRT([6]Sheet2!L27))&gt;1.96,"**",(IF(ABS([6]Sheet2!F27/SQRT([6]Sheet2!L27))&gt;1.645,"*","")))))</f>
        <v>***</v>
      </c>
      <c r="P16" s="48"/>
      <c r="Q16" s="62">
        <f>[6]Sheet2!G27</f>
        <v>-0.26588139674714611</v>
      </c>
      <c r="R16" s="102" t="str">
        <f>IF(ABS([6]Sheet2!G27/SQRT([6]Sheet2!M27))&gt;2.576,"***",(IF(ABS([6]Sheet2!G27/SQRT([6]Sheet2!M27))&gt;1.96,"**",(IF(ABS([6]Sheet2!G27/SQRT([6]Sheet2!M27))&gt;1.645,"*","")))))</f>
        <v>***</v>
      </c>
      <c r="S16" s="48"/>
      <c r="T16" s="91"/>
      <c r="W16" s="38"/>
      <c r="X16" s="38"/>
      <c r="Y16" s="38"/>
      <c r="Z16" s="38"/>
      <c r="AA16" s="38"/>
      <c r="AB16" s="38"/>
      <c r="AC16" s="38"/>
    </row>
    <row r="17" spans="3:29" s="88" customFormat="1">
      <c r="C17" s="39"/>
      <c r="D17" s="89" t="s">
        <v>110</v>
      </c>
      <c r="E17" s="62">
        <f>[7]resultsintera!D17</f>
        <v>-1.0437329154458388</v>
      </c>
      <c r="F17" s="103" t="str">
        <f>[7]resultsintera!E17</f>
        <v>***</v>
      </c>
      <c r="G17" s="62">
        <f>[7]resultsintera!F17</f>
        <v>0</v>
      </c>
      <c r="H17" s="62">
        <f>[7]resultsintera!G17</f>
        <v>-0.19528600176788516</v>
      </c>
      <c r="I17" s="103" t="str">
        <f>[7]resultsintera!H17</f>
        <v>**</v>
      </c>
      <c r="J17" s="62">
        <f>[7]resultsintera!I17</f>
        <v>0</v>
      </c>
      <c r="K17" s="62">
        <f>[7]resultsintera!J17</f>
        <v>0.4170172587297078</v>
      </c>
      <c r="L17" s="103" t="str">
        <f>[7]resultsintera!K17</f>
        <v>***</v>
      </c>
      <c r="M17" s="62">
        <f>[7]resultsintera!L17</f>
        <v>0</v>
      </c>
      <c r="N17" s="62">
        <f>[7]resultsintera!U17</f>
        <v>-1.8944271531742252</v>
      </c>
      <c r="O17" s="103" t="str">
        <f>[7]resultsintera!V17</f>
        <v>***</v>
      </c>
      <c r="P17" s="62">
        <f>[7]resultsintera!L17</f>
        <v>0</v>
      </c>
      <c r="Q17" s="62">
        <f>[7]resultsintera!M17</f>
        <v>-0.36009442783626</v>
      </c>
      <c r="R17" s="103" t="str">
        <f>[7]resultsintera!N17</f>
        <v>***</v>
      </c>
      <c r="S17" s="62">
        <f>[7]results!O17</f>
        <v>0</v>
      </c>
      <c r="T17" s="91"/>
      <c r="W17" s="38"/>
      <c r="X17" s="38"/>
      <c r="Y17" s="38"/>
      <c r="Z17" s="38"/>
      <c r="AA17" s="38"/>
      <c r="AB17" s="38"/>
      <c r="AC17" s="38"/>
    </row>
    <row r="18" spans="3:29" s="88" customFormat="1">
      <c r="C18" s="39"/>
      <c r="D18" s="89" t="s">
        <v>111</v>
      </c>
      <c r="E18" s="93">
        <f>[6]Sheet2!C29</f>
        <v>-0.80282944258018551</v>
      </c>
      <c r="F18" s="102" t="str">
        <f>IF(ABS([6]Sheet2!C29/SQRT([6]Sheet2!I29))&gt;2.576,"***",(IF(ABS([6]Sheet2!C29/SQRT([6]Sheet2!I29))&gt;1.96,"**",(IF(ABS([6]Sheet2!C29/SQRT([6]Sheet2!I29))&gt;1.645,"*","")))))</f>
        <v>***</v>
      </c>
      <c r="G18" s="94"/>
      <c r="H18" s="93">
        <f>[6]Sheet2!D29</f>
        <v>-8.030545220744531E-2</v>
      </c>
      <c r="I18" s="102" t="str">
        <f>IF(ABS([6]Sheet2!D29/SQRT([6]Sheet2!J29))&gt;2.576,"***",(IF(ABS([6]Sheet2!D29/SQRT([6]Sheet2!J29))&gt;1.96,"**",(IF(ABS([6]Sheet2!D29/SQRT([6]Sheet2!J29))&gt;1.645,"*","")))))</f>
        <v/>
      </c>
      <c r="J18" s="95"/>
      <c r="K18" s="93">
        <f>[6]Sheet2!E29</f>
        <v>0.16471694895564293</v>
      </c>
      <c r="L18" s="102" t="str">
        <f>IF(ABS([6]Sheet2!E29/SQRT([6]Sheet2!K29))&gt;2.576,"***",(IF(ABS([6]Sheet2!E29/SQRT([6]Sheet2!K29))&gt;1.96,"**",(IF(ABS([6]Sheet2!E29/SQRT([6]Sheet2!K29))&gt;1.645,"*","")))))</f>
        <v/>
      </c>
      <c r="M18" s="95"/>
      <c r="N18" s="93">
        <f>[6]Sheet2!F29</f>
        <v>0.92981408068751736</v>
      </c>
      <c r="O18" s="102" t="str">
        <f>IF(ABS([6]Sheet2!F29/SQRT([6]Sheet2!L29))&gt;2.576,"***",(IF(ABS([6]Sheet2!F29/SQRT([6]Sheet2!L29))&gt;1.96,"**",(IF(ABS([6]Sheet2!F29/SQRT([6]Sheet2!L29))&gt;1.645,"*","")))))</f>
        <v>***</v>
      </c>
      <c r="P18" s="95"/>
      <c r="Q18" s="93">
        <f>[6]Sheet2!G29</f>
        <v>-0.59048384073580695</v>
      </c>
      <c r="R18" s="102" t="str">
        <f>IF(ABS([6]Sheet2!G29/SQRT([6]Sheet2!M29))&gt;2.576,"***",(IF(ABS([6]Sheet2!G29/SQRT([6]Sheet2!M29))&gt;1.96,"**",(IF(ABS([6]Sheet2!G29/SQRT([6]Sheet2!M29))&gt;1.645,"*","")))))</f>
        <v>***</v>
      </c>
      <c r="S18" s="95"/>
      <c r="T18" s="91"/>
      <c r="W18" s="38"/>
      <c r="X18" s="38"/>
      <c r="Y18" s="38"/>
      <c r="Z18" s="38"/>
      <c r="AA18" s="38"/>
      <c r="AB18" s="38"/>
      <c r="AC18" s="38"/>
    </row>
    <row r="19" spans="3:29" s="88" customFormat="1">
      <c r="C19" s="39"/>
      <c r="D19" s="89" t="s">
        <v>112</v>
      </c>
      <c r="E19" s="93">
        <f>[6]Sheet2!C30</f>
        <v>-1.1977132008963491</v>
      </c>
      <c r="F19" s="102" t="str">
        <f>IF(ABS([6]Sheet2!C30/SQRT([6]Sheet2!I30))&gt;2.576,"***",(IF(ABS([6]Sheet2!C30/SQRT([6]Sheet2!I30))&gt;1.96,"**",(IF(ABS([6]Sheet2!C30/SQRT([6]Sheet2!I30))&gt;1.645,"*","")))))</f>
        <v>***</v>
      </c>
      <c r="G19" s="94"/>
      <c r="H19" s="93">
        <f>[6]Sheet2!D30</f>
        <v>0.53645218893019364</v>
      </c>
      <c r="I19" s="102" t="str">
        <f>IF(ABS([6]Sheet2!D30/SQRT([6]Sheet2!J30))&gt;2.576,"***",(IF(ABS([6]Sheet2!D30/SQRT([6]Sheet2!J30))&gt;1.96,"**",(IF(ABS([6]Sheet2!D30/SQRT([6]Sheet2!J30))&gt;1.645,"*","")))))</f>
        <v>***</v>
      </c>
      <c r="J19" s="95"/>
      <c r="K19" s="93">
        <f>[6]Sheet2!E30</f>
        <v>0.37710679747089321</v>
      </c>
      <c r="L19" s="102" t="str">
        <f>IF(ABS([6]Sheet2!E30/SQRT([6]Sheet2!K30))&gt;2.576,"***",(IF(ABS([6]Sheet2!E30/SQRT([6]Sheet2!K30))&gt;1.96,"**",(IF(ABS([6]Sheet2!E30/SQRT([6]Sheet2!K30))&gt;1.645,"*","")))))</f>
        <v>***</v>
      </c>
      <c r="M19" s="95"/>
      <c r="N19" s="93">
        <f>[6]Sheet2!F30</f>
        <v>-0.22733261538987676</v>
      </c>
      <c r="O19" s="102" t="str">
        <f>IF(ABS([6]Sheet2!F30/SQRT([6]Sheet2!L30))&gt;2.576,"***",(IF(ABS([6]Sheet2!F30/SQRT([6]Sheet2!L30))&gt;1.96,"**",(IF(ABS([6]Sheet2!F30/SQRT([6]Sheet2!L30))&gt;1.645,"*","")))))</f>
        <v/>
      </c>
      <c r="P19" s="95"/>
      <c r="Q19" s="93">
        <f>[6]Sheet2!G30</f>
        <v>-0.34452073211509299</v>
      </c>
      <c r="R19" s="102" t="str">
        <f>IF(ABS([6]Sheet2!G30/SQRT([6]Sheet2!M30))&gt;2.576,"***",(IF(ABS([6]Sheet2!G30/SQRT([6]Sheet2!M30))&gt;1.96,"**",(IF(ABS([6]Sheet2!G30/SQRT([6]Sheet2!M30))&gt;1.645,"*","")))))</f>
        <v>***</v>
      </c>
      <c r="S19" s="95"/>
      <c r="T19" s="91"/>
      <c r="W19" s="38"/>
      <c r="X19" s="38"/>
      <c r="Y19" s="38"/>
      <c r="Z19" s="38"/>
      <c r="AA19" s="38"/>
      <c r="AB19" s="38"/>
      <c r="AC19" s="38"/>
    </row>
    <row r="20" spans="3:29" s="88" customFormat="1">
      <c r="C20" s="39"/>
      <c r="D20" s="89" t="s">
        <v>113</v>
      </c>
      <c r="E20" s="93">
        <f>[6]Sheet2!C31</f>
        <v>-0.68727812696951884</v>
      </c>
      <c r="F20" s="102" t="str">
        <f>IF(ABS([6]Sheet2!C31/SQRT([6]Sheet2!I31))&gt;2.576,"***",(IF(ABS([6]Sheet2!C31/SQRT([6]Sheet2!I31))&gt;1.96,"**",(IF(ABS([6]Sheet2!C31/SQRT([6]Sheet2!I31))&gt;1.645,"*","")))))</f>
        <v>***</v>
      </c>
      <c r="G20" s="94"/>
      <c r="H20" s="93">
        <f>[6]Sheet2!D31</f>
        <v>1.0547518946279423E-2</v>
      </c>
      <c r="I20" s="102" t="str">
        <f>IF(ABS([6]Sheet2!D31/SQRT([6]Sheet2!J31))&gt;2.576,"***",(IF(ABS([6]Sheet2!D31/SQRT([6]Sheet2!J31))&gt;1.96,"**",(IF(ABS([6]Sheet2!D31/SQRT([6]Sheet2!J31))&gt;1.645,"*","")))))</f>
        <v/>
      </c>
      <c r="J20" s="95"/>
      <c r="K20" s="93">
        <f>[6]Sheet2!E31</f>
        <v>2.4423697237127198E-2</v>
      </c>
      <c r="L20" s="102" t="str">
        <f>IF(ABS([6]Sheet2!E31/SQRT([6]Sheet2!K31))&gt;2.576,"***",(IF(ABS([6]Sheet2!E31/SQRT([6]Sheet2!K31))&gt;1.96,"**",(IF(ABS([6]Sheet2!E31/SQRT([6]Sheet2!K31))&gt;1.645,"*","")))))</f>
        <v/>
      </c>
      <c r="M20" s="95"/>
      <c r="N20" s="93">
        <f>[6]Sheet2!F31</f>
        <v>-0.34438756405945464</v>
      </c>
      <c r="O20" s="102" t="str">
        <f>IF(ABS([6]Sheet2!F31/SQRT([6]Sheet2!L31))&gt;2.576,"***",(IF(ABS([6]Sheet2!F31/SQRT([6]Sheet2!L31))&gt;1.96,"**",(IF(ABS([6]Sheet2!F31/SQRT([6]Sheet2!L31))&gt;1.645,"*","")))))</f>
        <v/>
      </c>
      <c r="P20" s="95"/>
      <c r="Q20" s="93">
        <f>[6]Sheet2!G31</f>
        <v>-0.46468856612429987</v>
      </c>
      <c r="R20" s="102" t="str">
        <f>IF(ABS([6]Sheet2!G31/SQRT([6]Sheet2!M31))&gt;2.576,"***",(IF(ABS([6]Sheet2!G31/SQRT([6]Sheet2!M31))&gt;1.96,"**",(IF(ABS([6]Sheet2!G31/SQRT([6]Sheet2!M31))&gt;1.645,"*","")))))</f>
        <v>***</v>
      </c>
      <c r="S20" s="95"/>
      <c r="T20" s="91"/>
      <c r="W20" s="38"/>
      <c r="X20" s="38"/>
      <c r="Y20" s="38"/>
      <c r="Z20" s="38"/>
      <c r="AA20" s="38"/>
      <c r="AB20" s="38"/>
      <c r="AC20" s="38"/>
    </row>
    <row r="21" spans="3:29" s="88" customFormat="1">
      <c r="C21" s="39"/>
      <c r="D21" s="89" t="s">
        <v>114</v>
      </c>
      <c r="E21" s="93">
        <f>[6]Sheet2!C32</f>
        <v>-0.82030264873543202</v>
      </c>
      <c r="F21" s="102" t="str">
        <f>IF(ABS([6]Sheet2!C32/SQRT([6]Sheet2!I32))&gt;2.576,"***",(IF(ABS([6]Sheet2!C32/SQRT([6]Sheet2!I32))&gt;1.96,"**",(IF(ABS([6]Sheet2!C32/SQRT([6]Sheet2!I32))&gt;1.645,"*","")))))</f>
        <v>***</v>
      </c>
      <c r="G21" s="94"/>
      <c r="H21" s="93">
        <f>[6]Sheet2!D32</f>
        <v>-0.14510581644445525</v>
      </c>
      <c r="I21" s="102" t="str">
        <f>IF(ABS([6]Sheet2!D32/SQRT([6]Sheet2!J32))&gt;2.576,"***",(IF(ABS([6]Sheet2!D32/SQRT([6]Sheet2!J32))&gt;1.96,"**",(IF(ABS([6]Sheet2!D32/SQRT([6]Sheet2!J32))&gt;1.645,"*","")))))</f>
        <v>*</v>
      </c>
      <c r="J21" s="95"/>
      <c r="K21" s="93">
        <f>[6]Sheet2!E32</f>
        <v>0.30041778549235909</v>
      </c>
      <c r="L21" s="102" t="str">
        <f>IF(ABS([6]Sheet2!E32/SQRT([6]Sheet2!K32))&gt;2.576,"***",(IF(ABS([6]Sheet2!E32/SQRT([6]Sheet2!K32))&gt;1.96,"**",(IF(ABS([6]Sheet2!E32/SQRT([6]Sheet2!K32))&gt;1.645,"*","")))))</f>
        <v/>
      </c>
      <c r="M21" s="95"/>
      <c r="N21" s="93">
        <f>[6]Sheet2!F32</f>
        <v>-0.25316445395579135</v>
      </c>
      <c r="O21" s="102" t="str">
        <f>IF(ABS([6]Sheet2!F32/SQRT([6]Sheet2!L32))&gt;2.576,"***",(IF(ABS([6]Sheet2!F32/SQRT([6]Sheet2!L32))&gt;1.96,"**",(IF(ABS([6]Sheet2!F32/SQRT([6]Sheet2!L32))&gt;1.645,"*","")))))</f>
        <v/>
      </c>
      <c r="P21" s="95"/>
      <c r="Q21" s="93">
        <f>[6]Sheet2!G32</f>
        <v>-0.64543283129402684</v>
      </c>
      <c r="R21" s="102" t="str">
        <f>IF(ABS([6]Sheet2!G32/SQRT([6]Sheet2!M32))&gt;2.576,"***",(IF(ABS([6]Sheet2!G32/SQRT([6]Sheet2!M32))&gt;1.96,"**",(IF(ABS([6]Sheet2!G32/SQRT([6]Sheet2!M32))&gt;1.645,"*","")))))</f>
        <v>***</v>
      </c>
      <c r="S21" s="95"/>
      <c r="T21" s="91"/>
      <c r="W21" s="38"/>
      <c r="X21" s="38"/>
      <c r="Y21" s="38"/>
      <c r="Z21" s="38"/>
      <c r="AA21" s="38"/>
      <c r="AB21" s="38"/>
      <c r="AC21" s="38"/>
    </row>
    <row r="22" spans="3:29" s="88" customFormat="1">
      <c r="C22" s="39"/>
      <c r="D22" s="89" t="s">
        <v>115</v>
      </c>
      <c r="E22" s="62">
        <f>[7]resultsintera!D22</f>
        <v>-1.3194056329762078</v>
      </c>
      <c r="F22" s="103" t="str">
        <f>[7]resultsintera!E22</f>
        <v>***</v>
      </c>
      <c r="G22" s="62">
        <f>[7]resultsintera!F22</f>
        <v>0</v>
      </c>
      <c r="H22" s="62">
        <f>[7]resultsintera!G22</f>
        <v>0.58311071347601906</v>
      </c>
      <c r="I22" s="103" t="str">
        <f>[7]resultsintera!H22</f>
        <v>***</v>
      </c>
      <c r="J22" s="62">
        <f>[7]resultsintera!I22</f>
        <v>0</v>
      </c>
      <c r="K22" s="62">
        <f>[7]resultsintera!J22</f>
        <v>-3.6500325468699683E-2</v>
      </c>
      <c r="L22" s="103" t="str">
        <f>[7]resultsintera!K22</f>
        <v/>
      </c>
      <c r="M22" s="62">
        <f>[7]resultsintera!L22</f>
        <v>0</v>
      </c>
      <c r="N22" s="62">
        <f>[7]resultsintera!U22</f>
        <v>-0.72706585487056674</v>
      </c>
      <c r="O22" s="103" t="str">
        <f>[7]resultsintera!V22</f>
        <v>***</v>
      </c>
      <c r="P22" s="62">
        <f>[7]resultsintera!L22</f>
        <v>0</v>
      </c>
      <c r="Q22" s="62">
        <f>[7]resultsintera!M22</f>
        <v>-0.34803572879923084</v>
      </c>
      <c r="R22" s="103" t="str">
        <f>[7]resultsintera!N22</f>
        <v>***</v>
      </c>
      <c r="S22" s="62">
        <f>[7]results!O22</f>
        <v>0</v>
      </c>
      <c r="T22" s="91"/>
      <c r="W22" s="38"/>
      <c r="X22" s="38"/>
      <c r="Y22" s="38"/>
      <c r="Z22" s="38"/>
      <c r="AA22" s="38"/>
      <c r="AB22" s="38"/>
      <c r="AC22" s="38"/>
    </row>
    <row r="23" spans="3:29" s="88" customFormat="1">
      <c r="C23" s="39"/>
      <c r="D23" s="89" t="s">
        <v>116</v>
      </c>
      <c r="E23" s="93">
        <f>[6]Sheet2!C34</f>
        <v>-1.1910864898054254</v>
      </c>
      <c r="F23" s="102" t="str">
        <f>IF(ABS([6]Sheet2!C34/SQRT([6]Sheet2!I34))&gt;2.576,"***",(IF(ABS([6]Sheet2!C34/SQRT([6]Sheet2!I34))&gt;1.96,"**",(IF(ABS([6]Sheet2!C34/SQRT([6]Sheet2!I34))&gt;1.645,"*","")))))</f>
        <v>***</v>
      </c>
      <c r="G23" s="94"/>
      <c r="H23" s="93">
        <f>[6]Sheet2!D34</f>
        <v>0.17362921628540753</v>
      </c>
      <c r="I23" s="102" t="str">
        <f>IF(ABS([6]Sheet2!D34/SQRT([6]Sheet2!J34))&gt;2.576,"***",(IF(ABS([6]Sheet2!D34/SQRT([6]Sheet2!J34))&gt;1.96,"**",(IF(ABS([6]Sheet2!D34/SQRT([6]Sheet2!J34))&gt;1.645,"*","")))))</f>
        <v>**</v>
      </c>
      <c r="J23" s="95"/>
      <c r="K23" s="93">
        <f>[6]Sheet2!E34</f>
        <v>0.92917909406560206</v>
      </c>
      <c r="L23" s="102" t="str">
        <f>IF(ABS([6]Sheet2!E34/SQRT([6]Sheet2!K34))&gt;2.576,"***",(IF(ABS([6]Sheet2!E34/SQRT([6]Sheet2!K34))&gt;1.96,"**",(IF(ABS([6]Sheet2!E34/SQRT([6]Sheet2!K34))&gt;1.645,"*","")))))</f>
        <v>***</v>
      </c>
      <c r="M23" s="95"/>
      <c r="N23" s="93">
        <f>[6]Sheet2!F34</f>
        <v>-0.46476386513508261</v>
      </c>
      <c r="O23" s="102" t="str">
        <f>IF(ABS([6]Sheet2!F34/SQRT([6]Sheet2!L34))&gt;2.576,"***",(IF(ABS([6]Sheet2!F34/SQRT([6]Sheet2!L34))&gt;1.96,"**",(IF(ABS([6]Sheet2!F34/SQRT([6]Sheet2!L34))&gt;1.645,"*","")))))</f>
        <v>***</v>
      </c>
      <c r="P23" s="95"/>
      <c r="Q23" s="93">
        <f>[6]Sheet2!G34</f>
        <v>-0.33002227173422877</v>
      </c>
      <c r="R23" s="102" t="str">
        <f>IF(ABS([6]Sheet2!G34/SQRT([6]Sheet2!M34))&gt;2.576,"***",(IF(ABS([6]Sheet2!G34/SQRT([6]Sheet2!M34))&gt;1.96,"**",(IF(ABS([6]Sheet2!G34/SQRT([6]Sheet2!M34))&gt;1.645,"*","")))))</f>
        <v>***</v>
      </c>
      <c r="S23" s="95"/>
      <c r="T23" s="91"/>
      <c r="W23" s="38"/>
      <c r="X23" s="38"/>
      <c r="Y23" s="38"/>
      <c r="Z23" s="38"/>
      <c r="AA23" s="38"/>
      <c r="AB23" s="38"/>
      <c r="AC23" s="38"/>
    </row>
    <row r="24" spans="3:29" s="88" customFormat="1" ht="7.5" customHeight="1">
      <c r="C24" s="50"/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W24" s="38"/>
      <c r="X24" s="38"/>
      <c r="Y24" s="38"/>
      <c r="Z24" s="38"/>
      <c r="AA24" s="38"/>
      <c r="AB24" s="38"/>
      <c r="AC24" s="38"/>
    </row>
    <row r="25" spans="3:29" s="88" customFormat="1" ht="6" customHeight="1">
      <c r="C25" s="38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W25" s="38"/>
      <c r="X25" s="38"/>
      <c r="Y25" s="38"/>
      <c r="Z25" s="38"/>
      <c r="AA25" s="38"/>
      <c r="AB25" s="38"/>
      <c r="AC25" s="38"/>
    </row>
    <row r="26" spans="3:29" s="88" customFormat="1">
      <c r="C26" s="38"/>
      <c r="D26" s="122" t="s">
        <v>142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W26" s="38"/>
      <c r="X26" s="38"/>
      <c r="Y26" s="38"/>
      <c r="Z26" s="38"/>
      <c r="AA26" s="38"/>
      <c r="AB26" s="38"/>
      <c r="AC26" s="38"/>
    </row>
    <row r="27" spans="3:29" s="88" customFormat="1">
      <c r="C27" s="38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W27" s="38"/>
      <c r="X27" s="38"/>
      <c r="Y27" s="38"/>
      <c r="Z27" s="38"/>
      <c r="AA27" s="38"/>
      <c r="AB27" s="38"/>
      <c r="AC27" s="38"/>
    </row>
    <row r="28" spans="3:29"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</row>
    <row r="29" spans="3:29"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</row>
    <row r="30" spans="3:29"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3:29"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</row>
    <row r="32" spans="3:29"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</row>
    <row r="33" spans="4:19"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4:19"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</sheetData>
  <mergeCells count="6">
    <mergeCell ref="D26:S33"/>
    <mergeCell ref="E4:F5"/>
    <mergeCell ref="H4:I5"/>
    <mergeCell ref="K4:L5"/>
    <mergeCell ref="N4:O5"/>
    <mergeCell ref="Q4:R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B3:AD34"/>
  <sheetViews>
    <sheetView workbookViewId="0">
      <selection activeCell="G35" sqref="G35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3.28515625" style="99" customWidth="1"/>
    <col min="6" max="6" width="0.5703125" style="99" customWidth="1"/>
    <col min="7" max="7" width="8.5703125" style="99" customWidth="1"/>
    <col min="8" max="8" width="3.28515625" style="99" customWidth="1"/>
    <col min="9" max="9" width="0.5703125" style="99" customWidth="1"/>
    <col min="10" max="10" width="8.7109375" style="99" customWidth="1"/>
    <col min="11" max="11" width="3.42578125" style="99" customWidth="1"/>
    <col min="12" max="12" width="0.5703125" style="99" customWidth="1"/>
    <col min="13" max="13" width="8.7109375" style="99" customWidth="1"/>
    <col min="14" max="14" width="3.28515625" style="99" customWidth="1"/>
    <col min="15" max="15" width="0.5703125" style="99" customWidth="1"/>
    <col min="16" max="16" width="8.7109375" style="99" customWidth="1"/>
    <col min="17" max="17" width="3.28515625" style="99" customWidth="1"/>
    <col min="18" max="18" width="0.5703125" style="99" customWidth="1"/>
    <col min="19" max="19" width="8.7109375" style="99" customWidth="1"/>
    <col min="20" max="20" width="0.5703125" style="99" customWidth="1"/>
    <col min="21" max="21" width="1.5703125" style="88" customWidth="1"/>
    <col min="22" max="23" width="9.140625" style="88"/>
    <col min="24" max="16384" width="9.140625" style="38"/>
  </cols>
  <sheetData>
    <row r="3" spans="2:30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2:30" ht="12.75" customHeight="1">
      <c r="B4" s="39"/>
      <c r="C4" s="89"/>
      <c r="D4" s="123" t="s">
        <v>129</v>
      </c>
      <c r="E4" s="117"/>
      <c r="F4" s="90"/>
      <c r="G4" s="123" t="s">
        <v>143</v>
      </c>
      <c r="H4" s="117"/>
      <c r="I4" s="90"/>
      <c r="J4" s="123" t="s">
        <v>144</v>
      </c>
      <c r="K4" s="117"/>
      <c r="L4" s="90"/>
      <c r="M4" s="123" t="s">
        <v>145</v>
      </c>
      <c r="N4" s="117"/>
      <c r="O4" s="90"/>
      <c r="P4" s="123" t="s">
        <v>126</v>
      </c>
      <c r="Q4" s="117"/>
      <c r="R4" s="90"/>
      <c r="S4" s="123" t="s">
        <v>133</v>
      </c>
      <c r="T4" s="90"/>
      <c r="U4" s="91"/>
    </row>
    <row r="5" spans="2:30" ht="43.5" customHeight="1">
      <c r="B5" s="39"/>
      <c r="C5" s="89"/>
      <c r="D5" s="117"/>
      <c r="E5" s="117"/>
      <c r="F5" s="90"/>
      <c r="G5" s="117"/>
      <c r="H5" s="117"/>
      <c r="I5" s="90"/>
      <c r="J5" s="117"/>
      <c r="K5" s="117"/>
      <c r="L5" s="90"/>
      <c r="M5" s="117"/>
      <c r="N5" s="117"/>
      <c r="O5" s="90"/>
      <c r="P5" s="117"/>
      <c r="Q5" s="117"/>
      <c r="R5" s="90"/>
      <c r="S5" s="117"/>
      <c r="T5" s="90"/>
      <c r="U5" s="91"/>
    </row>
    <row r="6" spans="2:30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1"/>
    </row>
    <row r="7" spans="2:30" s="88" customFormat="1">
      <c r="B7" s="39"/>
      <c r="C7" s="89" t="s">
        <v>96</v>
      </c>
      <c r="D7" s="93">
        <f>[8]Sheet1!C18</f>
        <v>-0.2728815999854533</v>
      </c>
      <c r="E7" s="61" t="str">
        <f>IF(ABS([8]Sheet1!C18/SQRT([8]Sheet1!I18))&gt;2.576,"***",(IF(ABS([8]Sheet1!C18/SQRT([8]Sheet1!I18))&gt;1.96,"**",(IF(ABS([8]Sheet1!C18/SQRT([8]Sheet1!I18))&gt;1.645,"*","")))))</f>
        <v>***</v>
      </c>
      <c r="F7" s="94"/>
      <c r="G7" s="93">
        <f>[8]Sheet1!D18</f>
        <v>1.1035010639758147</v>
      </c>
      <c r="H7" s="61" t="str">
        <f>IF(ABS([8]Sheet1!D18/SQRT([8]Sheet1!J18))&gt;2.576,"***",(IF(ABS([8]Sheet1!D18/SQRT([8]Sheet1!J18))&gt;1.96,"**",(IF(ABS([8]Sheet1!D18/SQRT([8]Sheet1!J18))&gt;1.645,"*","")))))</f>
        <v>***</v>
      </c>
      <c r="I7" s="95"/>
      <c r="J7" s="93">
        <f>[8]Sheet1!E18</f>
        <v>1.6887962627430159E-2</v>
      </c>
      <c r="K7" s="61" t="str">
        <f>IF(ABS([8]Sheet1!E18/SQRT([8]Sheet1!K18))&gt;2.576,"***",(IF(ABS([8]Sheet1!E18/SQRT([8]Sheet1!K18))&gt;1.96,"**",(IF(ABS([8]Sheet1!E18/SQRT([8]Sheet1!K18))&gt;1.645,"*","")))))</f>
        <v/>
      </c>
      <c r="L7" s="95"/>
      <c r="M7" s="93">
        <f>[8]Sheet1!F18</f>
        <v>-0.31768927313559081</v>
      </c>
      <c r="N7" s="61" t="str">
        <f>IF(ABS([8]Sheet1!F18/SQRT([8]Sheet1!L18))&gt;2.576,"***",(IF(ABS([8]Sheet1!F18/SQRT([8]Sheet1!L18))&gt;1.96,"**",(IF(ABS([8]Sheet1!F18/SQRT([8]Sheet1!L18))&gt;1.645,"*","")))))</f>
        <v>***</v>
      </c>
      <c r="O7" s="95"/>
      <c r="P7" s="93">
        <f>[8]Sheet1!H18</f>
        <v>-0.31016278558781241</v>
      </c>
      <c r="Q7" s="61" t="str">
        <f>IF(ABS([8]Sheet1!H18/SQRT([8]Sheet1!N18))&gt;2.576,"***",(IF(ABS([8]Sheet1!H18/SQRT([8]Sheet1!N18))&gt;1.96,"**",(IF(ABS([8]Sheet1!H18/SQRT([8]Sheet1!N18))&gt;1.645,"*","")))))</f>
        <v>***</v>
      </c>
      <c r="R7" s="95"/>
      <c r="S7" s="93">
        <f>[8]Sheet1!P18</f>
        <v>0.24296266774955377</v>
      </c>
      <c r="T7" s="95"/>
      <c r="U7" s="91"/>
      <c r="X7" s="38"/>
      <c r="Y7" s="38"/>
      <c r="Z7" s="38"/>
      <c r="AA7" s="38"/>
      <c r="AB7" s="38"/>
      <c r="AC7" s="38"/>
      <c r="AD7" s="38"/>
    </row>
    <row r="8" spans="2:30" s="88" customFormat="1">
      <c r="B8" s="39"/>
      <c r="C8" s="89" t="s">
        <v>100</v>
      </c>
      <c r="D8" s="93">
        <f>[8]Sheet1!C19</f>
        <v>-0.68538033588936442</v>
      </c>
      <c r="E8" s="61" t="str">
        <f>IF(ABS([8]Sheet1!C19/SQRT([8]Sheet1!I19))&gt;2.576,"***",(IF(ABS([8]Sheet1!C19/SQRT([8]Sheet1!I19))&gt;1.96,"**",(IF(ABS([8]Sheet1!C19/SQRT([8]Sheet1!I19))&gt;1.645,"*","")))))</f>
        <v>***</v>
      </c>
      <c r="F8" s="94"/>
      <c r="G8" s="93">
        <f>[8]Sheet1!D19</f>
        <v>0.3524455612136122</v>
      </c>
      <c r="H8" s="61" t="str">
        <f>IF(ABS([8]Sheet1!D19/SQRT([8]Sheet1!J19))&gt;2.576,"***",(IF(ABS([8]Sheet1!D19/SQRT([8]Sheet1!J19))&gt;1.96,"**",(IF(ABS([8]Sheet1!D19/SQRT([8]Sheet1!J19))&gt;1.645,"*","")))))</f>
        <v>***</v>
      </c>
      <c r="I8" s="95"/>
      <c r="J8" s="93">
        <f>[8]Sheet1!E19</f>
        <v>8.8126134682311258E-2</v>
      </c>
      <c r="K8" s="61" t="str">
        <f>IF(ABS([8]Sheet1!E19/SQRT([8]Sheet1!K19))&gt;2.576,"***",(IF(ABS([8]Sheet1!E19/SQRT([8]Sheet1!K19))&gt;1.96,"**",(IF(ABS([8]Sheet1!E19/SQRT([8]Sheet1!K19))&gt;1.645,"*","")))))</f>
        <v/>
      </c>
      <c r="L8" s="95"/>
      <c r="M8" s="93">
        <f>[8]Sheet1!F19</f>
        <v>0.29813567278420922</v>
      </c>
      <c r="N8" s="61" t="str">
        <f>IF(ABS([8]Sheet1!F19/SQRT([8]Sheet1!L19))&gt;2.576,"***",(IF(ABS([8]Sheet1!F19/SQRT([8]Sheet1!L19))&gt;1.96,"**",(IF(ABS([8]Sheet1!F19/SQRT([8]Sheet1!L19))&gt;1.645,"*","")))))</f>
        <v>***</v>
      </c>
      <c r="O8" s="95"/>
      <c r="P8" s="93">
        <f>[8]Sheet1!H19</f>
        <v>-0.26316860795861835</v>
      </c>
      <c r="Q8" s="61" t="str">
        <f>IF(ABS([8]Sheet1!H19/SQRT([8]Sheet1!N19))&gt;2.576,"***",(IF(ABS([8]Sheet1!H19/SQRT([8]Sheet1!N19))&gt;1.96,"**",(IF(ABS([8]Sheet1!H19/SQRT([8]Sheet1!N19))&gt;1.645,"*","")))))</f>
        <v>***</v>
      </c>
      <c r="R8" s="95"/>
      <c r="S8" s="93">
        <f>[8]Sheet1!P19</f>
        <v>0.43792719161300342</v>
      </c>
      <c r="T8" s="95"/>
      <c r="U8" s="91"/>
      <c r="X8" s="38"/>
      <c r="Y8" s="38"/>
      <c r="Z8" s="38"/>
      <c r="AA8" s="38"/>
      <c r="AB8" s="38"/>
      <c r="AC8" s="38"/>
      <c r="AD8" s="38"/>
    </row>
    <row r="9" spans="2:30" s="88" customFormat="1">
      <c r="B9" s="39"/>
      <c r="C9" s="89" t="s">
        <v>101</v>
      </c>
      <c r="D9" s="93">
        <f>[8]Sheet1!C20</f>
        <v>-4.812768453286554E-2</v>
      </c>
      <c r="E9" s="61" t="str">
        <f>IF(ABS([8]Sheet1!C20/SQRT([8]Sheet1!I20))&gt;2.576,"***",(IF(ABS([8]Sheet1!C20/SQRT([8]Sheet1!I20))&gt;1.96,"**",(IF(ABS([8]Sheet1!C20/SQRT([8]Sheet1!I20))&gt;1.645,"*","")))))</f>
        <v>*</v>
      </c>
      <c r="F9" s="94"/>
      <c r="G9" s="93">
        <f>[8]Sheet1!D20</f>
        <v>1.4673300785048982</v>
      </c>
      <c r="H9" s="61" t="str">
        <f>IF(ABS([8]Sheet1!D20/SQRT([8]Sheet1!J20))&gt;2.576,"***",(IF(ABS([8]Sheet1!D20/SQRT([8]Sheet1!J20))&gt;1.96,"**",(IF(ABS([8]Sheet1!D20/SQRT([8]Sheet1!J20))&gt;1.645,"*","")))))</f>
        <v>***</v>
      </c>
      <c r="I9" s="95"/>
      <c r="J9" s="93">
        <f>[8]Sheet1!E20</f>
        <v>-9.3659030207022057E-2</v>
      </c>
      <c r="K9" s="61" t="str">
        <f>IF(ABS([8]Sheet1!E20/SQRT([8]Sheet1!K20))&gt;2.576,"***",(IF(ABS([8]Sheet1!E20/SQRT([8]Sheet1!K20))&gt;1.96,"**",(IF(ABS([8]Sheet1!E20/SQRT([8]Sheet1!K20))&gt;1.645,"*","")))))</f>
        <v>*</v>
      </c>
      <c r="L9" s="95"/>
      <c r="M9" s="93">
        <f>[8]Sheet1!F20</f>
        <v>-2.0106962105499428E-2</v>
      </c>
      <c r="N9" s="61" t="str">
        <f>IF(ABS([8]Sheet1!F20/SQRT([8]Sheet1!L20))&gt;2.576,"***",(IF(ABS([8]Sheet1!F20/SQRT([8]Sheet1!L20))&gt;1.96,"**",(IF(ABS([8]Sheet1!F20/SQRT([8]Sheet1!L20))&gt;1.645,"*","")))))</f>
        <v/>
      </c>
      <c r="O9" s="95"/>
      <c r="P9" s="93">
        <f>[8]Sheet1!H20</f>
        <v>-0.35568908870175264</v>
      </c>
      <c r="Q9" s="61" t="str">
        <f>IF(ABS([8]Sheet1!H20/SQRT([8]Sheet1!N20))&gt;2.576,"***",(IF(ABS([8]Sheet1!H20/SQRT([8]Sheet1!N20))&gt;1.96,"**",(IF(ABS([8]Sheet1!H20/SQRT([8]Sheet1!N20))&gt;1.645,"*","")))))</f>
        <v>***</v>
      </c>
      <c r="R9" s="95"/>
      <c r="S9" s="93">
        <f>[8]Sheet1!P20</f>
        <v>0.9277842712797093</v>
      </c>
      <c r="T9" s="95"/>
      <c r="U9" s="91"/>
      <c r="X9" s="38"/>
      <c r="Y9" s="38"/>
      <c r="Z9" s="38"/>
      <c r="AA9" s="38"/>
      <c r="AB9" s="38"/>
      <c r="AC9" s="38"/>
      <c r="AD9" s="38"/>
    </row>
    <row r="10" spans="2:30" s="88" customFormat="1">
      <c r="B10" s="39"/>
      <c r="C10" s="89" t="s">
        <v>102</v>
      </c>
      <c r="D10" s="93">
        <f>[8]Sheet1!C21</f>
        <v>-0.55688218607874829</v>
      </c>
      <c r="E10" s="61" t="str">
        <f>IF(ABS([8]Sheet1!C21/SQRT([8]Sheet1!I21))&gt;2.576,"***",(IF(ABS([8]Sheet1!C21/SQRT([8]Sheet1!I21))&gt;1.96,"**",(IF(ABS([8]Sheet1!C21/SQRT([8]Sheet1!I21))&gt;1.645,"*","")))))</f>
        <v>***</v>
      </c>
      <c r="F10" s="94"/>
      <c r="G10" s="93">
        <f>[8]Sheet1!D21</f>
        <v>0.40047772279432609</v>
      </c>
      <c r="H10" s="61" t="str">
        <f>IF(ABS([8]Sheet1!D21/SQRT([8]Sheet1!J21))&gt;2.576,"***",(IF(ABS([8]Sheet1!D21/SQRT([8]Sheet1!J21))&gt;1.96,"**",(IF(ABS([8]Sheet1!D21/SQRT([8]Sheet1!J21))&gt;1.645,"*","")))))</f>
        <v>***</v>
      </c>
      <c r="I10" s="95"/>
      <c r="J10" s="93">
        <f>[8]Sheet1!E21</f>
        <v>-0.25408399139766813</v>
      </c>
      <c r="K10" s="61" t="str">
        <f>IF(ABS([8]Sheet1!E21/SQRT([8]Sheet1!K21))&gt;2.576,"***",(IF(ABS([8]Sheet1!E21/SQRT([8]Sheet1!K21))&gt;1.96,"**",(IF(ABS([8]Sheet1!E21/SQRT([8]Sheet1!K21))&gt;1.645,"*","")))))</f>
        <v>***</v>
      </c>
      <c r="L10" s="95"/>
      <c r="M10" s="93">
        <f>[8]Sheet1!F21</f>
        <v>0.67740540958057283</v>
      </c>
      <c r="N10" s="61" t="str">
        <f>IF(ABS([8]Sheet1!F21/SQRT([8]Sheet1!L21))&gt;2.576,"***",(IF(ABS([8]Sheet1!F21/SQRT([8]Sheet1!L21))&gt;1.96,"**",(IF(ABS([8]Sheet1!F21/SQRT([8]Sheet1!L21))&gt;1.645,"*","")))))</f>
        <v>***</v>
      </c>
      <c r="O10" s="95"/>
      <c r="P10" s="93">
        <f>[8]Sheet1!H21</f>
        <v>-0.33258785165331145</v>
      </c>
      <c r="Q10" s="61" t="str">
        <f>IF(ABS([8]Sheet1!H21/SQRT([8]Sheet1!N21))&gt;2.576,"***",(IF(ABS([8]Sheet1!H21/SQRT([8]Sheet1!N21))&gt;1.96,"**",(IF(ABS([8]Sheet1!H21/SQRT([8]Sheet1!N21))&gt;1.645,"*","")))))</f>
        <v>***</v>
      </c>
      <c r="R10" s="95"/>
      <c r="S10" s="93">
        <f>[8]Sheet1!P21</f>
        <v>0.66184564326303019</v>
      </c>
      <c r="T10" s="95"/>
      <c r="U10" s="91"/>
      <c r="X10" s="38"/>
      <c r="Y10" s="38"/>
      <c r="Z10" s="38"/>
      <c r="AA10" s="38"/>
      <c r="AB10" s="38"/>
      <c r="AC10" s="38"/>
      <c r="AD10" s="38"/>
    </row>
    <row r="11" spans="2:30" s="88" customFormat="1">
      <c r="B11" s="39"/>
      <c r="C11" s="89" t="s">
        <v>104</v>
      </c>
      <c r="D11" s="93">
        <f>[8]Sheet1!C22</f>
        <v>-0.4248509753649099</v>
      </c>
      <c r="E11" s="61" t="str">
        <f>IF(ABS([8]Sheet1!C22/SQRT([8]Sheet1!I22))&gt;2.576,"***",(IF(ABS([8]Sheet1!C22/SQRT([8]Sheet1!I22))&gt;1.96,"**",(IF(ABS([8]Sheet1!C22/SQRT([8]Sheet1!I22))&gt;1.645,"*","")))))</f>
        <v>***</v>
      </c>
      <c r="F11" s="94"/>
      <c r="G11" s="93">
        <f>[8]Sheet1!D22</f>
        <v>0.33312281490807044</v>
      </c>
      <c r="H11" s="61" t="str">
        <f>IF(ABS([8]Sheet1!D22/SQRT([8]Sheet1!J22))&gt;2.576,"***",(IF(ABS([8]Sheet1!D22/SQRT([8]Sheet1!J22))&gt;1.96,"**",(IF(ABS([8]Sheet1!D22/SQRT([8]Sheet1!J22))&gt;1.645,"*","")))))</f>
        <v>**</v>
      </c>
      <c r="I11" s="95"/>
      <c r="J11" s="93">
        <f>[8]Sheet1!E22</f>
        <v>-0.29586393233890257</v>
      </c>
      <c r="K11" s="61" t="str">
        <f>IF(ABS([8]Sheet1!E22/SQRT([8]Sheet1!K22))&gt;2.576,"***",(IF(ABS([8]Sheet1!E22/SQRT([8]Sheet1!K22))&gt;1.96,"**",(IF(ABS([8]Sheet1!E22/SQRT([8]Sheet1!K22))&gt;1.645,"*","")))))</f>
        <v>***</v>
      </c>
      <c r="L11" s="95"/>
      <c r="M11" s="93">
        <f>[8]Sheet1!F22</f>
        <v>0.8194469590831609</v>
      </c>
      <c r="N11" s="61" t="str">
        <f>IF(ABS([8]Sheet1!F22/SQRT([8]Sheet1!L22))&gt;2.576,"***",(IF(ABS([8]Sheet1!F22/SQRT([8]Sheet1!L22))&gt;1.96,"**",(IF(ABS([8]Sheet1!F22/SQRT([8]Sheet1!L22))&gt;1.645,"*","")))))</f>
        <v>***</v>
      </c>
      <c r="O11" s="95"/>
      <c r="P11" s="93">
        <f>[8]Sheet1!H22</f>
        <v>-0.21411482915870975</v>
      </c>
      <c r="Q11" s="61" t="str">
        <f>IF(ABS([8]Sheet1!H22/SQRT([8]Sheet1!N22))&gt;2.576,"***",(IF(ABS([8]Sheet1!H22/SQRT([8]Sheet1!N22))&gt;1.96,"**",(IF(ABS([8]Sheet1!H22/SQRT([8]Sheet1!N22))&gt;1.645,"*","")))))</f>
        <v>***</v>
      </c>
      <c r="R11" s="95"/>
      <c r="S11" s="93">
        <f>[8]Sheet1!P22</f>
        <v>0.14296565351133306</v>
      </c>
      <c r="T11" s="95"/>
      <c r="U11" s="91"/>
      <c r="X11" s="38"/>
      <c r="Y11" s="38"/>
      <c r="Z11" s="38"/>
      <c r="AA11" s="38"/>
      <c r="AB11" s="38"/>
      <c r="AC11" s="38"/>
      <c r="AD11" s="38"/>
    </row>
    <row r="12" spans="2:30" s="88" customFormat="1">
      <c r="B12" s="39"/>
      <c r="C12" s="89" t="s">
        <v>105</v>
      </c>
      <c r="D12" s="93">
        <f>[8]Sheet1!C23</f>
        <v>-0.90850325885980687</v>
      </c>
      <c r="E12" s="61" t="str">
        <f>IF(ABS([8]Sheet1!C23/SQRT([8]Sheet1!I23))&gt;2.576,"***",(IF(ABS([8]Sheet1!C23/SQRT([8]Sheet1!I23))&gt;1.96,"**",(IF(ABS([8]Sheet1!C23/SQRT([8]Sheet1!I23))&gt;1.645,"*","")))))</f>
        <v>***</v>
      </c>
      <c r="F12" s="94"/>
      <c r="G12" s="93">
        <f>[8]Sheet1!D23</f>
        <v>0.4922668853504123</v>
      </c>
      <c r="H12" s="61" t="str">
        <f>IF(ABS([8]Sheet1!D23/SQRT([8]Sheet1!J23))&gt;2.576,"***",(IF(ABS([8]Sheet1!D23/SQRT([8]Sheet1!J23))&gt;1.96,"**",(IF(ABS([8]Sheet1!D23/SQRT([8]Sheet1!J23))&gt;1.645,"*","")))))</f>
        <v>***</v>
      </c>
      <c r="I12" s="95"/>
      <c r="J12" s="93">
        <f>[8]Sheet1!E23</f>
        <v>-0.16917315415279921</v>
      </c>
      <c r="K12" s="61" t="str">
        <f>IF(ABS([8]Sheet1!E23/SQRT([8]Sheet1!K23))&gt;2.576,"***",(IF(ABS([8]Sheet1!E23/SQRT([8]Sheet1!K23))&gt;1.96,"**",(IF(ABS([8]Sheet1!E23/SQRT([8]Sheet1!K23))&gt;1.645,"*","")))))</f>
        <v>**</v>
      </c>
      <c r="L12" s="95"/>
      <c r="M12" s="93">
        <f>[8]Sheet1!F23</f>
        <v>0.37700762866276993</v>
      </c>
      <c r="N12" s="61" t="str">
        <f>IF(ABS([8]Sheet1!F23/SQRT([8]Sheet1!L23))&gt;2.576,"***",(IF(ABS([8]Sheet1!F23/SQRT([8]Sheet1!L23))&gt;1.96,"**",(IF(ABS([8]Sheet1!F23/SQRT([8]Sheet1!L23))&gt;1.645,"*","")))))</f>
        <v>***</v>
      </c>
      <c r="O12" s="95"/>
      <c r="P12" s="93">
        <f>[8]Sheet1!H23</f>
        <v>-0.24280812214963107</v>
      </c>
      <c r="Q12" s="61" t="str">
        <f>IF(ABS([8]Sheet1!H23/SQRT([8]Sheet1!N23))&gt;2.576,"***",(IF(ABS([8]Sheet1!H23/SQRT([8]Sheet1!N23))&gt;1.96,"**",(IF(ABS([8]Sheet1!H23/SQRT([8]Sheet1!N23))&gt;1.645,"*","")))))</f>
        <v>***</v>
      </c>
      <c r="R12" s="95"/>
      <c r="S12" s="93">
        <f>[8]Sheet1!P23</f>
        <v>0.3828914603469149</v>
      </c>
      <c r="T12" s="95"/>
      <c r="U12" s="91"/>
      <c r="X12" s="38"/>
      <c r="Y12" s="38"/>
      <c r="Z12" s="38"/>
      <c r="AA12" s="38"/>
      <c r="AB12" s="38"/>
      <c r="AC12" s="38"/>
      <c r="AD12" s="38"/>
    </row>
    <row r="13" spans="2:30" s="88" customFormat="1">
      <c r="B13" s="39"/>
      <c r="C13" s="89" t="s">
        <v>106</v>
      </c>
      <c r="D13" s="93">
        <f>[8]Sheet1!C24</f>
        <v>-0.54880713921169832</v>
      </c>
      <c r="E13" s="61" t="str">
        <f>IF(ABS([8]Sheet1!C24/SQRT([8]Sheet1!I24))&gt;2.576,"***",(IF(ABS([8]Sheet1!C24/SQRT([8]Sheet1!I24))&gt;1.96,"**",(IF(ABS([8]Sheet1!C24/SQRT([8]Sheet1!I24))&gt;1.645,"*","")))))</f>
        <v>***</v>
      </c>
      <c r="F13" s="94"/>
      <c r="G13" s="93">
        <f>[8]Sheet1!D24</f>
        <v>-0.11041385831367427</v>
      </c>
      <c r="H13" s="61" t="str">
        <f>IF(ABS([8]Sheet1!D24/SQRT([8]Sheet1!J24))&gt;2.576,"***",(IF(ABS([8]Sheet1!D24/SQRT([8]Sheet1!J24))&gt;1.96,"**",(IF(ABS([8]Sheet1!D24/SQRT([8]Sheet1!J24))&gt;1.645,"*","")))))</f>
        <v/>
      </c>
      <c r="I13" s="95"/>
      <c r="J13" s="93">
        <f>[8]Sheet1!E24</f>
        <v>-3.5548644026459325E-2</v>
      </c>
      <c r="K13" s="61" t="str">
        <f>IF(ABS([8]Sheet1!E24/SQRT([8]Sheet1!K24))&gt;2.576,"***",(IF(ABS([8]Sheet1!E24/SQRT([8]Sheet1!K24))&gt;1.96,"**",(IF(ABS([8]Sheet1!E24/SQRT([8]Sheet1!K24))&gt;1.645,"*","")))))</f>
        <v/>
      </c>
      <c r="L13" s="95"/>
      <c r="M13" s="93">
        <f>[8]Sheet1!F24</f>
        <v>0.14294436088898377</v>
      </c>
      <c r="N13" s="61" t="str">
        <f>IF(ABS([8]Sheet1!F24/SQRT([8]Sheet1!L24))&gt;2.576,"***",(IF(ABS([8]Sheet1!F24/SQRT([8]Sheet1!L24))&gt;1.96,"**",(IF(ABS([8]Sheet1!F24/SQRT([8]Sheet1!L24))&gt;1.645,"*","")))))</f>
        <v>**</v>
      </c>
      <c r="O13" s="95"/>
      <c r="P13" s="93">
        <f>[8]Sheet1!H24</f>
        <v>-0.24973672105731567</v>
      </c>
      <c r="Q13" s="61" t="str">
        <f>IF(ABS([8]Sheet1!H24/SQRT([8]Sheet1!N24))&gt;2.576,"***",(IF(ABS([8]Sheet1!H24/SQRT([8]Sheet1!N24))&gt;1.96,"**",(IF(ABS([8]Sheet1!H24/SQRT([8]Sheet1!N24))&gt;1.645,"*","")))))</f>
        <v>***</v>
      </c>
      <c r="R13" s="95"/>
      <c r="S13" s="93">
        <f>[8]Sheet1!P24</f>
        <v>0.95871206203594783</v>
      </c>
      <c r="T13" s="95"/>
      <c r="U13" s="91"/>
      <c r="X13" s="38"/>
      <c r="Y13" s="38"/>
      <c r="Z13" s="38"/>
      <c r="AA13" s="38"/>
      <c r="AB13" s="38"/>
      <c r="AC13" s="38"/>
      <c r="AD13" s="38"/>
    </row>
    <row r="14" spans="2:30" s="88" customFormat="1">
      <c r="B14" s="39"/>
      <c r="C14" s="89" t="s">
        <v>107</v>
      </c>
      <c r="D14" s="93">
        <f>[8]Sheet1!C25</f>
        <v>-0.74211750460401837</v>
      </c>
      <c r="E14" s="61" t="str">
        <f>IF(ABS([8]Sheet1!C25/SQRT([8]Sheet1!I25))&gt;2.576,"***",(IF(ABS([8]Sheet1!C25/SQRT([8]Sheet1!I25))&gt;1.96,"**",(IF(ABS([8]Sheet1!C25/SQRT([8]Sheet1!I25))&gt;1.645,"*","")))))</f>
        <v>***</v>
      </c>
      <c r="F14" s="94"/>
      <c r="G14" s="93">
        <f>[8]Sheet1!D25</f>
        <v>-0.79924747069968749</v>
      </c>
      <c r="H14" s="61" t="str">
        <f>IF(ABS([8]Sheet1!D25/SQRT([8]Sheet1!J25))&gt;2.576,"***",(IF(ABS([8]Sheet1!D25/SQRT([8]Sheet1!J25))&gt;1.96,"**",(IF(ABS([8]Sheet1!D25/SQRT([8]Sheet1!J25))&gt;1.645,"*","")))))</f>
        <v>***</v>
      </c>
      <c r="I14" s="95"/>
      <c r="J14" s="93">
        <f>[8]Sheet1!E25</f>
        <v>0.40556012250789741</v>
      </c>
      <c r="K14" s="61" t="str">
        <f>IF(ABS([8]Sheet1!E25/SQRT([8]Sheet1!K25))&gt;2.576,"***",(IF(ABS([8]Sheet1!E25/SQRT([8]Sheet1!K25))&gt;1.96,"**",(IF(ABS([8]Sheet1!E25/SQRT([8]Sheet1!K25))&gt;1.645,"*","")))))</f>
        <v>***</v>
      </c>
      <c r="L14" s="95"/>
      <c r="M14" s="93">
        <f>[8]Sheet1!F25</f>
        <v>0.59073005387182542</v>
      </c>
      <c r="N14" s="61" t="str">
        <f>IF(ABS([8]Sheet1!F25/SQRT([8]Sheet1!L25))&gt;2.576,"***",(IF(ABS([8]Sheet1!F25/SQRT([8]Sheet1!L25))&gt;1.96,"**",(IF(ABS([8]Sheet1!F25/SQRT([8]Sheet1!L25))&gt;1.645,"*","")))))</f>
        <v>***</v>
      </c>
      <c r="O14" s="95"/>
      <c r="P14" s="93">
        <f>[8]Sheet1!H25</f>
        <v>-0.28866334654683101</v>
      </c>
      <c r="Q14" s="61" t="str">
        <f>IF(ABS([8]Sheet1!H25/SQRT([8]Sheet1!N25))&gt;2.576,"***",(IF(ABS([8]Sheet1!H25/SQRT([8]Sheet1!N25))&gt;1.96,"**",(IF(ABS([8]Sheet1!H25/SQRT([8]Sheet1!N25))&gt;1.645,"*","")))))</f>
        <v>***</v>
      </c>
      <c r="R14" s="95"/>
      <c r="S14" s="93">
        <f>[8]Sheet1!P25</f>
        <v>0.86436600463794822</v>
      </c>
      <c r="T14" s="95"/>
      <c r="U14" s="91"/>
      <c r="X14" s="38"/>
      <c r="Y14" s="38"/>
      <c r="Z14" s="38"/>
      <c r="AA14" s="38"/>
      <c r="AB14" s="38"/>
      <c r="AC14" s="38"/>
      <c r="AD14" s="38"/>
    </row>
    <row r="15" spans="2:30" s="88" customFormat="1">
      <c r="B15" s="39"/>
      <c r="C15" s="89" t="s">
        <v>108</v>
      </c>
      <c r="D15" s="93">
        <f>[8]Sheet1!C26</f>
        <v>-0.94224409699236955</v>
      </c>
      <c r="E15" s="61" t="str">
        <f>IF(ABS([8]Sheet1!C26/SQRT([8]Sheet1!I26))&gt;2.576,"***",(IF(ABS([8]Sheet1!C26/SQRT([8]Sheet1!I26))&gt;1.96,"**",(IF(ABS([8]Sheet1!C26/SQRT([8]Sheet1!I26))&gt;1.645,"*","")))))</f>
        <v>***</v>
      </c>
      <c r="F15" s="94"/>
      <c r="G15" s="93">
        <f>[8]Sheet1!D26</f>
        <v>0.30154884784261737</v>
      </c>
      <c r="H15" s="61" t="str">
        <f>IF(ABS([8]Sheet1!D26/SQRT([8]Sheet1!J26))&gt;2.576,"***",(IF(ABS([8]Sheet1!D26/SQRT([8]Sheet1!J26))&gt;1.96,"**",(IF(ABS([8]Sheet1!D26/SQRT([8]Sheet1!J26))&gt;1.645,"*","")))))</f>
        <v>**</v>
      </c>
      <c r="I15" s="95"/>
      <c r="J15" s="93">
        <f>[8]Sheet1!E26</f>
        <v>0.2900528948698341</v>
      </c>
      <c r="K15" s="61" t="str">
        <f>IF(ABS([8]Sheet1!E26/SQRT([8]Sheet1!K26))&gt;2.576,"***",(IF(ABS([8]Sheet1!E26/SQRT([8]Sheet1!K26))&gt;1.96,"**",(IF(ABS([8]Sheet1!E26/SQRT([8]Sheet1!K26))&gt;1.645,"*","")))))</f>
        <v>***</v>
      </c>
      <c r="L15" s="95"/>
      <c r="M15" s="93">
        <f>[8]Sheet1!F26</f>
        <v>3.8027046434634913E-2</v>
      </c>
      <c r="N15" s="61" t="str">
        <f>IF(ABS([8]Sheet1!F26/SQRT([8]Sheet1!L26))&gt;2.576,"***",(IF(ABS([8]Sheet1!F26/SQRT([8]Sheet1!L26))&gt;1.96,"**",(IF(ABS([8]Sheet1!F26/SQRT([8]Sheet1!L26))&gt;1.645,"*","")))))</f>
        <v/>
      </c>
      <c r="O15" s="95"/>
      <c r="P15" s="93">
        <f>[8]Sheet1!H26</f>
        <v>-0.32673018804304571</v>
      </c>
      <c r="Q15" s="61" t="str">
        <f>IF(ABS([8]Sheet1!H26/SQRT([8]Sheet1!N26))&gt;2.576,"***",(IF(ABS([8]Sheet1!H26/SQRT([8]Sheet1!N26))&gt;1.96,"**",(IF(ABS([8]Sheet1!H26/SQRT([8]Sheet1!N26))&gt;1.645,"*","")))))</f>
        <v>***</v>
      </c>
      <c r="R15" s="95"/>
      <c r="S15" s="93">
        <f>[8]Sheet1!P26</f>
        <v>0.48794843035579982</v>
      </c>
      <c r="T15" s="95"/>
      <c r="U15" s="91"/>
      <c r="X15" s="38"/>
      <c r="Y15" s="38"/>
      <c r="Z15" s="38"/>
      <c r="AA15" s="38"/>
      <c r="AB15" s="38"/>
      <c r="AC15" s="38"/>
      <c r="AD15" s="38"/>
    </row>
    <row r="16" spans="2:30" s="88" customFormat="1">
      <c r="B16" s="39"/>
      <c r="C16" s="89" t="s">
        <v>109</v>
      </c>
      <c r="D16" s="93">
        <f>[8]Sheet1!C27</f>
        <v>-0.21896126618545853</v>
      </c>
      <c r="E16" s="61" t="str">
        <f>IF(ABS([8]Sheet1!C27/SQRT([8]Sheet1!I27))&gt;2.576,"***",(IF(ABS([8]Sheet1!C27/SQRT([8]Sheet1!I27))&gt;1.96,"**",(IF(ABS([8]Sheet1!C27/SQRT([8]Sheet1!I27))&gt;1.645,"*","")))))</f>
        <v>***</v>
      </c>
      <c r="F16" s="94"/>
      <c r="G16" s="93">
        <f>[8]Sheet1!D27</f>
        <v>0.44539997002798004</v>
      </c>
      <c r="H16" s="61" t="str">
        <f>IF(ABS([8]Sheet1!D27/SQRT([8]Sheet1!J27))&gt;2.576,"***",(IF(ABS([8]Sheet1!D27/SQRT([8]Sheet1!J27))&gt;1.96,"**",(IF(ABS([8]Sheet1!D27/SQRT([8]Sheet1!J27))&gt;1.645,"*","")))))</f>
        <v>***</v>
      </c>
      <c r="I16" s="95"/>
      <c r="J16" s="93">
        <f>[8]Sheet1!E27</f>
        <v>-0.23771313090866164</v>
      </c>
      <c r="K16" s="61" t="str">
        <f>IF(ABS([8]Sheet1!E27/SQRT([8]Sheet1!K27))&gt;2.576,"***",(IF(ABS([8]Sheet1!E27/SQRT([8]Sheet1!K27))&gt;1.96,"**",(IF(ABS([8]Sheet1!E27/SQRT([8]Sheet1!K27))&gt;1.645,"*","")))))</f>
        <v>***</v>
      </c>
      <c r="L16" s="95"/>
      <c r="M16" s="93">
        <f>[8]Sheet1!F27</f>
        <v>0.93488923851520456</v>
      </c>
      <c r="N16" s="61" t="str">
        <f>IF(ABS([8]Sheet1!F27/SQRT([8]Sheet1!L27))&gt;2.576,"***",(IF(ABS([8]Sheet1!F27/SQRT([8]Sheet1!L27))&gt;1.96,"**",(IF(ABS([8]Sheet1!F27/SQRT([8]Sheet1!L27))&gt;1.645,"*","")))))</f>
        <v>***</v>
      </c>
      <c r="O16" s="95"/>
      <c r="P16" s="93">
        <f>[8]Sheet1!H27</f>
        <v>-0.17866997542158125</v>
      </c>
      <c r="Q16" s="61" t="str">
        <f>IF(ABS([8]Sheet1!H27/SQRT([8]Sheet1!N27))&gt;2.576,"***",(IF(ABS([8]Sheet1!H27/SQRT([8]Sheet1!N27))&gt;1.96,"**",(IF(ABS([8]Sheet1!H27/SQRT([8]Sheet1!N27))&gt;1.645,"*","")))))</f>
        <v>***</v>
      </c>
      <c r="R16" s="95"/>
      <c r="S16" s="93">
        <f>[8]Sheet1!P27</f>
        <v>0.53319273644394349</v>
      </c>
      <c r="T16" s="95"/>
      <c r="U16" s="91"/>
      <c r="X16" s="38"/>
      <c r="Y16" s="38"/>
      <c r="Z16" s="38"/>
      <c r="AA16" s="38"/>
      <c r="AB16" s="38"/>
      <c r="AC16" s="38"/>
      <c r="AD16" s="38"/>
    </row>
    <row r="17" spans="2:30" s="88" customFormat="1">
      <c r="B17" s="39"/>
      <c r="C17" s="89" t="s">
        <v>110</v>
      </c>
      <c r="D17" s="93">
        <f>[8]Sheet1!C28</f>
        <v>-0.39876728450234022</v>
      </c>
      <c r="E17" s="61" t="str">
        <f>IF(ABS([8]Sheet1!C28/SQRT([8]Sheet1!I28))&gt;2.576,"***",(IF(ABS([8]Sheet1!C28/SQRT([8]Sheet1!I28))&gt;1.96,"**",(IF(ABS([8]Sheet1!C28/SQRT([8]Sheet1!I28))&gt;1.645,"*","")))))</f>
        <v>***</v>
      </c>
      <c r="F17" s="94"/>
      <c r="G17" s="93">
        <f>[8]Sheet1!D28</f>
        <v>0.11057576281351293</v>
      </c>
      <c r="H17" s="61" t="str">
        <f>IF(ABS([8]Sheet1!D28/SQRT([8]Sheet1!J28))&gt;2.576,"***",(IF(ABS([8]Sheet1!D28/SQRT([8]Sheet1!J28))&gt;1.96,"**",(IF(ABS([8]Sheet1!D28/SQRT([8]Sheet1!J28))&gt;1.645,"*","")))))</f>
        <v/>
      </c>
      <c r="I17" s="95"/>
      <c r="J17" s="93">
        <f>[8]Sheet1!E28</f>
        <v>-0.10716644945147062</v>
      </c>
      <c r="K17" s="61" t="str">
        <f>IF(ABS([8]Sheet1!E28/SQRT([8]Sheet1!K28))&gt;2.576,"***",(IF(ABS([8]Sheet1!E28/SQRT([8]Sheet1!K28))&gt;1.96,"**",(IF(ABS([8]Sheet1!E28/SQRT([8]Sheet1!K28))&gt;1.645,"*","")))))</f>
        <v/>
      </c>
      <c r="L17" s="95"/>
      <c r="M17" s="93">
        <f>[8]Sheet1!F28</f>
        <v>0.93123387743219044</v>
      </c>
      <c r="N17" s="61" t="str">
        <f>IF(ABS([8]Sheet1!F28/SQRT([8]Sheet1!L28))&gt;2.576,"***",(IF(ABS([8]Sheet1!F28/SQRT([8]Sheet1!L28))&gt;1.96,"**",(IF(ABS([8]Sheet1!F28/SQRT([8]Sheet1!L28))&gt;1.645,"*","")))))</f>
        <v>***</v>
      </c>
      <c r="O17" s="95"/>
      <c r="P17" s="93">
        <f>[8]Sheet1!H28</f>
        <v>-0.31052603814285312</v>
      </c>
      <c r="Q17" s="61" t="str">
        <f>IF(ABS([8]Sheet1!H28/SQRT([8]Sheet1!N28))&gt;2.576,"***",(IF(ABS([8]Sheet1!H28/SQRT([8]Sheet1!N28))&gt;1.96,"**",(IF(ABS([8]Sheet1!H28/SQRT([8]Sheet1!N28))&gt;1.645,"*","")))))</f>
        <v>***</v>
      </c>
      <c r="R17" s="95"/>
      <c r="S17" s="93">
        <f>[8]Sheet1!P28</f>
        <v>0.71167326384731511</v>
      </c>
      <c r="T17" s="95"/>
      <c r="U17" s="91"/>
      <c r="X17" s="38"/>
      <c r="Y17" s="38"/>
      <c r="Z17" s="38"/>
      <c r="AA17" s="38"/>
      <c r="AB17" s="38"/>
      <c r="AC17" s="38"/>
      <c r="AD17" s="38"/>
    </row>
    <row r="18" spans="2:30" s="88" customFormat="1">
      <c r="B18" s="39"/>
      <c r="C18" s="89" t="s">
        <v>111</v>
      </c>
      <c r="D18" s="93">
        <f>[8]Sheet1!C29</f>
        <v>-0.54516817921859506</v>
      </c>
      <c r="E18" s="61" t="str">
        <f>IF(ABS([8]Sheet1!C29/SQRT([8]Sheet1!I29))&gt;2.576,"***",(IF(ABS([8]Sheet1!C29/SQRT([8]Sheet1!I29))&gt;1.96,"**",(IF(ABS([8]Sheet1!C29/SQRT([8]Sheet1!I29))&gt;1.645,"*","")))))</f>
        <v>***</v>
      </c>
      <c r="F18" s="94"/>
      <c r="G18" s="93">
        <f>[8]Sheet1!D29</f>
        <v>-1.0810820554510918</v>
      </c>
      <c r="H18" s="61" t="str">
        <f>IF(ABS([8]Sheet1!D29/SQRT([8]Sheet1!J29))&gt;2.576,"***",(IF(ABS([8]Sheet1!D29/SQRT([8]Sheet1!J29))&gt;1.96,"**",(IF(ABS([8]Sheet1!D29/SQRT([8]Sheet1!J29))&gt;1.645,"*","")))))</f>
        <v>**</v>
      </c>
      <c r="I18" s="95"/>
      <c r="J18" s="93">
        <f>[8]Sheet1!E29</f>
        <v>1.6718930463204733</v>
      </c>
      <c r="K18" s="61" t="str">
        <f>IF(ABS([8]Sheet1!E29/SQRT([8]Sheet1!K29))&gt;2.576,"***",(IF(ABS([8]Sheet1!E29/SQRT([8]Sheet1!K29))&gt;1.96,"**",(IF(ABS([8]Sheet1!E29/SQRT([8]Sheet1!K29))&gt;1.645,"*","")))))</f>
        <v>***</v>
      </c>
      <c r="L18" s="95"/>
      <c r="M18" s="93">
        <f>[8]Sheet1!F29</f>
        <v>-0.36683499636895905</v>
      </c>
      <c r="N18" s="61" t="str">
        <f>IF(ABS([8]Sheet1!F29/SQRT([8]Sheet1!L29))&gt;2.576,"***",(IF(ABS([8]Sheet1!F29/SQRT([8]Sheet1!L29))&gt;1.96,"**",(IF(ABS([8]Sheet1!F29/SQRT([8]Sheet1!L29))&gt;1.645,"*","")))))</f>
        <v>*</v>
      </c>
      <c r="O18" s="95"/>
      <c r="P18" s="93">
        <f>[8]Sheet1!H29</f>
        <v>-0.50993340868476855</v>
      </c>
      <c r="Q18" s="61" t="str">
        <f>IF(ABS([8]Sheet1!H29/SQRT([8]Sheet1!N29))&gt;2.576,"***",(IF(ABS([8]Sheet1!H29/SQRT([8]Sheet1!N29))&gt;1.96,"**",(IF(ABS([8]Sheet1!H29/SQRT([8]Sheet1!N29))&gt;1.645,"*","")))))</f>
        <v>***</v>
      </c>
      <c r="R18" s="95"/>
      <c r="S18" s="93">
        <f>[8]Sheet1!P29</f>
        <v>0.55649317514943286</v>
      </c>
      <c r="T18" s="95"/>
      <c r="U18" s="91"/>
      <c r="X18" s="38"/>
      <c r="Y18" s="38"/>
      <c r="Z18" s="38"/>
      <c r="AA18" s="38"/>
      <c r="AB18" s="38"/>
      <c r="AC18" s="38"/>
      <c r="AD18" s="38"/>
    </row>
    <row r="19" spans="2:30" s="88" customFormat="1">
      <c r="B19" s="39"/>
      <c r="C19" s="89" t="s">
        <v>112</v>
      </c>
      <c r="D19" s="93">
        <f>[8]Sheet1!C30</f>
        <v>-0.81248171288018034</v>
      </c>
      <c r="E19" s="61" t="str">
        <f>IF(ABS([8]Sheet1!C30/SQRT([8]Sheet1!I30))&gt;2.576,"***",(IF(ABS([8]Sheet1!C30/SQRT([8]Sheet1!I30))&gt;1.96,"**",(IF(ABS([8]Sheet1!C30/SQRT([8]Sheet1!I30))&gt;1.645,"*","")))))</f>
        <v>***</v>
      </c>
      <c r="F19" s="94"/>
      <c r="G19" s="93">
        <f>[8]Sheet1!D30</f>
        <v>0.26992311979430311</v>
      </c>
      <c r="H19" s="61" t="str">
        <f>IF(ABS([8]Sheet1!D30/SQRT([8]Sheet1!J30))&gt;2.576,"***",(IF(ABS([8]Sheet1!D30/SQRT([8]Sheet1!J30))&gt;1.96,"**",(IF(ABS([8]Sheet1!D30/SQRT([8]Sheet1!J30))&gt;1.645,"*","")))))</f>
        <v>*</v>
      </c>
      <c r="I19" s="95"/>
      <c r="J19" s="93">
        <f>[8]Sheet1!E30</f>
        <v>-6.3432243268070967E-3</v>
      </c>
      <c r="K19" s="61" t="str">
        <f>IF(ABS([8]Sheet1!E30/SQRT([8]Sheet1!K30))&gt;2.576,"***",(IF(ABS([8]Sheet1!E30/SQRT([8]Sheet1!K30))&gt;1.96,"**",(IF(ABS([8]Sheet1!E30/SQRT([8]Sheet1!K30))&gt;1.645,"*","")))))</f>
        <v/>
      </c>
      <c r="L19" s="95"/>
      <c r="M19" s="93">
        <f>[8]Sheet1!F30</f>
        <v>0.85101290371238625</v>
      </c>
      <c r="N19" s="61" t="str">
        <f>IF(ABS([8]Sheet1!F30/SQRT([8]Sheet1!L30))&gt;2.576,"***",(IF(ABS([8]Sheet1!F30/SQRT([8]Sheet1!L30))&gt;1.96,"**",(IF(ABS([8]Sheet1!F30/SQRT([8]Sheet1!L30))&gt;1.645,"*","")))))</f>
        <v>***</v>
      </c>
      <c r="O19" s="95"/>
      <c r="P19" s="93">
        <f>[8]Sheet1!H30</f>
        <v>-0.34921142930192201</v>
      </c>
      <c r="Q19" s="61" t="str">
        <f>IF(ABS([8]Sheet1!H30/SQRT([8]Sheet1!N30))&gt;2.576,"***",(IF(ABS([8]Sheet1!H30/SQRT([8]Sheet1!N30))&gt;1.96,"**",(IF(ABS([8]Sheet1!H30/SQRT([8]Sheet1!N30))&gt;1.645,"*","")))))</f>
        <v>***</v>
      </c>
      <c r="R19" s="95"/>
      <c r="S19" s="93">
        <f>[8]Sheet1!P30</f>
        <v>0.64334723349800571</v>
      </c>
      <c r="T19" s="95"/>
      <c r="U19" s="91"/>
      <c r="X19" s="38"/>
      <c r="Y19" s="38"/>
      <c r="Z19" s="38"/>
      <c r="AA19" s="38"/>
      <c r="AB19" s="38"/>
      <c r="AC19" s="38"/>
      <c r="AD19" s="38"/>
    </row>
    <row r="20" spans="2:30" s="88" customFormat="1">
      <c r="B20" s="39"/>
      <c r="C20" s="89" t="s">
        <v>113</v>
      </c>
      <c r="D20" s="93">
        <f>[8]Sheet1!C31</f>
        <v>-0.76686910022569854</v>
      </c>
      <c r="E20" s="61" t="str">
        <f>IF(ABS([8]Sheet1!C31/SQRT([8]Sheet1!I31))&gt;2.576,"***",(IF(ABS([8]Sheet1!C31/SQRT([8]Sheet1!I31))&gt;1.96,"**",(IF(ABS([8]Sheet1!C31/SQRT([8]Sheet1!I31))&gt;1.645,"*","")))))</f>
        <v>***</v>
      </c>
      <c r="F20" s="94"/>
      <c r="G20" s="93">
        <f>[8]Sheet1!D31</f>
        <v>0.81605492589238371</v>
      </c>
      <c r="H20" s="61" t="str">
        <f>IF(ABS([8]Sheet1!D31/SQRT([8]Sheet1!J31))&gt;2.576,"***",(IF(ABS([8]Sheet1!D31/SQRT([8]Sheet1!J31))&gt;1.96,"**",(IF(ABS([8]Sheet1!D31/SQRT([8]Sheet1!J31))&gt;1.645,"*","")))))</f>
        <v>***</v>
      </c>
      <c r="I20" s="95"/>
      <c r="J20" s="93">
        <f>[8]Sheet1!E31</f>
        <v>-0.40495569780354906</v>
      </c>
      <c r="K20" s="61" t="str">
        <f>IF(ABS([8]Sheet1!E31/SQRT([8]Sheet1!K31))&gt;2.576,"***",(IF(ABS([8]Sheet1!E31/SQRT([8]Sheet1!K31))&gt;1.96,"**",(IF(ABS([8]Sheet1!E31/SQRT([8]Sheet1!K31))&gt;1.645,"*","")))))</f>
        <v>**</v>
      </c>
      <c r="L20" s="95"/>
      <c r="M20" s="93">
        <f>[8]Sheet1!F31</f>
        <v>0.43879877056167732</v>
      </c>
      <c r="N20" s="61" t="str">
        <f>IF(ABS([8]Sheet1!F31/SQRT([8]Sheet1!L31))&gt;2.576,"***",(IF(ABS([8]Sheet1!F31/SQRT([8]Sheet1!L31))&gt;1.96,"**",(IF(ABS([8]Sheet1!F31/SQRT([8]Sheet1!L31))&gt;1.645,"*","")))))</f>
        <v>***</v>
      </c>
      <c r="O20" s="95"/>
      <c r="P20" s="93">
        <f>[8]Sheet1!H31</f>
        <v>-0.47836145424962584</v>
      </c>
      <c r="Q20" s="61" t="str">
        <f>IF(ABS([8]Sheet1!H31/SQRT([8]Sheet1!N31))&gt;2.576,"***",(IF(ABS([8]Sheet1!H31/SQRT([8]Sheet1!N31))&gt;1.96,"**",(IF(ABS([8]Sheet1!H31/SQRT([8]Sheet1!N31))&gt;1.645,"*","")))))</f>
        <v>***</v>
      </c>
      <c r="R20" s="95"/>
      <c r="S20" s="93">
        <f>[8]Sheet1!P31</f>
        <v>0.10189030169909069</v>
      </c>
      <c r="T20" s="95"/>
      <c r="U20" s="91"/>
      <c r="X20" s="38"/>
      <c r="Y20" s="38"/>
      <c r="Z20" s="38"/>
      <c r="AA20" s="38"/>
      <c r="AB20" s="38"/>
      <c r="AC20" s="38"/>
      <c r="AD20" s="38"/>
    </row>
    <row r="21" spans="2:30" s="88" customFormat="1">
      <c r="B21" s="39"/>
      <c r="C21" s="89" t="s">
        <v>114</v>
      </c>
      <c r="D21" s="93">
        <f>[8]Sheet1!C32</f>
        <v>-1.0650377143983256</v>
      </c>
      <c r="E21" s="61" t="str">
        <f>IF(ABS([8]Sheet1!C32/SQRT([8]Sheet1!I32))&gt;2.576,"***",(IF(ABS([8]Sheet1!C32/SQRT([8]Sheet1!I32))&gt;1.96,"**",(IF(ABS([8]Sheet1!C32/SQRT([8]Sheet1!I32))&gt;1.645,"*","")))))</f>
        <v>***</v>
      </c>
      <c r="F21" s="94"/>
      <c r="G21" s="93">
        <f>[8]Sheet1!D32</f>
        <v>-1.874038259116426</v>
      </c>
      <c r="H21" s="61" t="str">
        <f>IF(ABS([8]Sheet1!D32/SQRT([8]Sheet1!J32))&gt;2.576,"***",(IF(ABS([8]Sheet1!D32/SQRT([8]Sheet1!J32))&gt;1.96,"**",(IF(ABS([8]Sheet1!D32/SQRT([8]Sheet1!J32))&gt;1.645,"*","")))))</f>
        <v>***</v>
      </c>
      <c r="I21" s="95"/>
      <c r="J21" s="93">
        <f>[8]Sheet1!E32</f>
        <v>1.1182577936630791</v>
      </c>
      <c r="K21" s="61" t="str">
        <f>IF(ABS([8]Sheet1!E32/SQRT([8]Sheet1!K32))&gt;2.576,"***",(IF(ABS([8]Sheet1!E32/SQRT([8]Sheet1!K32))&gt;1.96,"**",(IF(ABS([8]Sheet1!E32/SQRT([8]Sheet1!K32))&gt;1.645,"*","")))))</f>
        <v>***</v>
      </c>
      <c r="L21" s="95"/>
      <c r="M21" s="93">
        <f>[8]Sheet1!F32</f>
        <v>0.78572574511635129</v>
      </c>
      <c r="N21" s="61" t="str">
        <f>IF(ABS([8]Sheet1!F32/SQRT([8]Sheet1!L32))&gt;2.576,"***",(IF(ABS([8]Sheet1!F32/SQRT([8]Sheet1!L32))&gt;1.96,"**",(IF(ABS([8]Sheet1!F32/SQRT([8]Sheet1!L32))&gt;1.645,"*","")))))</f>
        <v>***</v>
      </c>
      <c r="O21" s="95"/>
      <c r="P21" s="93">
        <f>[8]Sheet1!H32</f>
        <v>-0.56778870229534784</v>
      </c>
      <c r="Q21" s="61" t="str">
        <f>IF(ABS([8]Sheet1!H32/SQRT([8]Sheet1!N32))&gt;2.576,"***",(IF(ABS([8]Sheet1!H32/SQRT([8]Sheet1!N32))&gt;1.96,"**",(IF(ABS([8]Sheet1!H32/SQRT([8]Sheet1!N32))&gt;1.645,"*","")))))</f>
        <v>***</v>
      </c>
      <c r="R21" s="95"/>
      <c r="S21" s="93">
        <f>[8]Sheet1!P32</f>
        <v>0.89682878340566186</v>
      </c>
      <c r="T21" s="95"/>
      <c r="U21" s="91"/>
      <c r="X21" s="38"/>
      <c r="Y21" s="38"/>
      <c r="Z21" s="38"/>
      <c r="AA21" s="38"/>
      <c r="AB21" s="38"/>
      <c r="AC21" s="38"/>
      <c r="AD21" s="38"/>
    </row>
    <row r="22" spans="2:30" s="88" customFormat="1">
      <c r="B22" s="39"/>
      <c r="C22" s="89" t="s">
        <v>115</v>
      </c>
      <c r="D22" s="93">
        <f>[8]Sheet1!C33</f>
        <v>-0.80820341117879613</v>
      </c>
      <c r="E22" s="61" t="str">
        <f>IF(ABS([8]Sheet1!C33/SQRT([8]Sheet1!I33))&gt;2.576,"***",(IF(ABS([8]Sheet1!C33/SQRT([8]Sheet1!I33))&gt;1.96,"**",(IF(ABS([8]Sheet1!C33/SQRT([8]Sheet1!I33))&gt;1.645,"*","")))))</f>
        <v>***</v>
      </c>
      <c r="F22" s="94"/>
      <c r="G22" s="93">
        <f>[8]Sheet1!D33</f>
        <v>0.15170373272288656</v>
      </c>
      <c r="H22" s="61" t="str">
        <f>IF(ABS([8]Sheet1!D33/SQRT([8]Sheet1!J33))&gt;2.576,"***",(IF(ABS([8]Sheet1!D33/SQRT([8]Sheet1!J33))&gt;1.96,"**",(IF(ABS([8]Sheet1!D33/SQRT([8]Sheet1!J33))&gt;1.645,"*","")))))</f>
        <v/>
      </c>
      <c r="I22" s="95"/>
      <c r="J22" s="93">
        <f>[8]Sheet1!E33</f>
        <v>0.30526431319024339</v>
      </c>
      <c r="K22" s="61" t="str">
        <f>IF(ABS([8]Sheet1!E33/SQRT([8]Sheet1!K33))&gt;2.576,"***",(IF(ABS([8]Sheet1!E33/SQRT([8]Sheet1!K33))&gt;1.96,"**",(IF(ABS([8]Sheet1!E33/SQRT([8]Sheet1!K33))&gt;1.645,"*","")))))</f>
        <v>***</v>
      </c>
      <c r="L22" s="95"/>
      <c r="M22" s="93">
        <f>[8]Sheet1!F33</f>
        <v>0.12635245145404864</v>
      </c>
      <c r="N22" s="61" t="str">
        <f>IF(ABS([8]Sheet1!F33/SQRT([8]Sheet1!L33))&gt;2.576,"***",(IF(ABS([8]Sheet1!F33/SQRT([8]Sheet1!L33))&gt;1.96,"**",(IF(ABS([8]Sheet1!F33/SQRT([8]Sheet1!L33))&gt;1.645,"*","")))))</f>
        <v>*</v>
      </c>
      <c r="O22" s="95"/>
      <c r="P22" s="93">
        <f>[8]Sheet1!H33</f>
        <v>-0.34096050599599287</v>
      </c>
      <c r="Q22" s="61" t="str">
        <f>IF(ABS([8]Sheet1!H33/SQRT([8]Sheet1!N33))&gt;2.576,"***",(IF(ABS([8]Sheet1!H33/SQRT([8]Sheet1!N33))&gt;1.96,"**",(IF(ABS([8]Sheet1!H33/SQRT([8]Sheet1!N33))&gt;1.645,"*","")))))</f>
        <v>***</v>
      </c>
      <c r="R22" s="95"/>
      <c r="S22" s="93">
        <f>[8]Sheet1!P33</f>
        <v>0.51553228038982535</v>
      </c>
      <c r="T22" s="95"/>
      <c r="U22" s="91"/>
      <c r="X22" s="38"/>
      <c r="Y22" s="38"/>
      <c r="Z22" s="38"/>
      <c r="AA22" s="38"/>
      <c r="AB22" s="38"/>
      <c r="AC22" s="38"/>
      <c r="AD22" s="38"/>
    </row>
    <row r="23" spans="2:30" s="88" customFormat="1">
      <c r="B23" s="39"/>
      <c r="C23" s="89" t="s">
        <v>116</v>
      </c>
      <c r="D23" s="93">
        <f>[8]Sheet1!C34</f>
        <v>-0.75690570078049102</v>
      </c>
      <c r="E23" s="61" t="str">
        <f>IF(ABS([8]Sheet1!C34/SQRT([8]Sheet1!I34))&gt;2.576,"***",(IF(ABS([8]Sheet1!C34/SQRT([8]Sheet1!I34))&gt;1.96,"**",(IF(ABS([8]Sheet1!C34/SQRT([8]Sheet1!I34))&gt;1.645,"*","")))))</f>
        <v>***</v>
      </c>
      <c r="F23" s="94"/>
      <c r="G23" s="93">
        <f>[8]Sheet1!D34</f>
        <v>0.6511196015691838</v>
      </c>
      <c r="H23" s="61" t="str">
        <f>IF(ABS([8]Sheet1!D34/SQRT([8]Sheet1!J34))&gt;2.576,"***",(IF(ABS([8]Sheet1!D34/SQRT([8]Sheet1!J34))&gt;1.96,"**",(IF(ABS([8]Sheet1!D34/SQRT([8]Sheet1!J34))&gt;1.645,"*","")))))</f>
        <v>***</v>
      </c>
      <c r="I23" s="95"/>
      <c r="J23" s="93">
        <f>[8]Sheet1!E34</f>
        <v>7.4057437945425755E-2</v>
      </c>
      <c r="K23" s="61" t="str">
        <f>IF(ABS([8]Sheet1!E34/SQRT([8]Sheet1!K34))&gt;2.576,"***",(IF(ABS([8]Sheet1!E34/SQRT([8]Sheet1!K34))&gt;1.96,"**",(IF(ABS([8]Sheet1!E34/SQRT([8]Sheet1!K34))&gt;1.645,"*","")))))</f>
        <v>**</v>
      </c>
      <c r="L23" s="95"/>
      <c r="M23" s="93">
        <f>[8]Sheet1!F34</f>
        <v>8.2283716149458563E-2</v>
      </c>
      <c r="N23" s="61" t="str">
        <f>IF(ABS([8]Sheet1!F34/SQRT([8]Sheet1!L34))&gt;2.576,"***",(IF(ABS([8]Sheet1!F34/SQRT([8]Sheet1!L34))&gt;1.96,"**",(IF(ABS([8]Sheet1!F34/SQRT([8]Sheet1!L34))&gt;1.645,"*","")))))</f>
        <v/>
      </c>
      <c r="O23" s="95"/>
      <c r="P23" s="93">
        <f>[8]Sheet1!H34</f>
        <v>-0.29769914487896365</v>
      </c>
      <c r="Q23" s="61" t="str">
        <f>IF(ABS([8]Sheet1!H34/SQRT([8]Sheet1!N34))&gt;2.576,"***",(IF(ABS([8]Sheet1!H34/SQRT([8]Sheet1!N34))&gt;1.96,"**",(IF(ABS([8]Sheet1!H34/SQRT([8]Sheet1!N34))&gt;1.645,"*","")))))</f>
        <v>***</v>
      </c>
      <c r="R23" s="95"/>
      <c r="S23" s="93">
        <f>[8]Sheet1!P34</f>
        <v>0.67553338593363499</v>
      </c>
      <c r="T23" s="95"/>
      <c r="U23" s="91"/>
      <c r="X23" s="38"/>
      <c r="Y23" s="38"/>
      <c r="Z23" s="38"/>
      <c r="AA23" s="38"/>
      <c r="AB23" s="38"/>
      <c r="AC23" s="38"/>
      <c r="AD23" s="38"/>
    </row>
    <row r="24" spans="2:30" s="88" customFormat="1" ht="7.5" customHeight="1">
      <c r="B24" s="50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8"/>
      <c r="X24" s="38"/>
      <c r="Y24" s="38"/>
      <c r="Z24" s="38"/>
      <c r="AA24" s="38"/>
      <c r="AB24" s="38"/>
      <c r="AC24" s="38"/>
      <c r="AD24" s="38"/>
    </row>
    <row r="25" spans="2:30" s="88" customFormat="1" ht="6" customHeight="1">
      <c r="B25" s="3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X25" s="38"/>
      <c r="Y25" s="38"/>
      <c r="Z25" s="38"/>
      <c r="AA25" s="38"/>
      <c r="AB25" s="38"/>
      <c r="AC25" s="38"/>
      <c r="AD25" s="38"/>
    </row>
    <row r="26" spans="2:30" s="88" customFormat="1">
      <c r="B26" s="38"/>
      <c r="C26" s="122" t="s">
        <v>146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X26" s="38"/>
      <c r="Y26" s="38"/>
      <c r="Z26" s="38"/>
      <c r="AA26" s="38"/>
      <c r="AB26" s="38"/>
      <c r="AC26" s="38"/>
      <c r="AD26" s="38"/>
    </row>
    <row r="27" spans="2:30" s="88" customFormat="1">
      <c r="B27" s="38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X27" s="38"/>
      <c r="Y27" s="38"/>
      <c r="Z27" s="38"/>
      <c r="AA27" s="38"/>
      <c r="AB27" s="38"/>
      <c r="AC27" s="38"/>
      <c r="AD27" s="38"/>
    </row>
    <row r="28" spans="2:30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</row>
    <row r="29" spans="2:30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</row>
    <row r="30" spans="2:30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</row>
    <row r="34" spans="4:20"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</sheetData>
  <mergeCells count="7">
    <mergeCell ref="C26:T30"/>
    <mergeCell ref="D4:E5"/>
    <mergeCell ref="G4:H5"/>
    <mergeCell ref="J4:K5"/>
    <mergeCell ref="M4:N5"/>
    <mergeCell ref="P4:Q5"/>
    <mergeCell ref="S4:S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270"/>
  <sheetViews>
    <sheetView workbookViewId="0">
      <selection activeCell="H1" sqref="H1"/>
    </sheetView>
  </sheetViews>
  <sheetFormatPr defaultRowHeight="15"/>
  <sheetData>
    <row r="1" spans="1:2">
      <c r="A1" s="104" t="s">
        <v>149</v>
      </c>
    </row>
    <row r="2" spans="1:2">
      <c r="A2" s="105">
        <v>1</v>
      </c>
      <c r="B2" s="105" t="s">
        <v>150</v>
      </c>
    </row>
    <row r="3" spans="1:2">
      <c r="A3" s="105">
        <v>941</v>
      </c>
      <c r="B3" s="105" t="s">
        <v>151</v>
      </c>
    </row>
    <row r="4" spans="1:2">
      <c r="A4" s="105">
        <v>11</v>
      </c>
      <c r="B4" s="105" t="s">
        <v>152</v>
      </c>
    </row>
    <row r="5" spans="1:2">
      <c r="A5" s="105">
        <v>411</v>
      </c>
      <c r="B5" s="105" t="s">
        <v>153</v>
      </c>
    </row>
    <row r="6" spans="1:2">
      <c r="A6" s="105">
        <v>12</v>
      </c>
      <c r="B6" s="105" t="s">
        <v>154</v>
      </c>
    </row>
    <row r="7" spans="1:2">
      <c r="A7" s="105">
        <v>34</v>
      </c>
      <c r="B7" s="105" t="s">
        <v>155</v>
      </c>
    </row>
    <row r="8" spans="1:2">
      <c r="A8" s="105">
        <v>35</v>
      </c>
      <c r="B8" s="105" t="s">
        <v>156</v>
      </c>
    </row>
    <row r="9" spans="1:2">
      <c r="A9" s="105">
        <v>36</v>
      </c>
      <c r="B9" s="105" t="s">
        <v>157</v>
      </c>
    </row>
    <row r="10" spans="1:2">
      <c r="A10" s="105">
        <v>22</v>
      </c>
      <c r="B10" s="105" t="s">
        <v>158</v>
      </c>
    </row>
    <row r="11" spans="1:2">
      <c r="A11" s="105">
        <v>23</v>
      </c>
      <c r="B11" s="105" t="s">
        <v>159</v>
      </c>
    </row>
    <row r="12" spans="1:2">
      <c r="A12" s="105">
        <v>24</v>
      </c>
      <c r="B12" s="105" t="s">
        <v>160</v>
      </c>
    </row>
    <row r="13" spans="1:2">
      <c r="A13" s="105">
        <v>25</v>
      </c>
      <c r="B13" s="105" t="s">
        <v>161</v>
      </c>
    </row>
    <row r="14" spans="1:2">
      <c r="A14" s="105">
        <v>291</v>
      </c>
      <c r="B14" s="105" t="s">
        <v>162</v>
      </c>
    </row>
    <row r="15" spans="1:2">
      <c r="A15" s="105">
        <v>292</v>
      </c>
      <c r="B15" s="105" t="s">
        <v>163</v>
      </c>
    </row>
    <row r="16" spans="1:2">
      <c r="A16" s="105">
        <v>54</v>
      </c>
      <c r="B16" s="105" t="s">
        <v>164</v>
      </c>
    </row>
    <row r="17" spans="1:2">
      <c r="A17" s="105">
        <v>57</v>
      </c>
      <c r="B17" s="105" t="s">
        <v>165</v>
      </c>
    </row>
    <row r="18" spans="1:2">
      <c r="A18" s="105">
        <v>71</v>
      </c>
      <c r="B18" s="105" t="s">
        <v>166</v>
      </c>
    </row>
    <row r="19" spans="1:2">
      <c r="A19" s="105">
        <v>74</v>
      </c>
      <c r="B19" s="105" t="s">
        <v>167</v>
      </c>
    </row>
    <row r="20" spans="1:2">
      <c r="A20" s="105">
        <v>75</v>
      </c>
      <c r="B20" s="105" t="s">
        <v>168</v>
      </c>
    </row>
    <row r="21" spans="1:2">
      <c r="A21" s="105">
        <v>41</v>
      </c>
      <c r="B21" s="105" t="s">
        <v>169</v>
      </c>
    </row>
    <row r="22" spans="1:2">
      <c r="A22" s="105">
        <v>45</v>
      </c>
      <c r="B22" s="105" t="s">
        <v>170</v>
      </c>
    </row>
    <row r="23" spans="1:2">
      <c r="A23" s="105">
        <v>43</v>
      </c>
      <c r="B23" s="105" t="s">
        <v>171</v>
      </c>
    </row>
    <row r="24" spans="1:2">
      <c r="A24" s="105">
        <v>44</v>
      </c>
      <c r="B24" s="105" t="s">
        <v>172</v>
      </c>
    </row>
    <row r="25" spans="1:2">
      <c r="A25" s="105">
        <v>42</v>
      </c>
      <c r="B25" s="105" t="s">
        <v>173</v>
      </c>
    </row>
    <row r="26" spans="1:2">
      <c r="A26" s="105">
        <v>46</v>
      </c>
      <c r="B26" s="105" t="s">
        <v>174</v>
      </c>
    </row>
    <row r="27" spans="1:2">
      <c r="A27" s="105">
        <v>47</v>
      </c>
      <c r="B27" s="105" t="s">
        <v>175</v>
      </c>
    </row>
    <row r="28" spans="1:2">
      <c r="A28" s="105">
        <v>222</v>
      </c>
      <c r="B28" s="105" t="s">
        <v>176</v>
      </c>
    </row>
    <row r="29" spans="1:2">
      <c r="A29" s="105">
        <v>223</v>
      </c>
      <c r="B29" s="105" t="s">
        <v>177</v>
      </c>
    </row>
    <row r="30" spans="1:2">
      <c r="A30" s="105">
        <v>91</v>
      </c>
      <c r="B30" s="105" t="s">
        <v>178</v>
      </c>
    </row>
    <row r="31" spans="1:2">
      <c r="A31" s="105">
        <v>423</v>
      </c>
      <c r="B31" s="105" t="s">
        <v>179</v>
      </c>
    </row>
    <row r="32" spans="1:2">
      <c r="A32" s="105">
        <v>424</v>
      </c>
      <c r="B32" s="105" t="s">
        <v>180</v>
      </c>
    </row>
    <row r="33" spans="1:2">
      <c r="A33" s="105">
        <v>431</v>
      </c>
      <c r="B33" s="105" t="s">
        <v>181</v>
      </c>
    </row>
    <row r="35" spans="1:2">
      <c r="A35" s="104" t="s">
        <v>182</v>
      </c>
    </row>
    <row r="36" spans="1:2">
      <c r="A36" s="105">
        <v>14</v>
      </c>
      <c r="B36" s="105" t="s">
        <v>183</v>
      </c>
    </row>
    <row r="37" spans="1:2">
      <c r="A37" s="105">
        <v>37</v>
      </c>
      <c r="B37" s="105" t="s">
        <v>184</v>
      </c>
    </row>
    <row r="38" spans="1:2">
      <c r="A38" s="105">
        <v>61</v>
      </c>
      <c r="B38" s="105" t="s">
        <v>185</v>
      </c>
    </row>
    <row r="39" spans="1:2">
      <c r="A39" s="105">
        <v>62</v>
      </c>
      <c r="B39" s="105" t="s">
        <v>186</v>
      </c>
    </row>
    <row r="40" spans="1:2">
      <c r="A40" s="105">
        <v>72</v>
      </c>
      <c r="B40" s="105" t="s">
        <v>187</v>
      </c>
    </row>
    <row r="41" spans="1:2">
      <c r="A41" s="105">
        <v>81</v>
      </c>
      <c r="B41" s="105" t="s">
        <v>188</v>
      </c>
    </row>
    <row r="42" spans="1:2">
      <c r="A42" s="105">
        <v>73</v>
      </c>
      <c r="B42" s="105" t="s">
        <v>189</v>
      </c>
    </row>
    <row r="43" spans="1:2">
      <c r="A43" s="105">
        <v>48</v>
      </c>
      <c r="B43" s="105" t="s">
        <v>190</v>
      </c>
    </row>
    <row r="44" spans="1:2">
      <c r="A44" s="105">
        <v>98</v>
      </c>
      <c r="B44" s="105" t="s">
        <v>191</v>
      </c>
    </row>
    <row r="45" spans="1:2">
      <c r="A45" s="105">
        <v>56</v>
      </c>
      <c r="B45" s="105" t="s">
        <v>192</v>
      </c>
    </row>
    <row r="46" spans="1:2">
      <c r="A46" s="105">
        <v>58</v>
      </c>
      <c r="B46" s="105" t="s">
        <v>193</v>
      </c>
    </row>
    <row r="47" spans="1:2">
      <c r="A47" s="105">
        <v>111</v>
      </c>
      <c r="B47" s="105" t="s">
        <v>194</v>
      </c>
    </row>
    <row r="48" spans="1:2">
      <c r="A48" s="105">
        <v>112</v>
      </c>
      <c r="B48" s="105" t="s">
        <v>195</v>
      </c>
    </row>
    <row r="49" spans="1:2">
      <c r="A49" s="105">
        <v>121</v>
      </c>
      <c r="B49" s="105" t="s">
        <v>196</v>
      </c>
    </row>
    <row r="50" spans="1:2">
      <c r="A50" s="105">
        <v>122</v>
      </c>
      <c r="B50" s="105" t="s">
        <v>197</v>
      </c>
    </row>
    <row r="52" spans="1:2">
      <c r="A52" s="104" t="s">
        <v>198</v>
      </c>
    </row>
    <row r="53" spans="1:2">
      <c r="A53" s="105">
        <v>278</v>
      </c>
      <c r="B53" s="105" t="s">
        <v>199</v>
      </c>
    </row>
    <row r="54" spans="1:2">
      <c r="A54" s="105">
        <v>274</v>
      </c>
      <c r="B54" s="105" t="s">
        <v>200</v>
      </c>
    </row>
    <row r="55" spans="1:2">
      <c r="A55" s="105">
        <v>273</v>
      </c>
      <c r="B55" s="105" t="s">
        <v>201</v>
      </c>
    </row>
    <row r="56" spans="1:2">
      <c r="A56" s="105">
        <v>271</v>
      </c>
      <c r="B56" s="105" t="s">
        <v>202</v>
      </c>
    </row>
    <row r="57" spans="1:2">
      <c r="A57" s="105">
        <v>281</v>
      </c>
      <c r="B57" s="105" t="s">
        <v>203</v>
      </c>
    </row>
    <row r="58" spans="1:2">
      <c r="A58" s="105">
        <v>287</v>
      </c>
      <c r="B58" s="105" t="s">
        <v>204</v>
      </c>
    </row>
    <row r="59" spans="1:2">
      <c r="A59" s="105">
        <v>286</v>
      </c>
      <c r="B59" s="105" t="s">
        <v>205</v>
      </c>
    </row>
    <row r="60" spans="1:2">
      <c r="A60" s="105">
        <v>322</v>
      </c>
      <c r="B60" s="105" t="s">
        <v>206</v>
      </c>
    </row>
    <row r="61" spans="1:2">
      <c r="A61" s="105">
        <v>323</v>
      </c>
      <c r="B61" s="105" t="s">
        <v>207</v>
      </c>
    </row>
    <row r="62" spans="1:2">
      <c r="A62" s="105">
        <v>341</v>
      </c>
      <c r="B62" s="105" t="s">
        <v>208</v>
      </c>
    </row>
    <row r="63" spans="1:2">
      <c r="A63" s="105">
        <v>335</v>
      </c>
      <c r="B63" s="105" t="s">
        <v>209</v>
      </c>
    </row>
    <row r="64" spans="1:2">
      <c r="A64" s="105">
        <v>333</v>
      </c>
      <c r="B64" s="105" t="s">
        <v>210</v>
      </c>
    </row>
    <row r="65" spans="1:2">
      <c r="A65" s="105">
        <v>334</v>
      </c>
      <c r="B65" s="105" t="s">
        <v>211</v>
      </c>
    </row>
    <row r="66" spans="1:2">
      <c r="A66" s="105">
        <v>351</v>
      </c>
      <c r="B66" s="105" t="s">
        <v>212</v>
      </c>
    </row>
    <row r="68" spans="1:2">
      <c r="A68" s="104" t="s">
        <v>213</v>
      </c>
    </row>
    <row r="69" spans="1:2">
      <c r="A69" s="105">
        <v>522</v>
      </c>
      <c r="B69" s="105" t="s">
        <v>214</v>
      </c>
    </row>
    <row r="70" spans="1:2">
      <c r="A70" s="105">
        <v>523</v>
      </c>
      <c r="B70" s="105" t="s">
        <v>215</v>
      </c>
    </row>
    <row r="71" spans="1:2">
      <c r="A71" s="105">
        <v>524</v>
      </c>
      <c r="B71" s="105" t="s">
        <v>216</v>
      </c>
    </row>
    <row r="72" spans="1:2">
      <c r="A72" s="105">
        <v>688</v>
      </c>
      <c r="B72" s="105" t="s">
        <v>217</v>
      </c>
    </row>
    <row r="73" spans="1:2">
      <c r="A73" s="105">
        <v>511</v>
      </c>
      <c r="B73" s="105" t="s">
        <v>218</v>
      </c>
    </row>
    <row r="74" spans="1:2">
      <c r="A74" s="105">
        <v>512</v>
      </c>
      <c r="B74" s="105" t="s">
        <v>219</v>
      </c>
    </row>
    <row r="75" spans="1:2">
      <c r="A75" s="105">
        <v>516</v>
      </c>
      <c r="B75" s="105" t="s">
        <v>220</v>
      </c>
    </row>
    <row r="76" spans="1:2">
      <c r="A76" s="105">
        <v>513</v>
      </c>
      <c r="B76" s="105" t="s">
        <v>221</v>
      </c>
    </row>
    <row r="77" spans="1:2">
      <c r="A77" s="105">
        <v>514</v>
      </c>
      <c r="B77" s="105" t="s">
        <v>222</v>
      </c>
    </row>
    <row r="78" spans="1:2">
      <c r="A78" s="105">
        <v>515</v>
      </c>
      <c r="B78" s="105" t="s">
        <v>223</v>
      </c>
    </row>
    <row r="79" spans="1:2">
      <c r="A79" s="105">
        <v>562</v>
      </c>
      <c r="B79" s="105" t="s">
        <v>224</v>
      </c>
    </row>
    <row r="80" spans="1:2">
      <c r="A80" s="105">
        <v>532</v>
      </c>
      <c r="B80" s="105" t="s">
        <v>225</v>
      </c>
    </row>
    <row r="81" spans="1:2">
      <c r="A81" s="105">
        <v>531</v>
      </c>
      <c r="B81" s="105" t="s">
        <v>226</v>
      </c>
    </row>
    <row r="82" spans="1:2">
      <c r="A82" s="105">
        <v>533</v>
      </c>
      <c r="B82" s="105" t="s">
        <v>227</v>
      </c>
    </row>
    <row r="83" spans="1:2">
      <c r="A83" s="105">
        <v>551</v>
      </c>
      <c r="B83" s="105" t="s">
        <v>228</v>
      </c>
    </row>
    <row r="84" spans="1:2">
      <c r="A84" s="105">
        <v>553</v>
      </c>
      <c r="B84" s="105" t="s">
        <v>229</v>
      </c>
    </row>
    <row r="85" spans="1:2">
      <c r="A85" s="105">
        <v>554</v>
      </c>
      <c r="B85" s="105" t="s">
        <v>230</v>
      </c>
    </row>
    <row r="86" spans="1:2">
      <c r="A86" s="105">
        <v>598</v>
      </c>
      <c r="B86" s="105" t="s">
        <v>231</v>
      </c>
    </row>
    <row r="87" spans="1:2">
      <c r="A87" s="105">
        <v>592</v>
      </c>
      <c r="B87" s="105" t="s">
        <v>232</v>
      </c>
    </row>
    <row r="88" spans="1:2">
      <c r="A88" s="105">
        <v>572</v>
      </c>
      <c r="B88" s="105" t="s">
        <v>233</v>
      </c>
    </row>
    <row r="89" spans="1:2">
      <c r="A89" s="105">
        <v>882</v>
      </c>
      <c r="B89" s="105" t="s">
        <v>234</v>
      </c>
    </row>
    <row r="90" spans="1:2">
      <c r="A90" s="105">
        <v>883</v>
      </c>
      <c r="B90" s="105" t="s">
        <v>235</v>
      </c>
    </row>
    <row r="91" spans="1:2">
      <c r="A91" s="105">
        <v>591</v>
      </c>
      <c r="B91" s="105" t="s">
        <v>236</v>
      </c>
    </row>
    <row r="93" spans="1:2">
      <c r="A93" s="104" t="s">
        <v>237</v>
      </c>
    </row>
    <row r="94" spans="1:2">
      <c r="A94" s="105">
        <v>541</v>
      </c>
      <c r="B94" s="105" t="s">
        <v>238</v>
      </c>
    </row>
    <row r="96" spans="1:2">
      <c r="A96" s="104" t="s">
        <v>239</v>
      </c>
    </row>
    <row r="97" spans="1:2">
      <c r="A97" s="105">
        <v>583</v>
      </c>
      <c r="B97" s="105" t="s">
        <v>240</v>
      </c>
    </row>
    <row r="98" spans="1:2">
      <c r="A98" s="105">
        <v>582</v>
      </c>
      <c r="B98" s="105" t="s">
        <v>241</v>
      </c>
    </row>
    <row r="99" spans="1:2">
      <c r="A99" s="105">
        <v>584</v>
      </c>
      <c r="B99" s="105" t="s">
        <v>242</v>
      </c>
    </row>
    <row r="100" spans="1:2">
      <c r="A100" s="105">
        <v>585</v>
      </c>
      <c r="B100" s="105" t="s">
        <v>243</v>
      </c>
    </row>
    <row r="101" spans="1:2">
      <c r="A101" s="105">
        <v>893</v>
      </c>
      <c r="B101" s="105" t="s">
        <v>244</v>
      </c>
    </row>
    <row r="102" spans="1:2">
      <c r="A102" s="105">
        <v>892</v>
      </c>
      <c r="B102" s="105" t="s">
        <v>245</v>
      </c>
    </row>
    <row r="103" spans="1:2">
      <c r="A103" s="105">
        <v>232</v>
      </c>
      <c r="B103" s="105" t="s">
        <v>246</v>
      </c>
    </row>
    <row r="104" spans="1:2">
      <c r="A104" s="105">
        <v>233</v>
      </c>
      <c r="B104" s="105" t="s">
        <v>247</v>
      </c>
    </row>
    <row r="105" spans="1:2">
      <c r="A105" s="105">
        <v>621</v>
      </c>
      <c r="B105" s="105" t="s">
        <v>248</v>
      </c>
    </row>
    <row r="106" spans="1:2">
      <c r="A106" s="105">
        <v>628</v>
      </c>
      <c r="B106" s="105" t="s">
        <v>249</v>
      </c>
    </row>
    <row r="107" spans="1:2">
      <c r="A107" s="105">
        <v>625</v>
      </c>
      <c r="B107" s="105" t="s">
        <v>250</v>
      </c>
    </row>
    <row r="108" spans="1:2">
      <c r="A108" s="105">
        <v>245</v>
      </c>
      <c r="B108" s="105" t="s">
        <v>251</v>
      </c>
    </row>
    <row r="109" spans="1:2">
      <c r="A109" s="105">
        <v>246</v>
      </c>
      <c r="B109" s="105" t="s">
        <v>252</v>
      </c>
    </row>
    <row r="110" spans="1:2">
      <c r="A110" s="105">
        <v>247</v>
      </c>
      <c r="B110" s="105" t="s">
        <v>253</v>
      </c>
    </row>
    <row r="111" spans="1:2">
      <c r="A111" s="105">
        <v>634</v>
      </c>
      <c r="B111" s="105" t="s">
        <v>254</v>
      </c>
    </row>
    <row r="112" spans="1:2">
      <c r="A112" s="105">
        <v>248</v>
      </c>
      <c r="B112" s="105" t="s">
        <v>255</v>
      </c>
    </row>
    <row r="113" spans="1:2">
      <c r="A113" s="105">
        <v>641</v>
      </c>
      <c r="B113" s="105" t="s">
        <v>256</v>
      </c>
    </row>
    <row r="114" spans="1:2">
      <c r="A114" s="105">
        <v>635</v>
      </c>
      <c r="B114" s="105" t="s">
        <v>257</v>
      </c>
    </row>
    <row r="115" spans="1:2">
      <c r="A115" s="105">
        <v>244</v>
      </c>
      <c r="B115" s="105" t="s">
        <v>258</v>
      </c>
    </row>
    <row r="116" spans="1:2">
      <c r="A116" s="105">
        <v>633</v>
      </c>
      <c r="B116" s="105" t="s">
        <v>259</v>
      </c>
    </row>
    <row r="117" spans="1:2">
      <c r="A117" s="105">
        <v>251</v>
      </c>
      <c r="B117" s="105" t="s">
        <v>260</v>
      </c>
    </row>
    <row r="118" spans="1:2">
      <c r="A118" s="105">
        <v>642</v>
      </c>
      <c r="B118" s="105" t="s">
        <v>261</v>
      </c>
    </row>
    <row r="119" spans="1:2">
      <c r="A119" s="105">
        <v>661</v>
      </c>
      <c r="B119" s="105" t="s">
        <v>262</v>
      </c>
    </row>
    <row r="120" spans="1:2">
      <c r="A120" s="105">
        <v>663</v>
      </c>
      <c r="B120" s="105" t="s">
        <v>263</v>
      </c>
    </row>
    <row r="121" spans="1:2">
      <c r="A121" s="105">
        <v>662</v>
      </c>
      <c r="B121" s="105" t="s">
        <v>264</v>
      </c>
    </row>
    <row r="122" spans="1:2">
      <c r="A122" s="105">
        <v>666</v>
      </c>
      <c r="B122" s="105" t="s">
        <v>265</v>
      </c>
    </row>
    <row r="123" spans="1:2">
      <c r="A123" s="105">
        <v>664</v>
      </c>
      <c r="B123" s="105" t="s">
        <v>266</v>
      </c>
    </row>
    <row r="124" spans="1:2">
      <c r="A124" s="105">
        <v>665</v>
      </c>
      <c r="B124" s="105" t="s">
        <v>267</v>
      </c>
    </row>
    <row r="125" spans="1:2">
      <c r="A125" s="105">
        <v>667</v>
      </c>
      <c r="B125" s="105" t="s">
        <v>268</v>
      </c>
    </row>
    <row r="126" spans="1:2">
      <c r="A126" s="105">
        <v>277</v>
      </c>
      <c r="B126" s="105" t="s">
        <v>269</v>
      </c>
    </row>
    <row r="127" spans="1:2">
      <c r="A127" s="105">
        <v>681</v>
      </c>
      <c r="B127" s="105" t="s">
        <v>270</v>
      </c>
    </row>
    <row r="128" spans="1:2">
      <c r="A128" s="105">
        <v>971</v>
      </c>
      <c r="B128" s="105" t="s">
        <v>271</v>
      </c>
    </row>
    <row r="129" spans="1:2">
      <c r="A129" s="105">
        <v>289</v>
      </c>
      <c r="B129" s="105" t="s">
        <v>272</v>
      </c>
    </row>
    <row r="130" spans="1:2">
      <c r="A130" s="105">
        <v>897</v>
      </c>
      <c r="B130" s="105" t="s">
        <v>273</v>
      </c>
    </row>
    <row r="131" spans="1:2">
      <c r="A131" s="105">
        <v>961</v>
      </c>
      <c r="B131" s="105" t="s">
        <v>274</v>
      </c>
    </row>
    <row r="132" spans="1:2">
      <c r="A132" s="105">
        <v>671</v>
      </c>
      <c r="B132" s="105" t="s">
        <v>275</v>
      </c>
    </row>
    <row r="133" spans="1:2">
      <c r="A133" s="105">
        <v>282</v>
      </c>
      <c r="B133" s="105" t="s">
        <v>276</v>
      </c>
    </row>
    <row r="134" spans="1:2">
      <c r="A134" s="105">
        <v>672</v>
      </c>
      <c r="B134" s="105" t="s">
        <v>277</v>
      </c>
    </row>
    <row r="135" spans="1:2">
      <c r="A135" s="105">
        <v>674</v>
      </c>
      <c r="B135" s="105" t="s">
        <v>278</v>
      </c>
    </row>
    <row r="136" spans="1:2">
      <c r="A136" s="105">
        <v>673</v>
      </c>
      <c r="B136" s="105" t="s">
        <v>279</v>
      </c>
    </row>
    <row r="137" spans="1:2">
      <c r="A137" s="105">
        <v>677</v>
      </c>
      <c r="B137" s="105" t="s">
        <v>280</v>
      </c>
    </row>
    <row r="138" spans="1:2">
      <c r="A138" s="105">
        <v>691</v>
      </c>
      <c r="B138" s="105" t="s">
        <v>281</v>
      </c>
    </row>
    <row r="139" spans="1:2">
      <c r="A139" s="105">
        <v>676</v>
      </c>
      <c r="B139" s="105" t="s">
        <v>282</v>
      </c>
    </row>
    <row r="140" spans="1:2">
      <c r="A140" s="105">
        <v>678</v>
      </c>
      <c r="B140" s="105" t="s">
        <v>283</v>
      </c>
    </row>
    <row r="141" spans="1:2">
      <c r="A141" s="105">
        <v>692</v>
      </c>
      <c r="B141" s="105" t="s">
        <v>284</v>
      </c>
    </row>
    <row r="142" spans="1:2">
      <c r="A142" s="105">
        <v>693</v>
      </c>
      <c r="B142" s="105" t="s">
        <v>285</v>
      </c>
    </row>
    <row r="143" spans="1:2">
      <c r="A143" s="105">
        <v>699</v>
      </c>
      <c r="B143" s="105" t="s">
        <v>286</v>
      </c>
    </row>
    <row r="144" spans="1:2">
      <c r="A144" s="105">
        <v>694</v>
      </c>
      <c r="B144" s="105" t="s">
        <v>287</v>
      </c>
    </row>
    <row r="145" spans="1:2">
      <c r="A145" s="105">
        <v>697</v>
      </c>
      <c r="B145" s="105" t="s">
        <v>288</v>
      </c>
    </row>
    <row r="146" spans="1:2">
      <c r="A146" s="105">
        <v>679</v>
      </c>
      <c r="B146" s="105" t="s">
        <v>289</v>
      </c>
    </row>
    <row r="147" spans="1:2">
      <c r="A147" s="105">
        <v>675</v>
      </c>
      <c r="B147" s="105" t="s">
        <v>290</v>
      </c>
    </row>
    <row r="148" spans="1:2">
      <c r="A148" s="105">
        <v>682</v>
      </c>
      <c r="B148" s="105" t="s">
        <v>291</v>
      </c>
    </row>
    <row r="149" spans="1:2">
      <c r="A149" s="105">
        <v>288</v>
      </c>
      <c r="B149" s="105" t="s">
        <v>292</v>
      </c>
    </row>
    <row r="150" spans="1:2">
      <c r="A150" s="105">
        <v>683</v>
      </c>
      <c r="B150" s="105" t="s">
        <v>293</v>
      </c>
    </row>
    <row r="151" spans="1:2">
      <c r="A151" s="105">
        <v>684</v>
      </c>
      <c r="B151" s="105" t="s">
        <v>294</v>
      </c>
    </row>
    <row r="152" spans="1:2">
      <c r="A152" s="105">
        <v>685</v>
      </c>
      <c r="B152" s="105" t="s">
        <v>295</v>
      </c>
    </row>
    <row r="153" spans="1:2">
      <c r="A153" s="105">
        <v>686</v>
      </c>
      <c r="B153" s="105" t="s">
        <v>296</v>
      </c>
    </row>
    <row r="154" spans="1:2">
      <c r="A154" s="105">
        <v>687</v>
      </c>
      <c r="B154" s="105" t="s">
        <v>297</v>
      </c>
    </row>
    <row r="155" spans="1:2">
      <c r="A155" s="105">
        <v>689</v>
      </c>
      <c r="B155" s="105" t="s">
        <v>298</v>
      </c>
    </row>
    <row r="156" spans="1:2">
      <c r="A156" s="105">
        <v>695</v>
      </c>
      <c r="B156" s="105" t="s">
        <v>299</v>
      </c>
    </row>
    <row r="157" spans="1:2">
      <c r="A157" s="105">
        <v>696</v>
      </c>
      <c r="B157" s="105" t="s">
        <v>300</v>
      </c>
    </row>
    <row r="159" spans="1:2">
      <c r="A159" s="104" t="s">
        <v>301</v>
      </c>
    </row>
    <row r="160" spans="1:2">
      <c r="A160" s="105">
        <v>211</v>
      </c>
      <c r="B160" s="105" t="s">
        <v>302</v>
      </c>
    </row>
    <row r="161" spans="1:2">
      <c r="A161" s="105">
        <v>611</v>
      </c>
      <c r="B161" s="105" t="s">
        <v>303</v>
      </c>
    </row>
    <row r="162" spans="1:2">
      <c r="A162" s="105">
        <v>612</v>
      </c>
      <c r="B162" s="105" t="s">
        <v>304</v>
      </c>
    </row>
    <row r="163" spans="1:2">
      <c r="A163" s="105">
        <v>831</v>
      </c>
      <c r="B163" s="105" t="s">
        <v>305</v>
      </c>
    </row>
    <row r="164" spans="1:2">
      <c r="A164" s="105">
        <v>848</v>
      </c>
      <c r="B164" s="105" t="s">
        <v>306</v>
      </c>
    </row>
    <row r="165" spans="1:2">
      <c r="A165" s="105">
        <v>212</v>
      </c>
      <c r="B165" s="105" t="s">
        <v>307</v>
      </c>
    </row>
    <row r="166" spans="1:2">
      <c r="A166" s="105">
        <v>613</v>
      </c>
      <c r="B166" s="105" t="s">
        <v>308</v>
      </c>
    </row>
    <row r="167" spans="1:2">
      <c r="A167" s="105">
        <v>261</v>
      </c>
      <c r="B167" s="105" t="s">
        <v>309</v>
      </c>
    </row>
    <row r="168" spans="1:2">
      <c r="A168" s="105">
        <v>651</v>
      </c>
      <c r="B168" s="105" t="s">
        <v>310</v>
      </c>
    </row>
    <row r="169" spans="1:2">
      <c r="A169" s="105">
        <v>654</v>
      </c>
      <c r="B169" s="105" t="s">
        <v>311</v>
      </c>
    </row>
    <row r="170" spans="1:2">
      <c r="A170" s="105">
        <v>268</v>
      </c>
      <c r="B170" s="105" t="s">
        <v>312</v>
      </c>
    </row>
    <row r="171" spans="1:2">
      <c r="A171" s="105">
        <v>263</v>
      </c>
      <c r="B171" s="105" t="s">
        <v>313</v>
      </c>
    </row>
    <row r="172" spans="1:2">
      <c r="A172" s="105">
        <v>652</v>
      </c>
      <c r="B172" s="105" t="s">
        <v>314</v>
      </c>
    </row>
    <row r="173" spans="1:2">
      <c r="A173" s="105">
        <v>265</v>
      </c>
      <c r="B173" s="105" t="s">
        <v>315</v>
      </c>
    </row>
    <row r="174" spans="1:2">
      <c r="A174" s="105">
        <v>264</v>
      </c>
      <c r="B174" s="105" t="s">
        <v>316</v>
      </c>
    </row>
    <row r="175" spans="1:2">
      <c r="A175" s="105">
        <v>653</v>
      </c>
      <c r="B175" s="105" t="s">
        <v>317</v>
      </c>
    </row>
    <row r="176" spans="1:2">
      <c r="A176" s="105">
        <v>266</v>
      </c>
      <c r="B176" s="105" t="s">
        <v>318</v>
      </c>
    </row>
    <row r="177" spans="1:23">
      <c r="A177" s="105">
        <v>267</v>
      </c>
      <c r="B177" s="105" t="s">
        <v>319</v>
      </c>
    </row>
    <row r="178" spans="1:23">
      <c r="A178" s="105">
        <v>657</v>
      </c>
      <c r="B178" s="105" t="s">
        <v>320</v>
      </c>
    </row>
    <row r="179" spans="1:23">
      <c r="A179" s="105">
        <v>656</v>
      </c>
      <c r="B179" s="105" t="s">
        <v>321</v>
      </c>
    </row>
    <row r="180" spans="1:23">
      <c r="A180" s="105">
        <v>659</v>
      </c>
      <c r="B180" s="105" t="s">
        <v>322</v>
      </c>
    </row>
    <row r="181" spans="1:23">
      <c r="A181" s="105">
        <v>658</v>
      </c>
      <c r="B181" s="105" t="s">
        <v>323</v>
      </c>
    </row>
    <row r="182" spans="1:23">
      <c r="A182" s="105">
        <v>655</v>
      </c>
      <c r="B182" s="105" t="s">
        <v>324</v>
      </c>
    </row>
    <row r="183" spans="1:23">
      <c r="A183" s="105">
        <v>845</v>
      </c>
      <c r="B183" s="105" t="s">
        <v>325</v>
      </c>
    </row>
    <row r="184" spans="1:23">
      <c r="A184" s="105">
        <v>846</v>
      </c>
      <c r="B184" s="105" t="s">
        <v>326</v>
      </c>
    </row>
    <row r="185" spans="1:23">
      <c r="A185" s="105">
        <v>847</v>
      </c>
      <c r="B185" s="105" t="s">
        <v>327</v>
      </c>
    </row>
    <row r="186" spans="1:23">
      <c r="A186" s="105">
        <v>842</v>
      </c>
      <c r="B186" s="105" t="s">
        <v>328</v>
      </c>
    </row>
    <row r="187" spans="1:23">
      <c r="A187" s="105">
        <v>843</v>
      </c>
      <c r="B187" s="105" t="s">
        <v>329</v>
      </c>
    </row>
    <row r="188" spans="1:23">
      <c r="A188" s="105">
        <v>844</v>
      </c>
      <c r="B188" s="105" t="s">
        <v>330</v>
      </c>
    </row>
    <row r="189" spans="1:23">
      <c r="A189" s="105">
        <v>269</v>
      </c>
      <c r="B189" s="105" t="s">
        <v>331</v>
      </c>
    </row>
    <row r="190" spans="1:23">
      <c r="A190" s="105">
        <v>851</v>
      </c>
      <c r="B190" s="105" t="s">
        <v>332</v>
      </c>
    </row>
    <row r="192" spans="1:23">
      <c r="A192" s="104" t="s">
        <v>333</v>
      </c>
      <c r="L192" s="106"/>
      <c r="M192" s="107"/>
      <c r="N192" s="107"/>
      <c r="O192" s="107"/>
      <c r="T192" s="108"/>
      <c r="U192" s="108"/>
      <c r="V192" s="107"/>
      <c r="W192" s="107"/>
    </row>
    <row r="193" spans="1:23">
      <c r="A193" s="108">
        <v>711</v>
      </c>
      <c r="B193" s="108" t="s">
        <v>334</v>
      </c>
      <c r="L193" s="108"/>
      <c r="M193" s="108"/>
      <c r="N193" s="107"/>
      <c r="O193" s="107"/>
      <c r="T193" s="108"/>
      <c r="U193" s="108"/>
      <c r="V193" s="107"/>
      <c r="W193" s="107"/>
    </row>
    <row r="194" spans="1:23">
      <c r="A194" s="108">
        <v>712</v>
      </c>
      <c r="B194" s="108" t="s">
        <v>335</v>
      </c>
      <c r="L194" s="108"/>
      <c r="M194" s="108"/>
      <c r="N194" s="107"/>
      <c r="O194" s="107"/>
      <c r="T194" s="108"/>
      <c r="U194" s="108"/>
      <c r="V194" s="107"/>
      <c r="W194" s="107"/>
    </row>
    <row r="195" spans="1:23">
      <c r="A195" s="108">
        <v>713</v>
      </c>
      <c r="B195" s="108" t="s">
        <v>336</v>
      </c>
      <c r="L195" s="108"/>
      <c r="M195" s="108"/>
      <c r="N195" s="107"/>
      <c r="O195" s="107"/>
      <c r="T195" s="108"/>
      <c r="U195" s="108"/>
      <c r="V195" s="107"/>
      <c r="W195" s="107"/>
    </row>
    <row r="196" spans="1:23">
      <c r="A196" s="108">
        <v>714</v>
      </c>
      <c r="B196" s="108" t="s">
        <v>337</v>
      </c>
      <c r="L196" s="108"/>
      <c r="M196" s="108"/>
      <c r="N196" s="107"/>
      <c r="O196" s="107"/>
      <c r="T196" s="108"/>
      <c r="U196" s="108"/>
      <c r="V196" s="107"/>
      <c r="W196" s="107"/>
    </row>
    <row r="197" spans="1:23">
      <c r="A197" s="108">
        <v>718</v>
      </c>
      <c r="B197" s="108" t="s">
        <v>338</v>
      </c>
      <c r="L197" s="108"/>
      <c r="M197" s="108"/>
      <c r="N197" s="107"/>
      <c r="O197" s="107"/>
      <c r="T197" s="108"/>
      <c r="U197" s="108"/>
      <c r="V197" s="107"/>
      <c r="W197" s="107"/>
    </row>
    <row r="198" spans="1:23">
      <c r="A198" s="105"/>
      <c r="B198" s="105"/>
      <c r="T198" s="108"/>
      <c r="U198" s="108"/>
      <c r="V198" s="107"/>
      <c r="W198" s="107"/>
    </row>
    <row r="199" spans="1:23">
      <c r="A199" s="104" t="s">
        <v>339</v>
      </c>
      <c r="B199" s="105"/>
      <c r="T199" s="108"/>
      <c r="U199" s="108"/>
      <c r="V199" s="107"/>
      <c r="W199" s="107"/>
    </row>
    <row r="200" spans="1:23">
      <c r="A200" s="108">
        <v>721</v>
      </c>
      <c r="B200" s="108" t="s">
        <v>340</v>
      </c>
      <c r="T200" s="108"/>
      <c r="U200" s="108"/>
      <c r="V200" s="107"/>
      <c r="W200" s="107"/>
    </row>
    <row r="201" spans="1:23">
      <c r="A201" s="108">
        <v>723</v>
      </c>
      <c r="B201" s="108" t="s">
        <v>341</v>
      </c>
      <c r="T201" s="108"/>
      <c r="U201" s="108"/>
      <c r="V201" s="107"/>
      <c r="W201" s="107"/>
    </row>
    <row r="202" spans="1:23">
      <c r="A202" s="108">
        <v>724</v>
      </c>
      <c r="B202" s="108" t="s">
        <v>342</v>
      </c>
      <c r="T202" s="108"/>
      <c r="U202" s="108"/>
      <c r="V202" s="107"/>
      <c r="W202" s="107"/>
    </row>
    <row r="203" spans="1:23">
      <c r="A203" s="108">
        <v>725</v>
      </c>
      <c r="B203" s="108" t="s">
        <v>343</v>
      </c>
      <c r="T203" s="108"/>
      <c r="U203" s="108"/>
      <c r="V203" s="107"/>
      <c r="W203" s="107"/>
    </row>
    <row r="204" spans="1:23">
      <c r="A204" s="108">
        <v>726</v>
      </c>
      <c r="B204" s="108" t="s">
        <v>344</v>
      </c>
      <c r="N204" s="107"/>
      <c r="O204" s="107"/>
      <c r="T204" s="108"/>
      <c r="U204" s="108"/>
      <c r="V204" s="107"/>
      <c r="W204" s="107"/>
    </row>
    <row r="205" spans="1:23">
      <c r="A205" s="108">
        <v>727</v>
      </c>
      <c r="B205" s="108" t="s">
        <v>345</v>
      </c>
      <c r="N205" s="107"/>
      <c r="O205" s="107"/>
      <c r="T205" s="108"/>
      <c r="U205" s="108"/>
      <c r="V205" s="107"/>
      <c r="W205" s="107"/>
    </row>
    <row r="206" spans="1:23">
      <c r="A206" s="108">
        <v>728</v>
      </c>
      <c r="B206" s="108" t="s">
        <v>346</v>
      </c>
      <c r="N206" s="107"/>
      <c r="O206" s="107"/>
      <c r="T206" s="108"/>
      <c r="U206" s="108"/>
      <c r="V206" s="107"/>
      <c r="W206" s="107"/>
    </row>
    <row r="207" spans="1:23">
      <c r="A207" s="108">
        <v>736</v>
      </c>
      <c r="B207" s="108" t="s">
        <v>347</v>
      </c>
    </row>
    <row r="208" spans="1:23">
      <c r="A208" s="108">
        <v>737</v>
      </c>
      <c r="B208" s="108" t="s">
        <v>348</v>
      </c>
    </row>
    <row r="209" spans="1:24">
      <c r="A209" s="108">
        <v>741</v>
      </c>
      <c r="B209" s="108" t="s">
        <v>349</v>
      </c>
    </row>
    <row r="210" spans="1:24">
      <c r="A210" s="108">
        <v>742</v>
      </c>
      <c r="B210" s="108" t="s">
        <v>350</v>
      </c>
    </row>
    <row r="211" spans="1:24">
      <c r="A211" s="108">
        <v>743</v>
      </c>
      <c r="B211" s="108" t="s">
        <v>351</v>
      </c>
    </row>
    <row r="212" spans="1:24">
      <c r="A212" s="108">
        <v>744</v>
      </c>
      <c r="B212" s="108" t="s">
        <v>352</v>
      </c>
    </row>
    <row r="213" spans="1:24">
      <c r="A213" s="108">
        <v>745</v>
      </c>
      <c r="B213" s="108" t="s">
        <v>353</v>
      </c>
    </row>
    <row r="214" spans="1:24">
      <c r="A214" s="108">
        <v>749</v>
      </c>
      <c r="B214" s="108" t="s">
        <v>354</v>
      </c>
    </row>
    <row r="215" spans="1:24">
      <c r="A215" s="105"/>
      <c r="B215" s="105"/>
    </row>
    <row r="216" spans="1:24">
      <c r="A216" s="104" t="s">
        <v>355</v>
      </c>
      <c r="L216" s="107"/>
      <c r="M216" s="107"/>
      <c r="N216" s="107"/>
      <c r="O216" s="107"/>
    </row>
    <row r="217" spans="1:24">
      <c r="A217" s="108">
        <v>751</v>
      </c>
      <c r="B217" s="108" t="s">
        <v>356</v>
      </c>
      <c r="L217" s="106"/>
      <c r="M217" s="107"/>
      <c r="N217" s="107"/>
      <c r="O217" s="107"/>
      <c r="U217" s="108"/>
      <c r="V217" s="108"/>
      <c r="W217" s="107"/>
      <c r="X217" s="107"/>
    </row>
    <row r="218" spans="1:24">
      <c r="A218" s="108">
        <v>752</v>
      </c>
      <c r="B218" s="108" t="s">
        <v>357</v>
      </c>
      <c r="U218" s="108"/>
      <c r="V218" s="108"/>
      <c r="W218" s="107"/>
      <c r="X218" s="107"/>
    </row>
    <row r="219" spans="1:24">
      <c r="A219" s="108">
        <v>759</v>
      </c>
      <c r="B219" s="108" t="s">
        <v>358</v>
      </c>
      <c r="U219" s="108"/>
      <c r="V219" s="108"/>
      <c r="W219" s="107"/>
      <c r="X219" s="107"/>
    </row>
    <row r="220" spans="1:24">
      <c r="A220" s="108">
        <v>764</v>
      </c>
      <c r="B220" s="108" t="s">
        <v>359</v>
      </c>
      <c r="U220" s="108"/>
      <c r="V220" s="108"/>
      <c r="W220" s="107"/>
      <c r="X220" s="107"/>
    </row>
    <row r="221" spans="1:24">
      <c r="A221" s="108">
        <v>771</v>
      </c>
      <c r="B221" s="108" t="s">
        <v>360</v>
      </c>
    </row>
    <row r="222" spans="1:24">
      <c r="A222" s="108">
        <v>773</v>
      </c>
      <c r="B222" s="108" t="s">
        <v>361</v>
      </c>
      <c r="N222" s="107"/>
      <c r="O222" s="107"/>
    </row>
    <row r="223" spans="1:24">
      <c r="A223" s="108">
        <v>775</v>
      </c>
      <c r="B223" s="108" t="s">
        <v>362</v>
      </c>
      <c r="N223" s="107"/>
      <c r="O223" s="107"/>
    </row>
    <row r="224" spans="1:24">
      <c r="A224" s="105"/>
      <c r="B224" s="105"/>
      <c r="N224" s="107"/>
      <c r="O224" s="107"/>
    </row>
    <row r="225" spans="1:15">
      <c r="A225" s="104" t="s">
        <v>363</v>
      </c>
      <c r="B225" s="105"/>
      <c r="N225" s="107"/>
      <c r="O225" s="107"/>
    </row>
    <row r="226" spans="1:15">
      <c r="A226" s="108">
        <v>716</v>
      </c>
      <c r="B226" s="108" t="s">
        <v>364</v>
      </c>
      <c r="N226" s="107"/>
      <c r="O226" s="107"/>
    </row>
    <row r="227" spans="1:15">
      <c r="A227" s="108">
        <v>761</v>
      </c>
      <c r="B227" s="108" t="s">
        <v>365</v>
      </c>
      <c r="N227" s="107"/>
      <c r="O227" s="107"/>
    </row>
    <row r="228" spans="1:15">
      <c r="A228" s="108">
        <v>762</v>
      </c>
      <c r="B228" s="108" t="s">
        <v>366</v>
      </c>
      <c r="N228" s="107"/>
      <c r="O228" s="107"/>
    </row>
    <row r="229" spans="1:15">
      <c r="A229" s="108">
        <v>763</v>
      </c>
      <c r="B229" s="108" t="s">
        <v>367</v>
      </c>
      <c r="N229" s="107"/>
      <c r="O229" s="107"/>
    </row>
    <row r="230" spans="1:15">
      <c r="A230" s="108">
        <v>772</v>
      </c>
      <c r="B230" s="108" t="s">
        <v>368</v>
      </c>
      <c r="N230" s="107"/>
      <c r="O230" s="107"/>
    </row>
    <row r="231" spans="1:15">
      <c r="A231" s="108">
        <v>776</v>
      </c>
      <c r="B231" s="108" t="s">
        <v>369</v>
      </c>
      <c r="N231" s="107"/>
      <c r="O231" s="107"/>
    </row>
    <row r="232" spans="1:15">
      <c r="A232" s="108">
        <v>778</v>
      </c>
      <c r="B232" s="108" t="s">
        <v>370</v>
      </c>
      <c r="N232" s="107"/>
      <c r="O232" s="107"/>
    </row>
    <row r="233" spans="1:15">
      <c r="A233" s="108">
        <v>884</v>
      </c>
      <c r="B233" s="108" t="s">
        <v>371</v>
      </c>
      <c r="N233" s="107"/>
      <c r="O233" s="107"/>
    </row>
    <row r="234" spans="1:15">
      <c r="A234" s="108">
        <v>898</v>
      </c>
      <c r="B234" s="108" t="s">
        <v>372</v>
      </c>
      <c r="N234" s="107"/>
      <c r="O234" s="107"/>
    </row>
    <row r="236" spans="1:15">
      <c r="A236" s="104" t="s">
        <v>373</v>
      </c>
    </row>
    <row r="237" spans="1:15">
      <c r="A237" s="105">
        <v>791</v>
      </c>
      <c r="B237" s="105" t="s">
        <v>374</v>
      </c>
      <c r="C237" s="109"/>
    </row>
    <row r="239" spans="1:15">
      <c r="A239" s="104" t="s">
        <v>375</v>
      </c>
    </row>
    <row r="240" spans="1:15">
      <c r="A240" s="105">
        <v>722</v>
      </c>
      <c r="B240" s="105" t="s">
        <v>376</v>
      </c>
      <c r="C240" s="109"/>
    </row>
    <row r="241" spans="1:3">
      <c r="A241" s="105">
        <v>783</v>
      </c>
      <c r="B241" s="105" t="s">
        <v>377</v>
      </c>
      <c r="C241" s="109"/>
    </row>
    <row r="242" spans="1:3">
      <c r="A242" s="105">
        <v>781</v>
      </c>
      <c r="B242" s="105" t="s">
        <v>378</v>
      </c>
      <c r="C242" s="109"/>
    </row>
    <row r="243" spans="1:3">
      <c r="A243" s="105">
        <v>782</v>
      </c>
      <c r="B243" s="105" t="s">
        <v>379</v>
      </c>
      <c r="C243" s="109"/>
    </row>
    <row r="244" spans="1:3">
      <c r="A244" s="105">
        <v>784</v>
      </c>
      <c r="B244" s="105" t="s">
        <v>380</v>
      </c>
      <c r="C244" s="109"/>
    </row>
    <row r="245" spans="1:3">
      <c r="A245" s="105">
        <v>785</v>
      </c>
      <c r="B245" s="105" t="s">
        <v>381</v>
      </c>
      <c r="C245" s="109"/>
    </row>
    <row r="246" spans="1:3">
      <c r="A246" s="105">
        <v>786</v>
      </c>
      <c r="B246" s="105" t="s">
        <v>382</v>
      </c>
      <c r="C246" s="109"/>
    </row>
    <row r="248" spans="1:3">
      <c r="A248" s="104" t="s">
        <v>383</v>
      </c>
    </row>
    <row r="249" spans="1:3">
      <c r="A249" s="105">
        <v>792</v>
      </c>
      <c r="B249" s="105" t="s">
        <v>384</v>
      </c>
      <c r="C249" s="109"/>
    </row>
    <row r="251" spans="1:3">
      <c r="A251" s="104" t="s">
        <v>385</v>
      </c>
    </row>
    <row r="252" spans="1:3">
      <c r="A252" s="105">
        <v>793</v>
      </c>
      <c r="B252" s="105" t="s">
        <v>386</v>
      </c>
      <c r="C252" s="109"/>
    </row>
    <row r="254" spans="1:3">
      <c r="A254" s="104" t="s">
        <v>387</v>
      </c>
    </row>
    <row r="255" spans="1:3">
      <c r="A255" s="105">
        <v>871</v>
      </c>
      <c r="B255" s="105" t="s">
        <v>388</v>
      </c>
      <c r="C255" s="109"/>
    </row>
    <row r="256" spans="1:3">
      <c r="A256" s="105">
        <v>881</v>
      </c>
      <c r="B256" s="105" t="s">
        <v>389</v>
      </c>
      <c r="C256" s="109"/>
    </row>
    <row r="257" spans="1:3">
      <c r="A257" s="105">
        <v>874</v>
      </c>
      <c r="B257" s="105" t="s">
        <v>390</v>
      </c>
      <c r="C257" s="109"/>
    </row>
    <row r="258" spans="1:3">
      <c r="A258" s="105">
        <v>774</v>
      </c>
      <c r="B258" s="105" t="s">
        <v>391</v>
      </c>
      <c r="C258" s="109"/>
    </row>
    <row r="259" spans="1:3">
      <c r="A259" s="105">
        <v>872</v>
      </c>
      <c r="B259" s="105" t="s">
        <v>392</v>
      </c>
      <c r="C259" s="109"/>
    </row>
    <row r="260" spans="1:3">
      <c r="A260" s="105">
        <v>873</v>
      </c>
      <c r="B260" s="105" t="s">
        <v>393</v>
      </c>
      <c r="C260" s="109"/>
    </row>
    <row r="261" spans="1:3">
      <c r="A261" s="105">
        <v>885</v>
      </c>
      <c r="B261" s="105" t="s">
        <v>394</v>
      </c>
      <c r="C261" s="109"/>
    </row>
    <row r="262" spans="1:3">
      <c r="A262" s="105"/>
      <c r="B262" s="105"/>
      <c r="C262" s="109"/>
    </row>
    <row r="263" spans="1:3">
      <c r="A263" s="104" t="s">
        <v>395</v>
      </c>
    </row>
    <row r="264" spans="1:3">
      <c r="A264" s="105">
        <v>951</v>
      </c>
      <c r="B264" s="105" t="s">
        <v>396</v>
      </c>
      <c r="C264" s="109"/>
    </row>
    <row r="265" spans="1:3">
      <c r="A265" s="105">
        <v>894</v>
      </c>
      <c r="B265" s="105" t="s">
        <v>397</v>
      </c>
      <c r="C265" s="109"/>
    </row>
    <row r="266" spans="1:3">
      <c r="A266" s="105">
        <v>821</v>
      </c>
      <c r="B266" s="105" t="s">
        <v>398</v>
      </c>
      <c r="C266" s="109"/>
    </row>
    <row r="267" spans="1:3">
      <c r="A267" s="105">
        <v>812</v>
      </c>
      <c r="B267" s="105" t="s">
        <v>399</v>
      </c>
      <c r="C267" s="109"/>
    </row>
    <row r="268" spans="1:3">
      <c r="A268" s="105">
        <v>899</v>
      </c>
      <c r="B268" s="105" t="s">
        <v>400</v>
      </c>
      <c r="C268" s="109"/>
    </row>
    <row r="269" spans="1:3">
      <c r="A269" s="105">
        <v>895</v>
      </c>
      <c r="B269" s="105" t="s">
        <v>401</v>
      </c>
      <c r="C269" s="109"/>
    </row>
    <row r="270" spans="1:3">
      <c r="A270" s="105">
        <v>896</v>
      </c>
      <c r="B270" s="105" t="s">
        <v>402</v>
      </c>
      <c r="C270" s="109"/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Z32"/>
  <sheetViews>
    <sheetView workbookViewId="0">
      <selection activeCell="T20" sqref="T20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0.5703125" style="55" customWidth="1"/>
    <col min="6" max="6" width="8.5703125" style="55" customWidth="1"/>
    <col min="7" max="7" width="0.5703125" style="55" customWidth="1"/>
    <col min="8" max="8" width="8.7109375" style="55" customWidth="1"/>
    <col min="9" max="9" width="0.5703125" style="55" customWidth="1"/>
    <col min="10" max="10" width="8.7109375" style="55" customWidth="1"/>
    <col min="11" max="11" width="0.5703125" style="55" customWidth="1"/>
    <col min="12" max="12" width="8.7109375" style="55" customWidth="1"/>
    <col min="13" max="13" width="0.5703125" style="55" customWidth="1"/>
    <col min="14" max="14" width="8.7109375" style="55" customWidth="1"/>
    <col min="15" max="15" width="0.5703125" style="55" customWidth="1"/>
    <col min="16" max="16" width="8.7109375" style="55" customWidth="1"/>
    <col min="17" max="17" width="1.5703125" style="37" customWidth="1"/>
    <col min="18" max="19" width="9.140625" style="37"/>
    <col min="20" max="16384" width="9.140625" style="38"/>
  </cols>
  <sheetData>
    <row r="3" spans="2:26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26" ht="12.75" customHeight="1">
      <c r="B4" s="39"/>
      <c r="C4" s="40"/>
      <c r="D4" s="116" t="s">
        <v>33</v>
      </c>
      <c r="E4" s="41"/>
      <c r="F4" s="116" t="s">
        <v>34</v>
      </c>
      <c r="G4" s="41"/>
      <c r="H4" s="116" t="s">
        <v>93</v>
      </c>
      <c r="I4" s="41"/>
      <c r="J4" s="116" t="s">
        <v>36</v>
      </c>
      <c r="K4" s="41"/>
      <c r="L4" s="116" t="s">
        <v>37</v>
      </c>
      <c r="M4" s="41"/>
      <c r="N4" s="116" t="s">
        <v>94</v>
      </c>
      <c r="O4" s="41"/>
      <c r="P4" s="116" t="s">
        <v>95</v>
      </c>
      <c r="Q4" s="42"/>
    </row>
    <row r="5" spans="2:26" ht="12.75" customHeight="1">
      <c r="B5" s="39"/>
      <c r="C5" s="40"/>
      <c r="D5" s="117"/>
      <c r="E5" s="41"/>
      <c r="F5" s="117"/>
      <c r="G5" s="41"/>
      <c r="H5" s="117"/>
      <c r="I5" s="41"/>
      <c r="J5" s="117"/>
      <c r="K5" s="41"/>
      <c r="L5" s="117"/>
      <c r="M5" s="41"/>
      <c r="N5" s="117"/>
      <c r="O5" s="41"/>
      <c r="P5" s="117"/>
      <c r="Q5" s="42"/>
    </row>
    <row r="6" spans="2:26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2"/>
    </row>
    <row r="7" spans="2:26" s="37" customFormat="1">
      <c r="B7" s="39"/>
      <c r="C7" s="40" t="s">
        <v>96</v>
      </c>
      <c r="D7" s="58">
        <v>0.36394180581005076</v>
      </c>
      <c r="E7" s="58"/>
      <c r="F7" s="58">
        <v>0.48713347365258441</v>
      </c>
      <c r="G7" s="58"/>
      <c r="H7" s="58">
        <v>7.1620782841742642E-2</v>
      </c>
      <c r="I7" s="58"/>
      <c r="J7" s="58">
        <v>0.37199526390836213</v>
      </c>
      <c r="K7" s="58"/>
      <c r="L7" s="58">
        <v>2.7267802593586552E-2</v>
      </c>
      <c r="M7" s="58"/>
      <c r="N7" s="58">
        <v>0.8100814485992941</v>
      </c>
      <c r="O7" s="58"/>
      <c r="P7" s="58">
        <v>8.8856286581572505E-2</v>
      </c>
      <c r="Q7" s="42"/>
      <c r="T7" s="38"/>
      <c r="U7" s="38"/>
      <c r="V7" s="38"/>
      <c r="W7" s="38"/>
      <c r="X7" s="38"/>
      <c r="Y7" s="38"/>
      <c r="Z7" s="38"/>
    </row>
    <row r="8" spans="2:26" s="37" customFormat="1">
      <c r="B8" s="39"/>
      <c r="C8" s="40" t="s">
        <v>100</v>
      </c>
      <c r="D8" s="58">
        <v>0.18953904785320941</v>
      </c>
      <c r="E8" s="58"/>
      <c r="F8" s="58">
        <v>0.54073104378650205</v>
      </c>
      <c r="G8" s="58"/>
      <c r="H8" s="58">
        <v>0.68826430110787262</v>
      </c>
      <c r="I8" s="58"/>
      <c r="J8" s="58">
        <v>0.94248301466144735</v>
      </c>
      <c r="K8" s="58"/>
      <c r="L8" s="58">
        <v>0.53601358601859195</v>
      </c>
      <c r="M8" s="58"/>
      <c r="N8" s="58">
        <v>0.53167964646898902</v>
      </c>
      <c r="O8" s="58"/>
      <c r="P8" s="58">
        <v>4.8001439148708233E-2</v>
      </c>
      <c r="Q8" s="42"/>
      <c r="T8" s="38"/>
      <c r="U8" s="38"/>
      <c r="V8" s="38"/>
      <c r="W8" s="38"/>
      <c r="X8" s="38"/>
      <c r="Y8" s="38"/>
      <c r="Z8" s="38"/>
    </row>
    <row r="9" spans="2:26" s="37" customFormat="1">
      <c r="B9" s="39"/>
      <c r="C9" s="40" t="s">
        <v>101</v>
      </c>
      <c r="D9" s="58">
        <v>0.52846341807446073</v>
      </c>
      <c r="E9" s="58"/>
      <c r="F9" s="58">
        <v>0.36148701607130673</v>
      </c>
      <c r="G9" s="58"/>
      <c r="H9" s="58">
        <v>0.42504844297634492</v>
      </c>
      <c r="I9" s="58"/>
      <c r="J9" s="58">
        <v>0.59411677843576727</v>
      </c>
      <c r="K9" s="58"/>
      <c r="L9" s="58">
        <v>0.69805673833427961</v>
      </c>
      <c r="M9" s="58"/>
      <c r="N9" s="58">
        <v>0.262380014184244</v>
      </c>
      <c r="O9" s="58"/>
      <c r="P9" s="58">
        <v>0.16590417281412764</v>
      </c>
      <c r="Q9" s="42"/>
      <c r="T9" s="38"/>
      <c r="U9" s="38"/>
      <c r="V9" s="38"/>
      <c r="W9" s="38"/>
      <c r="X9" s="38"/>
      <c r="Y9" s="38"/>
      <c r="Z9" s="38"/>
    </row>
    <row r="10" spans="2:26" s="37" customFormat="1">
      <c r="B10" s="39"/>
      <c r="C10" s="40" t="s">
        <v>102</v>
      </c>
      <c r="D10" s="58">
        <v>0.66239242602725912</v>
      </c>
      <c r="E10" s="58"/>
      <c r="F10" s="58">
        <v>9.9323826317891925E-2</v>
      </c>
      <c r="G10" s="58"/>
      <c r="H10" s="58">
        <v>2.245375682028769E-2</v>
      </c>
      <c r="I10" s="58"/>
      <c r="J10" s="58">
        <v>0.1686672236977266</v>
      </c>
      <c r="K10" s="58"/>
      <c r="L10" s="58">
        <v>0.88849204481615063</v>
      </c>
      <c r="M10" s="58"/>
      <c r="N10" s="58">
        <v>0.95691793401217096</v>
      </c>
      <c r="O10" s="58"/>
      <c r="P10" s="58">
        <v>2.2984924652382496E-2</v>
      </c>
      <c r="Q10" s="42"/>
      <c r="T10" s="38"/>
      <c r="U10" s="38"/>
      <c r="V10" s="38"/>
      <c r="W10" s="38"/>
      <c r="X10" s="38"/>
      <c r="Y10" s="38"/>
      <c r="Z10" s="38"/>
    </row>
    <row r="11" spans="2:26" s="37" customFormat="1">
      <c r="B11" s="39"/>
      <c r="C11" s="40" t="s">
        <v>104</v>
      </c>
      <c r="D11" s="58">
        <v>0.27282322348600424</v>
      </c>
      <c r="E11" s="58"/>
      <c r="F11" s="58">
        <v>0.82453457477824244</v>
      </c>
      <c r="G11" s="58"/>
      <c r="H11" s="58">
        <v>0.82473427767685858</v>
      </c>
      <c r="I11" s="58"/>
      <c r="J11" s="58">
        <v>0.18906534295123145</v>
      </c>
      <c r="K11" s="58"/>
      <c r="L11" s="58">
        <v>0.30964459401449351</v>
      </c>
      <c r="M11" s="58"/>
      <c r="N11" s="58">
        <v>0.29453322300782309</v>
      </c>
      <c r="O11" s="58"/>
      <c r="P11" s="58">
        <v>0.40883179743201026</v>
      </c>
      <c r="Q11" s="42"/>
      <c r="T11" s="38"/>
      <c r="U11" s="38"/>
      <c r="V11" s="38"/>
      <c r="W11" s="38"/>
      <c r="X11" s="38"/>
      <c r="Y11" s="38"/>
      <c r="Z11" s="38"/>
    </row>
    <row r="12" spans="2:26" s="37" customFormat="1">
      <c r="B12" s="39"/>
      <c r="C12" s="40" t="s">
        <v>105</v>
      </c>
      <c r="D12" s="58">
        <v>0.57978975941102728</v>
      </c>
      <c r="E12" s="58"/>
      <c r="F12" s="58">
        <v>0.54216386247816417</v>
      </c>
      <c r="G12" s="58"/>
      <c r="H12" s="58">
        <v>0.6042010357499128</v>
      </c>
      <c r="I12" s="58"/>
      <c r="J12" s="58">
        <v>0.96630838239840444</v>
      </c>
      <c r="K12" s="58"/>
      <c r="L12" s="58">
        <v>0.9843395637554897</v>
      </c>
      <c r="M12" s="58"/>
      <c r="N12" s="58">
        <v>0.10403883034943721</v>
      </c>
      <c r="O12" s="58"/>
      <c r="P12" s="58">
        <v>0.99525083712780993</v>
      </c>
      <c r="Q12" s="42"/>
      <c r="T12" s="38"/>
      <c r="U12" s="38"/>
      <c r="V12" s="38"/>
      <c r="W12" s="38"/>
      <c r="X12" s="38"/>
      <c r="Y12" s="38"/>
      <c r="Z12" s="38"/>
    </row>
    <row r="13" spans="2:26" s="37" customFormat="1">
      <c r="B13" s="39"/>
      <c r="C13" s="40" t="s">
        <v>106</v>
      </c>
      <c r="D13" s="58">
        <v>5.0053926592387457E-2</v>
      </c>
      <c r="E13" s="58"/>
      <c r="F13" s="58">
        <v>0.24750523797571</v>
      </c>
      <c r="G13" s="58"/>
      <c r="H13" s="58">
        <v>0.81396710688252816</v>
      </c>
      <c r="I13" s="58"/>
      <c r="J13" s="58">
        <v>0.75211104284003683</v>
      </c>
      <c r="K13" s="58"/>
      <c r="L13" s="58">
        <v>0.59943099437765213</v>
      </c>
      <c r="M13" s="58"/>
      <c r="N13" s="58">
        <v>0.17754020508507723</v>
      </c>
      <c r="O13" s="58"/>
      <c r="P13" s="58">
        <v>3.1502745422805501E-3</v>
      </c>
      <c r="Q13" s="42"/>
      <c r="T13" s="38"/>
      <c r="U13" s="38"/>
      <c r="V13" s="38"/>
      <c r="W13" s="38"/>
      <c r="X13" s="38"/>
      <c r="Y13" s="38"/>
      <c r="Z13" s="38"/>
    </row>
    <row r="14" spans="2:26" s="37" customFormat="1">
      <c r="B14" s="39"/>
      <c r="C14" s="40" t="s">
        <v>107</v>
      </c>
      <c r="D14" s="58">
        <v>0.93184855236155095</v>
      </c>
      <c r="E14" s="58"/>
      <c r="F14" s="58">
        <v>0.64557942481358122</v>
      </c>
      <c r="G14" s="58"/>
      <c r="H14" s="58">
        <v>0.61583296353869832</v>
      </c>
      <c r="I14" s="58"/>
      <c r="J14" s="58">
        <v>0.7083407525072819</v>
      </c>
      <c r="K14" s="58"/>
      <c r="L14" s="58">
        <v>0.7843161770060445</v>
      </c>
      <c r="M14" s="58"/>
      <c r="N14" s="58">
        <v>0.49089695178633419</v>
      </c>
      <c r="O14" s="58"/>
      <c r="P14" s="58">
        <v>1.7848147229650561E-3</v>
      </c>
      <c r="Q14" s="42"/>
      <c r="T14" s="38"/>
      <c r="U14" s="38"/>
      <c r="V14" s="38"/>
      <c r="W14" s="38"/>
      <c r="X14" s="38"/>
      <c r="Y14" s="38"/>
      <c r="Z14" s="38"/>
    </row>
    <row r="15" spans="2:26" s="37" customFormat="1">
      <c r="B15" s="39"/>
      <c r="C15" s="40" t="s">
        <v>108</v>
      </c>
      <c r="D15" s="58">
        <v>0.67464377492453409</v>
      </c>
      <c r="E15" s="58"/>
      <c r="F15" s="58">
        <v>2.0948895861613498E-2</v>
      </c>
      <c r="G15" s="58"/>
      <c r="H15" s="58">
        <v>0.94606265668983791</v>
      </c>
      <c r="I15" s="58"/>
      <c r="J15" s="58">
        <v>0.65003025435328154</v>
      </c>
      <c r="K15" s="58"/>
      <c r="L15" s="58">
        <v>0.48286894630865596</v>
      </c>
      <c r="M15" s="58"/>
      <c r="N15" s="58">
        <v>0.57547843114100083</v>
      </c>
      <c r="O15" s="58"/>
      <c r="P15" s="58">
        <v>0.6631376579762629</v>
      </c>
      <c r="Q15" s="42"/>
      <c r="T15" s="38"/>
      <c r="U15" s="38"/>
      <c r="V15" s="38"/>
      <c r="W15" s="38"/>
      <c r="X15" s="38"/>
      <c r="Y15" s="38"/>
      <c r="Z15" s="38"/>
    </row>
    <row r="16" spans="2:26" s="37" customFormat="1">
      <c r="B16" s="39"/>
      <c r="C16" s="40" t="s">
        <v>109</v>
      </c>
      <c r="D16" s="58">
        <v>0.95269697406027021</v>
      </c>
      <c r="E16" s="58"/>
      <c r="F16" s="58">
        <v>0.57608924617239388</v>
      </c>
      <c r="G16" s="58"/>
      <c r="H16" s="58">
        <v>0.14608450543810941</v>
      </c>
      <c r="I16" s="58"/>
      <c r="J16" s="58">
        <v>0.9654051713375057</v>
      </c>
      <c r="K16" s="58"/>
      <c r="L16" s="58">
        <v>0.38166520785465863</v>
      </c>
      <c r="M16" s="58"/>
      <c r="N16" s="58">
        <v>0.78323253155398087</v>
      </c>
      <c r="O16" s="58"/>
      <c r="P16" s="58">
        <v>6.8693879749676751E-2</v>
      </c>
      <c r="Q16" s="42"/>
      <c r="T16" s="38"/>
      <c r="U16" s="38"/>
      <c r="V16" s="38"/>
      <c r="W16" s="38"/>
      <c r="X16" s="38"/>
      <c r="Y16" s="38"/>
      <c r="Z16" s="38"/>
    </row>
    <row r="17" spans="2:26" s="37" customFormat="1">
      <c r="B17" s="39"/>
      <c r="C17" s="40" t="s">
        <v>110</v>
      </c>
      <c r="D17" s="58">
        <v>0.84866093726681546</v>
      </c>
      <c r="E17" s="58"/>
      <c r="F17" s="58">
        <v>0.35219985422474709</v>
      </c>
      <c r="G17" s="58"/>
      <c r="H17" s="58">
        <v>0.97920193201043937</v>
      </c>
      <c r="I17" s="58"/>
      <c r="J17" s="58">
        <v>0.70824969799196813</v>
      </c>
      <c r="K17" s="58"/>
      <c r="L17" s="58">
        <v>0.25161310207277038</v>
      </c>
      <c r="M17" s="58"/>
      <c r="N17" s="58">
        <v>0.59248138010604545</v>
      </c>
      <c r="O17" s="58"/>
      <c r="P17" s="58">
        <v>2.4460217656171465E-3</v>
      </c>
      <c r="Q17" s="42"/>
      <c r="T17" s="38"/>
      <c r="U17" s="38"/>
      <c r="V17" s="38"/>
      <c r="W17" s="38"/>
      <c r="X17" s="38"/>
      <c r="Y17" s="38"/>
      <c r="Z17" s="38"/>
    </row>
    <row r="18" spans="2:26" s="37" customFormat="1">
      <c r="B18" s="39"/>
      <c r="C18" s="40" t="s">
        <v>111</v>
      </c>
      <c r="D18" s="58">
        <v>0.84375220613236301</v>
      </c>
      <c r="E18" s="58"/>
      <c r="F18" s="58">
        <v>0.78097965792327551</v>
      </c>
      <c r="G18" s="58"/>
      <c r="H18" s="58">
        <v>0.54536005508397445</v>
      </c>
      <c r="I18" s="58"/>
      <c r="J18" s="58">
        <v>0.92903343833398333</v>
      </c>
      <c r="K18" s="58"/>
      <c r="L18" s="58">
        <v>0.24491812698644011</v>
      </c>
      <c r="M18" s="58"/>
      <c r="N18" s="58">
        <v>0.3490838492008842</v>
      </c>
      <c r="O18" s="58"/>
      <c r="P18" s="58">
        <v>0.69054146288166218</v>
      </c>
      <c r="Q18" s="42"/>
      <c r="T18" s="38"/>
      <c r="U18" s="38"/>
      <c r="V18" s="38"/>
      <c r="W18" s="38"/>
      <c r="X18" s="38"/>
      <c r="Y18" s="38"/>
      <c r="Z18" s="38"/>
    </row>
    <row r="19" spans="2:26" s="37" customFormat="1">
      <c r="B19" s="39"/>
      <c r="C19" s="40" t="s">
        <v>112</v>
      </c>
      <c r="D19" s="58">
        <v>0.14311882565208361</v>
      </c>
      <c r="E19" s="58"/>
      <c r="F19" s="58">
        <v>0.402288766463333</v>
      </c>
      <c r="G19" s="58"/>
      <c r="H19" s="58">
        <v>0.35360656511227073</v>
      </c>
      <c r="I19" s="58"/>
      <c r="J19" s="58">
        <v>8.7565703500256734E-2</v>
      </c>
      <c r="K19" s="58"/>
      <c r="L19" s="58">
        <v>0.68115651103370589</v>
      </c>
      <c r="M19" s="58"/>
      <c r="N19" s="58">
        <v>0.45265044219242712</v>
      </c>
      <c r="O19" s="58"/>
      <c r="P19" s="58">
        <v>0.45179472955034417</v>
      </c>
      <c r="Q19" s="42"/>
      <c r="T19" s="38"/>
      <c r="U19" s="38"/>
      <c r="V19" s="38"/>
      <c r="W19" s="38"/>
      <c r="X19" s="38"/>
      <c r="Y19" s="38"/>
      <c r="Z19" s="38"/>
    </row>
    <row r="20" spans="2:26" s="37" customFormat="1">
      <c r="B20" s="39"/>
      <c r="C20" s="40" t="s">
        <v>113</v>
      </c>
      <c r="D20" s="58">
        <v>0.62021822801653004</v>
      </c>
      <c r="E20" s="58"/>
      <c r="F20" s="58">
        <v>0.36379620355175923</v>
      </c>
      <c r="G20" s="58"/>
      <c r="H20" s="58">
        <v>0.3347754672194444</v>
      </c>
      <c r="I20" s="58"/>
      <c r="J20" s="58">
        <v>0.34865094763623761</v>
      </c>
      <c r="K20" s="58"/>
      <c r="L20" s="58">
        <v>0.41061587056453142</v>
      </c>
      <c r="M20" s="58"/>
      <c r="N20" s="58">
        <v>0.77194187020781668</v>
      </c>
      <c r="O20" s="58"/>
      <c r="P20" s="58">
        <v>0.51562951896102649</v>
      </c>
      <c r="Q20" s="42"/>
      <c r="T20" s="38"/>
      <c r="U20" s="38"/>
      <c r="V20" s="38"/>
      <c r="W20" s="38"/>
      <c r="X20" s="38"/>
      <c r="Y20" s="38"/>
      <c r="Z20" s="38"/>
    </row>
    <row r="21" spans="2:26" s="37" customFormat="1">
      <c r="B21" s="39"/>
      <c r="C21" s="40" t="s">
        <v>114</v>
      </c>
      <c r="D21" s="58">
        <v>0.953777518331271</v>
      </c>
      <c r="E21" s="58"/>
      <c r="F21" s="58">
        <v>0.15711284203224701</v>
      </c>
      <c r="G21" s="58"/>
      <c r="H21" s="58">
        <v>0.12708979493082048</v>
      </c>
      <c r="I21" s="58"/>
      <c r="J21" s="58">
        <v>0.38148446353255916</v>
      </c>
      <c r="K21" s="58"/>
      <c r="L21" s="58">
        <v>0.43618109484645118</v>
      </c>
      <c r="M21" s="58"/>
      <c r="N21" s="58">
        <v>0.31431274669897857</v>
      </c>
      <c r="O21" s="58"/>
      <c r="P21" s="58">
        <v>0.51059754871328655</v>
      </c>
      <c r="Q21" s="42"/>
      <c r="T21" s="38"/>
      <c r="U21" s="38"/>
      <c r="V21" s="38"/>
      <c r="W21" s="38"/>
      <c r="X21" s="38"/>
      <c r="Y21" s="38"/>
      <c r="Z21" s="38"/>
    </row>
    <row r="22" spans="2:26" s="37" customFormat="1">
      <c r="B22" s="39"/>
      <c r="C22" s="40" t="s">
        <v>115</v>
      </c>
      <c r="D22" s="58">
        <v>0.88235919825896014</v>
      </c>
      <c r="E22" s="58"/>
      <c r="F22" s="58">
        <v>0.77003063005890149</v>
      </c>
      <c r="G22" s="58"/>
      <c r="H22" s="58">
        <v>0.77967874267992676</v>
      </c>
      <c r="I22" s="58"/>
      <c r="J22" s="58">
        <v>0.68571218169876946</v>
      </c>
      <c r="K22" s="58"/>
      <c r="L22" s="58">
        <v>0.82462290689501239</v>
      </c>
      <c r="M22" s="58"/>
      <c r="N22" s="58">
        <v>0.68878709564072271</v>
      </c>
      <c r="O22" s="58"/>
      <c r="P22" s="58">
        <v>0.28253365600532798</v>
      </c>
      <c r="Q22" s="42"/>
      <c r="T22" s="38"/>
      <c r="U22" s="38"/>
      <c r="V22" s="38"/>
      <c r="W22" s="38"/>
      <c r="X22" s="38"/>
      <c r="Y22" s="38"/>
      <c r="Z22" s="38"/>
    </row>
    <row r="23" spans="2:26" s="37" customFormat="1">
      <c r="B23" s="39"/>
      <c r="C23" s="40" t="s">
        <v>116</v>
      </c>
      <c r="D23" s="58">
        <v>0.73148820601781672</v>
      </c>
      <c r="E23" s="58"/>
      <c r="F23" s="58">
        <v>0.72341620515599092</v>
      </c>
      <c r="G23" s="58"/>
      <c r="H23" s="58">
        <v>0.24835583370786163</v>
      </c>
      <c r="I23" s="58"/>
      <c r="J23" s="58">
        <v>0.39920178088850677</v>
      </c>
      <c r="K23" s="58"/>
      <c r="L23" s="58">
        <v>0.28564442456605005</v>
      </c>
      <c r="M23" s="58"/>
      <c r="N23" s="58">
        <v>0.19612147510843209</v>
      </c>
      <c r="O23" s="58"/>
      <c r="P23" s="58">
        <v>8.729453230950722E-2</v>
      </c>
      <c r="Q23" s="42"/>
      <c r="T23" s="38"/>
      <c r="U23" s="38"/>
      <c r="V23" s="38"/>
      <c r="W23" s="38"/>
      <c r="X23" s="38"/>
      <c r="Y23" s="38"/>
      <c r="Z23" s="38"/>
    </row>
    <row r="24" spans="2:26" s="37" customFormat="1" ht="7.5" customHeight="1"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4"/>
      <c r="T24" s="38"/>
      <c r="U24" s="38"/>
      <c r="V24" s="38"/>
      <c r="W24" s="38"/>
      <c r="X24" s="38"/>
      <c r="Y24" s="38"/>
      <c r="Z24" s="38"/>
    </row>
    <row r="25" spans="2:26" s="37" customFormat="1" ht="6" customHeight="1">
      <c r="B25" s="38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T25" s="38"/>
      <c r="U25" s="38"/>
      <c r="V25" s="38"/>
      <c r="W25" s="38"/>
      <c r="X25" s="38"/>
      <c r="Y25" s="38"/>
      <c r="Z25" s="38"/>
    </row>
    <row r="26" spans="2:26" s="37" customFormat="1">
      <c r="B26" s="38"/>
      <c r="C26" s="120" t="s">
        <v>118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T26" s="38"/>
      <c r="U26" s="38"/>
      <c r="V26" s="38"/>
      <c r="W26" s="38"/>
      <c r="X26" s="38"/>
      <c r="Y26" s="38"/>
      <c r="Z26" s="38"/>
    </row>
    <row r="32" spans="2:26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mergeCells count="8">
    <mergeCell ref="P4:P5"/>
    <mergeCell ref="C26:P26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B3:Z32"/>
  <sheetViews>
    <sheetView workbookViewId="0">
      <selection activeCell="F29" sqref="F29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0.5703125" style="55" customWidth="1"/>
    <col min="6" max="6" width="8.5703125" style="55" customWidth="1"/>
    <col min="7" max="7" width="0.5703125" style="55" customWidth="1"/>
    <col min="8" max="8" width="8.7109375" style="55" customWidth="1"/>
    <col min="9" max="9" width="0.5703125" style="55" customWidth="1"/>
    <col min="10" max="10" width="8.7109375" style="55" customWidth="1"/>
    <col min="11" max="11" width="0.5703125" style="55" customWidth="1"/>
    <col min="12" max="12" width="8.7109375" style="55" customWidth="1"/>
    <col min="13" max="13" width="0.5703125" style="55" customWidth="1"/>
    <col min="14" max="14" width="8.7109375" style="55" customWidth="1"/>
    <col min="15" max="15" width="0.5703125" style="55" customWidth="1"/>
    <col min="16" max="16" width="8.7109375" style="55" customWidth="1"/>
    <col min="17" max="17" width="1.5703125" style="37" customWidth="1"/>
    <col min="18" max="19" width="9.140625" style="37"/>
    <col min="20" max="16384" width="9.140625" style="38"/>
  </cols>
  <sheetData>
    <row r="3" spans="2:26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6"/>
    </row>
    <row r="4" spans="2:26" ht="12.75" customHeight="1">
      <c r="B4" s="39"/>
      <c r="C4" s="40"/>
      <c r="D4" s="116" t="s">
        <v>33</v>
      </c>
      <c r="E4" s="41"/>
      <c r="F4" s="116" t="s">
        <v>34</v>
      </c>
      <c r="G4" s="41"/>
      <c r="H4" s="116" t="s">
        <v>93</v>
      </c>
      <c r="I4" s="41"/>
      <c r="J4" s="116" t="s">
        <v>36</v>
      </c>
      <c r="K4" s="41"/>
      <c r="L4" s="116" t="s">
        <v>37</v>
      </c>
      <c r="M4" s="41"/>
      <c r="N4" s="116" t="s">
        <v>94</v>
      </c>
      <c r="O4" s="41"/>
      <c r="P4" s="116" t="s">
        <v>95</v>
      </c>
      <c r="Q4" s="42"/>
    </row>
    <row r="5" spans="2:26" ht="12.75" customHeight="1">
      <c r="B5" s="39"/>
      <c r="C5" s="40"/>
      <c r="D5" s="117"/>
      <c r="E5" s="41"/>
      <c r="F5" s="117"/>
      <c r="G5" s="41"/>
      <c r="H5" s="117"/>
      <c r="I5" s="41"/>
      <c r="J5" s="117"/>
      <c r="K5" s="41"/>
      <c r="L5" s="117"/>
      <c r="M5" s="41"/>
      <c r="N5" s="117"/>
      <c r="O5" s="41"/>
      <c r="P5" s="117"/>
      <c r="Q5" s="42"/>
    </row>
    <row r="6" spans="2:26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2"/>
    </row>
    <row r="7" spans="2:26" s="37" customFormat="1">
      <c r="B7" s="39"/>
      <c r="C7" s="40" t="s">
        <v>96</v>
      </c>
      <c r="D7" s="58">
        <v>0.91314853524292394</v>
      </c>
      <c r="E7" s="58"/>
      <c r="F7" s="58">
        <v>0.75829063978899314</v>
      </c>
      <c r="G7" s="58"/>
      <c r="H7" s="58">
        <v>0.54685468163756235</v>
      </c>
      <c r="I7" s="58"/>
      <c r="J7" s="58">
        <v>0.79663844252551963</v>
      </c>
      <c r="K7" s="58"/>
      <c r="L7" s="58">
        <v>0.77850522030360447</v>
      </c>
      <c r="M7" s="58"/>
      <c r="N7" s="58">
        <v>0.74031471498248469</v>
      </c>
      <c r="O7" s="58"/>
      <c r="P7" s="58">
        <v>0.92943671841100794</v>
      </c>
      <c r="Q7" s="42"/>
      <c r="T7" s="38"/>
      <c r="U7" s="38"/>
      <c r="V7" s="38"/>
      <c r="W7" s="38"/>
      <c r="X7" s="38"/>
      <c r="Y7" s="38"/>
      <c r="Z7" s="38"/>
    </row>
    <row r="8" spans="2:26" s="37" customFormat="1">
      <c r="B8" s="39"/>
      <c r="C8" s="40" t="s">
        <v>100</v>
      </c>
      <c r="D8" s="58">
        <v>0.8704504357788555</v>
      </c>
      <c r="E8" s="58"/>
      <c r="F8" s="58">
        <v>0.92685558599653073</v>
      </c>
      <c r="G8" s="58"/>
      <c r="H8" s="58">
        <v>0.83983980103386235</v>
      </c>
      <c r="I8" s="58"/>
      <c r="J8" s="58">
        <v>0.72090139255197649</v>
      </c>
      <c r="K8" s="58"/>
      <c r="L8" s="58">
        <v>0.76246987038925029</v>
      </c>
      <c r="M8" s="58"/>
      <c r="N8" s="58">
        <v>0.86063674228738696</v>
      </c>
      <c r="O8" s="58"/>
      <c r="P8" s="58">
        <v>0.96805675078389264</v>
      </c>
      <c r="Q8" s="42"/>
      <c r="T8" s="38"/>
      <c r="U8" s="38"/>
      <c r="V8" s="38"/>
      <c r="W8" s="38"/>
      <c r="X8" s="38"/>
      <c r="Y8" s="38"/>
      <c r="Z8" s="38"/>
    </row>
    <row r="9" spans="2:26" s="37" customFormat="1">
      <c r="B9" s="39"/>
      <c r="C9" s="40" t="s">
        <v>101</v>
      </c>
      <c r="D9" s="58">
        <v>0.92720864645055356</v>
      </c>
      <c r="E9" s="58"/>
      <c r="F9" s="58">
        <v>0.92135735575635624</v>
      </c>
      <c r="G9" s="58"/>
      <c r="H9" s="58">
        <v>0.60002979763224029</v>
      </c>
      <c r="I9" s="58"/>
      <c r="J9" s="58">
        <v>0.73007299652143409</v>
      </c>
      <c r="K9" s="58"/>
      <c r="L9" s="58">
        <v>0.83124315052568853</v>
      </c>
      <c r="M9" s="58"/>
      <c r="N9" s="58">
        <v>0.64479241930298925</v>
      </c>
      <c r="O9" s="58"/>
      <c r="P9" s="58">
        <v>0.72068200829479379</v>
      </c>
      <c r="Q9" s="42"/>
      <c r="T9" s="38"/>
      <c r="U9" s="38"/>
      <c r="V9" s="38"/>
      <c r="W9" s="38"/>
      <c r="X9" s="38"/>
      <c r="Y9" s="38"/>
      <c r="Z9" s="38"/>
    </row>
    <row r="10" spans="2:26" s="37" customFormat="1">
      <c r="B10" s="39"/>
      <c r="C10" s="40" t="s">
        <v>102</v>
      </c>
      <c r="D10" s="58">
        <v>0.93959755784500876</v>
      </c>
      <c r="E10" s="58"/>
      <c r="F10" s="58">
        <v>0.73087486202344421</v>
      </c>
      <c r="G10" s="58"/>
      <c r="H10" s="58">
        <v>0.81207822508673078</v>
      </c>
      <c r="I10" s="58"/>
      <c r="J10" s="58">
        <v>0.95973208681138955</v>
      </c>
      <c r="K10" s="58"/>
      <c r="L10" s="58">
        <v>0.86493128724640522</v>
      </c>
      <c r="M10" s="58"/>
      <c r="N10" s="58">
        <v>0.86512518002007499</v>
      </c>
      <c r="O10" s="58"/>
      <c r="P10" s="58">
        <v>0.85220060084114968</v>
      </c>
      <c r="Q10" s="42"/>
      <c r="T10" s="38"/>
      <c r="U10" s="38"/>
      <c r="V10" s="38"/>
      <c r="W10" s="38"/>
      <c r="X10" s="38"/>
      <c r="Y10" s="38"/>
      <c r="Z10" s="38"/>
    </row>
    <row r="11" spans="2:26" s="37" customFormat="1">
      <c r="B11" s="39"/>
      <c r="C11" s="40" t="s">
        <v>104</v>
      </c>
      <c r="D11" s="58">
        <v>0.98041118368014557</v>
      </c>
      <c r="E11" s="58"/>
      <c r="F11" s="58">
        <v>0.7858022215468855</v>
      </c>
      <c r="G11" s="58"/>
      <c r="H11" s="58">
        <v>0.89774996205951751</v>
      </c>
      <c r="I11" s="58"/>
      <c r="J11" s="58">
        <v>0.92744143608178797</v>
      </c>
      <c r="K11" s="58"/>
      <c r="L11" s="58">
        <v>0.73527007163973246</v>
      </c>
      <c r="M11" s="58"/>
      <c r="N11" s="58">
        <v>0.96100662347814325</v>
      </c>
      <c r="O11" s="58"/>
      <c r="P11" s="58">
        <v>0.90980934183222717</v>
      </c>
      <c r="Q11" s="42"/>
      <c r="T11" s="38"/>
      <c r="U11" s="38"/>
      <c r="V11" s="38"/>
      <c r="W11" s="38"/>
      <c r="X11" s="38"/>
      <c r="Y11" s="38"/>
      <c r="Z11" s="38"/>
    </row>
    <row r="12" spans="2:26" s="37" customFormat="1">
      <c r="B12" s="39"/>
      <c r="C12" s="40" t="s">
        <v>105</v>
      </c>
      <c r="D12" s="58">
        <v>0.94729202485641295</v>
      </c>
      <c r="E12" s="58"/>
      <c r="F12" s="58">
        <v>0.94009505099083146</v>
      </c>
      <c r="G12" s="58"/>
      <c r="H12" s="58">
        <v>0.87537113101153108</v>
      </c>
      <c r="I12" s="58"/>
      <c r="J12" s="58">
        <v>0.96115460066614167</v>
      </c>
      <c r="K12" s="58"/>
      <c r="L12" s="58">
        <v>0.7733197146464148</v>
      </c>
      <c r="M12" s="58"/>
      <c r="N12" s="58">
        <v>0.92511032999041365</v>
      </c>
      <c r="O12" s="58"/>
      <c r="P12" s="58">
        <v>0.9551024764772349</v>
      </c>
      <c r="Q12" s="42"/>
      <c r="T12" s="38"/>
      <c r="U12" s="38"/>
      <c r="V12" s="38"/>
      <c r="W12" s="38"/>
      <c r="X12" s="38"/>
      <c r="Y12" s="38"/>
      <c r="Z12" s="38"/>
    </row>
    <row r="13" spans="2:26" s="37" customFormat="1">
      <c r="B13" s="39"/>
      <c r="C13" s="40" t="s">
        <v>106</v>
      </c>
      <c r="D13" s="58">
        <v>0.92190400654476767</v>
      </c>
      <c r="E13" s="58"/>
      <c r="F13" s="58">
        <v>0.72619939113845722</v>
      </c>
      <c r="G13" s="58"/>
      <c r="H13" s="58">
        <v>0.86183756791198696</v>
      </c>
      <c r="I13" s="58"/>
      <c r="J13" s="58">
        <v>0.83471077340409217</v>
      </c>
      <c r="K13" s="58"/>
      <c r="L13" s="58">
        <v>0.69276856012961163</v>
      </c>
      <c r="M13" s="58"/>
      <c r="N13" s="58">
        <v>0.8518977761624934</v>
      </c>
      <c r="O13" s="58"/>
      <c r="P13" s="58">
        <v>0.93341954523637405</v>
      </c>
      <c r="Q13" s="42"/>
      <c r="T13" s="38"/>
      <c r="U13" s="38"/>
      <c r="V13" s="38"/>
      <c r="W13" s="38"/>
      <c r="X13" s="38"/>
      <c r="Y13" s="38"/>
      <c r="Z13" s="38"/>
    </row>
    <row r="14" spans="2:26" s="37" customFormat="1">
      <c r="B14" s="39"/>
      <c r="C14" s="40" t="s">
        <v>107</v>
      </c>
      <c r="D14" s="58">
        <v>0.99219240831081246</v>
      </c>
      <c r="E14" s="58"/>
      <c r="F14" s="58">
        <v>0.846184554165477</v>
      </c>
      <c r="G14" s="58"/>
      <c r="H14" s="58">
        <v>0.71059360283329454</v>
      </c>
      <c r="I14" s="58"/>
      <c r="J14" s="58">
        <v>0.82991804554829507</v>
      </c>
      <c r="K14" s="58"/>
      <c r="L14" s="58">
        <v>0.85072626798165829</v>
      </c>
      <c r="M14" s="58"/>
      <c r="N14" s="58">
        <v>0.80430813433954895</v>
      </c>
      <c r="O14" s="58"/>
      <c r="P14" s="58">
        <v>0.90494658921164617</v>
      </c>
      <c r="Q14" s="42"/>
      <c r="T14" s="38"/>
      <c r="U14" s="38"/>
      <c r="V14" s="38"/>
      <c r="W14" s="38"/>
      <c r="X14" s="38"/>
      <c r="Y14" s="38"/>
      <c r="Z14" s="38"/>
    </row>
    <row r="15" spans="2:26" s="37" customFormat="1">
      <c r="B15" s="39"/>
      <c r="C15" s="40" t="s">
        <v>108</v>
      </c>
      <c r="D15" s="58">
        <v>0.95584113057472775</v>
      </c>
      <c r="E15" s="58"/>
      <c r="F15" s="58">
        <v>0.87097496707368394</v>
      </c>
      <c r="G15" s="58"/>
      <c r="H15" s="58">
        <v>0.89295368408798792</v>
      </c>
      <c r="I15" s="58"/>
      <c r="J15" s="58">
        <v>0.88914417015832015</v>
      </c>
      <c r="K15" s="58"/>
      <c r="L15" s="58">
        <v>0.77533977956074795</v>
      </c>
      <c r="M15" s="58"/>
      <c r="N15" s="58">
        <v>0.93444077962380501</v>
      </c>
      <c r="O15" s="58"/>
      <c r="P15" s="58">
        <v>0.97091379950805112</v>
      </c>
      <c r="Q15" s="42"/>
      <c r="T15" s="38"/>
      <c r="U15" s="38"/>
      <c r="V15" s="38"/>
      <c r="W15" s="38"/>
      <c r="X15" s="38"/>
      <c r="Y15" s="38"/>
      <c r="Z15" s="38"/>
    </row>
    <row r="16" spans="2:26" s="37" customFormat="1">
      <c r="B16" s="39"/>
      <c r="C16" s="40" t="s">
        <v>109</v>
      </c>
      <c r="D16" s="58">
        <v>0.97584742848529515</v>
      </c>
      <c r="E16" s="58"/>
      <c r="F16" s="58">
        <v>0.74288639228318509</v>
      </c>
      <c r="G16" s="58"/>
      <c r="H16" s="58">
        <v>0.8625107362212916</v>
      </c>
      <c r="I16" s="58"/>
      <c r="J16" s="58">
        <v>0.80949879507033651</v>
      </c>
      <c r="K16" s="58"/>
      <c r="L16" s="58">
        <v>0.7673512805155901</v>
      </c>
      <c r="M16" s="58"/>
      <c r="N16" s="58">
        <v>0.89240764235935588</v>
      </c>
      <c r="O16" s="58"/>
      <c r="P16" s="58">
        <v>0.96078894989152419</v>
      </c>
      <c r="Q16" s="42"/>
      <c r="T16" s="38"/>
      <c r="U16" s="38"/>
      <c r="V16" s="38"/>
      <c r="W16" s="38"/>
      <c r="X16" s="38"/>
      <c r="Y16" s="38"/>
      <c r="Z16" s="38"/>
    </row>
    <row r="17" spans="2:26" s="37" customFormat="1">
      <c r="B17" s="39"/>
      <c r="C17" s="40" t="s">
        <v>110</v>
      </c>
      <c r="D17" s="58">
        <v>0.92983687784527169</v>
      </c>
      <c r="E17" s="58"/>
      <c r="F17" s="58">
        <v>0.80501137857918503</v>
      </c>
      <c r="G17" s="58"/>
      <c r="H17" s="58">
        <v>0.88646033231507737</v>
      </c>
      <c r="I17" s="58"/>
      <c r="J17" s="58">
        <v>0.82631149088076594</v>
      </c>
      <c r="K17" s="58"/>
      <c r="L17" s="58">
        <v>0.66591391040353276</v>
      </c>
      <c r="M17" s="58"/>
      <c r="N17" s="58">
        <v>0.92632062538136406</v>
      </c>
      <c r="O17" s="58"/>
      <c r="P17" s="58">
        <v>0.95493651445138317</v>
      </c>
      <c r="Q17" s="42"/>
      <c r="T17" s="38"/>
      <c r="U17" s="38"/>
      <c r="V17" s="38"/>
      <c r="W17" s="38"/>
      <c r="X17" s="38"/>
      <c r="Y17" s="38"/>
      <c r="Z17" s="38"/>
    </row>
    <row r="18" spans="2:26" s="37" customFormat="1">
      <c r="B18" s="39"/>
      <c r="C18" s="40" t="s">
        <v>111</v>
      </c>
      <c r="D18" s="58">
        <v>0.91375028315964912</v>
      </c>
      <c r="E18" s="58"/>
      <c r="F18" s="58">
        <v>0.66263648044662693</v>
      </c>
      <c r="G18" s="58"/>
      <c r="H18" s="58">
        <v>0.70728856804979967</v>
      </c>
      <c r="I18" s="58"/>
      <c r="J18" s="58">
        <v>0.72720414040726955</v>
      </c>
      <c r="K18" s="58"/>
      <c r="L18" s="58">
        <v>0.57027902660461316</v>
      </c>
      <c r="M18" s="58"/>
      <c r="N18" s="58">
        <v>0.57895965596407228</v>
      </c>
      <c r="O18" s="58"/>
      <c r="P18" s="58">
        <v>0.81867848289415612</v>
      </c>
      <c r="Q18" s="42"/>
      <c r="T18" s="38"/>
      <c r="U18" s="38"/>
      <c r="V18" s="38"/>
      <c r="W18" s="38"/>
      <c r="X18" s="38"/>
      <c r="Y18" s="38"/>
      <c r="Z18" s="38"/>
    </row>
    <row r="19" spans="2:26" s="37" customFormat="1">
      <c r="B19" s="39"/>
      <c r="C19" s="40" t="s">
        <v>112</v>
      </c>
      <c r="D19" s="58">
        <v>0.94430894226052686</v>
      </c>
      <c r="E19" s="58"/>
      <c r="F19" s="58">
        <v>0.67732759427093447</v>
      </c>
      <c r="G19" s="58"/>
      <c r="H19" s="58">
        <v>0.73626926055252051</v>
      </c>
      <c r="I19" s="58"/>
      <c r="J19" s="58">
        <v>0.92216258147398311</v>
      </c>
      <c r="K19" s="58"/>
      <c r="L19" s="58">
        <v>0.76453045349298154</v>
      </c>
      <c r="M19" s="58"/>
      <c r="N19" s="58">
        <v>0.83417628586075165</v>
      </c>
      <c r="O19" s="58"/>
      <c r="P19" s="58">
        <v>0.94905122151978338</v>
      </c>
      <c r="Q19" s="42"/>
      <c r="T19" s="38"/>
      <c r="U19" s="38"/>
      <c r="V19" s="38"/>
      <c r="W19" s="38"/>
      <c r="X19" s="38"/>
      <c r="Y19" s="38"/>
      <c r="Z19" s="38"/>
    </row>
    <row r="20" spans="2:26" s="37" customFormat="1">
      <c r="B20" s="39"/>
      <c r="C20" s="40" t="s">
        <v>113</v>
      </c>
      <c r="D20" s="58">
        <v>0.87543092907571451</v>
      </c>
      <c r="E20" s="58"/>
      <c r="F20" s="58">
        <v>0.77830496406250549</v>
      </c>
      <c r="G20" s="58"/>
      <c r="H20" s="58">
        <v>0.76300757439485456</v>
      </c>
      <c r="I20" s="58"/>
      <c r="J20" s="58">
        <v>0.73031146759702414</v>
      </c>
      <c r="K20" s="58"/>
      <c r="L20" s="58">
        <v>0.85618070595799667</v>
      </c>
      <c r="M20" s="58"/>
      <c r="N20" s="58">
        <v>0.76102345256670412</v>
      </c>
      <c r="O20" s="58"/>
      <c r="P20" s="58">
        <v>0.79839582841228873</v>
      </c>
      <c r="Q20" s="42"/>
      <c r="T20" s="38"/>
      <c r="U20" s="38"/>
      <c r="V20" s="38"/>
      <c r="W20" s="38"/>
      <c r="X20" s="38"/>
      <c r="Y20" s="38"/>
      <c r="Z20" s="38"/>
    </row>
    <row r="21" spans="2:26" s="37" customFormat="1">
      <c r="B21" s="39"/>
      <c r="C21" s="40" t="s">
        <v>114</v>
      </c>
      <c r="D21" s="58">
        <v>0.82470220121164495</v>
      </c>
      <c r="E21" s="58"/>
      <c r="F21" s="58">
        <v>0.89921151675178623</v>
      </c>
      <c r="G21" s="58"/>
      <c r="H21" s="58">
        <v>0.69375289855653288</v>
      </c>
      <c r="I21" s="58"/>
      <c r="J21" s="58">
        <v>0.70516221988243133</v>
      </c>
      <c r="K21" s="58"/>
      <c r="L21" s="58">
        <v>0.83235262448608727</v>
      </c>
      <c r="M21" s="58"/>
      <c r="N21" s="58">
        <v>0.85264317774845344</v>
      </c>
      <c r="O21" s="58"/>
      <c r="P21" s="58">
        <v>0.83235292132752481</v>
      </c>
      <c r="Q21" s="42"/>
      <c r="T21" s="38"/>
      <c r="U21" s="38"/>
      <c r="V21" s="38"/>
      <c r="W21" s="38"/>
      <c r="X21" s="38"/>
      <c r="Y21" s="38"/>
      <c r="Z21" s="38"/>
    </row>
    <row r="22" spans="2:26" s="37" customFormat="1">
      <c r="B22" s="39"/>
      <c r="C22" s="40" t="s">
        <v>115</v>
      </c>
      <c r="D22" s="58">
        <v>0.92214486269645612</v>
      </c>
      <c r="E22" s="58"/>
      <c r="F22" s="58">
        <v>0.85939974836138577</v>
      </c>
      <c r="G22" s="58"/>
      <c r="H22" s="58">
        <v>0.86572072603032546</v>
      </c>
      <c r="I22" s="58"/>
      <c r="J22" s="58">
        <v>0.91345792736108034</v>
      </c>
      <c r="K22" s="58"/>
      <c r="L22" s="58">
        <v>0.84488423675539337</v>
      </c>
      <c r="M22" s="58"/>
      <c r="N22" s="58">
        <v>0.97221654487435705</v>
      </c>
      <c r="O22" s="58"/>
      <c r="P22" s="58">
        <v>0.94591699452256006</v>
      </c>
      <c r="Q22" s="42"/>
      <c r="T22" s="38"/>
      <c r="U22" s="38"/>
      <c r="V22" s="38"/>
      <c r="W22" s="38"/>
      <c r="X22" s="38"/>
      <c r="Y22" s="38"/>
      <c r="Z22" s="38"/>
    </row>
    <row r="23" spans="2:26" s="37" customFormat="1">
      <c r="B23" s="39"/>
      <c r="C23" s="40" t="s">
        <v>116</v>
      </c>
      <c r="D23" s="58">
        <v>0.9800110574325881</v>
      </c>
      <c r="E23" s="58"/>
      <c r="F23" s="58">
        <v>0.88424766096818019</v>
      </c>
      <c r="G23" s="58"/>
      <c r="H23" s="58">
        <v>0.85818160822236433</v>
      </c>
      <c r="I23" s="58"/>
      <c r="J23" s="58">
        <v>0.94401399290536814</v>
      </c>
      <c r="K23" s="58"/>
      <c r="L23" s="58">
        <v>0.90168079608464002</v>
      </c>
      <c r="M23" s="58"/>
      <c r="N23" s="58">
        <v>0.87097558666996733</v>
      </c>
      <c r="O23" s="58"/>
      <c r="P23" s="58">
        <v>0.97042978751540576</v>
      </c>
      <c r="Q23" s="42"/>
      <c r="T23" s="38"/>
      <c r="U23" s="38"/>
      <c r="V23" s="38"/>
      <c r="W23" s="38"/>
      <c r="X23" s="38"/>
      <c r="Y23" s="38"/>
      <c r="Z23" s="38"/>
    </row>
    <row r="24" spans="2:26" s="37" customFormat="1" ht="7.5" customHeight="1">
      <c r="B24" s="50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4"/>
      <c r="T24" s="38"/>
      <c r="U24" s="38"/>
      <c r="V24" s="38"/>
      <c r="W24" s="38"/>
      <c r="X24" s="38"/>
      <c r="Y24" s="38"/>
      <c r="Z24" s="38"/>
    </row>
    <row r="25" spans="2:26" s="37" customFormat="1" ht="6" customHeight="1">
      <c r="B25" s="38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T25" s="38"/>
      <c r="U25" s="38"/>
      <c r="V25" s="38"/>
      <c r="W25" s="38"/>
      <c r="X25" s="38"/>
      <c r="Y25" s="38"/>
      <c r="Z25" s="38"/>
    </row>
    <row r="26" spans="2:26" s="37" customFormat="1">
      <c r="B26" s="38"/>
      <c r="C26" s="120" t="s">
        <v>119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T26" s="38"/>
      <c r="U26" s="38"/>
      <c r="V26" s="38"/>
      <c r="W26" s="38"/>
      <c r="X26" s="38"/>
      <c r="Y26" s="38"/>
      <c r="Z26" s="38"/>
    </row>
    <row r="32" spans="2:26"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mergeCells count="8">
    <mergeCell ref="P4:P5"/>
    <mergeCell ref="C26:P26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B3:X19"/>
  <sheetViews>
    <sheetView workbookViewId="0">
      <selection activeCell="B3" sqref="B3:O13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0.5703125" style="55" customWidth="1"/>
    <col min="6" max="6" width="8.5703125" style="55" customWidth="1"/>
    <col min="7" max="7" width="0.5703125" style="55" customWidth="1"/>
    <col min="8" max="8" width="8.7109375" style="55" customWidth="1"/>
    <col min="9" max="9" width="0.5703125" style="55" customWidth="1"/>
    <col min="10" max="10" width="8.7109375" style="55" customWidth="1"/>
    <col min="11" max="11" width="0.5703125" style="55" customWidth="1"/>
    <col min="12" max="12" width="8.7109375" style="55" customWidth="1"/>
    <col min="13" max="13" width="0.5703125" style="55" customWidth="1"/>
    <col min="14" max="14" width="8.7109375" style="55" customWidth="1"/>
    <col min="15" max="15" width="1.5703125" style="37" customWidth="1"/>
    <col min="16" max="17" width="9.140625" style="37"/>
    <col min="18" max="16384" width="9.140625" style="38"/>
  </cols>
  <sheetData>
    <row r="3" spans="2:24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2:24" ht="12.75" customHeight="1">
      <c r="B4" s="39"/>
      <c r="C4" s="40"/>
      <c r="D4" s="116" t="s">
        <v>33</v>
      </c>
      <c r="E4" s="41"/>
      <c r="F4" s="116" t="s">
        <v>34</v>
      </c>
      <c r="G4" s="41"/>
      <c r="H4" s="116" t="s">
        <v>93</v>
      </c>
      <c r="I4" s="41"/>
      <c r="J4" s="116" t="s">
        <v>36</v>
      </c>
      <c r="K4" s="41"/>
      <c r="L4" s="116" t="s">
        <v>94</v>
      </c>
      <c r="M4" s="41"/>
      <c r="N4" s="116" t="s">
        <v>95</v>
      </c>
      <c r="O4" s="42"/>
    </row>
    <row r="5" spans="2:24" ht="12.75" customHeight="1">
      <c r="B5" s="39"/>
      <c r="C5" s="40"/>
      <c r="D5" s="117"/>
      <c r="E5" s="41"/>
      <c r="F5" s="117"/>
      <c r="G5" s="41"/>
      <c r="H5" s="117"/>
      <c r="I5" s="41"/>
      <c r="J5" s="117"/>
      <c r="K5" s="41"/>
      <c r="L5" s="117"/>
      <c r="M5" s="41"/>
      <c r="N5" s="117"/>
      <c r="O5" s="42"/>
    </row>
    <row r="6" spans="2:24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2:24" s="37" customFormat="1">
      <c r="B7" s="39"/>
      <c r="C7" s="40" t="s">
        <v>121</v>
      </c>
      <c r="D7" s="58">
        <v>0.47369899924972048</v>
      </c>
      <c r="E7" s="58"/>
      <c r="F7" s="58">
        <v>0.47496386445417649</v>
      </c>
      <c r="G7" s="58"/>
      <c r="H7" s="58">
        <v>4.3970932870664281E-2</v>
      </c>
      <c r="I7" s="58"/>
      <c r="J7" s="58">
        <v>0.73099646355519798</v>
      </c>
      <c r="K7" s="58"/>
      <c r="L7" s="58">
        <v>0.42565083661758552</v>
      </c>
      <c r="M7" s="58"/>
      <c r="N7" s="58">
        <v>0.12936413300453192</v>
      </c>
      <c r="O7" s="42"/>
      <c r="R7" s="38"/>
      <c r="S7" s="38"/>
      <c r="T7" s="38"/>
      <c r="U7" s="38"/>
      <c r="V7" s="38"/>
      <c r="W7" s="38"/>
      <c r="X7" s="38"/>
    </row>
    <row r="8" spans="2:24" s="37" customFormat="1">
      <c r="B8" s="39"/>
      <c r="C8" s="40" t="s">
        <v>122</v>
      </c>
      <c r="D8" s="58">
        <v>0.40506423013232284</v>
      </c>
      <c r="E8" s="58"/>
      <c r="F8" s="58">
        <v>0.35048878604791445</v>
      </c>
      <c r="G8" s="58"/>
      <c r="H8" s="58">
        <v>0.99683283077892293</v>
      </c>
      <c r="I8" s="58"/>
      <c r="J8" s="58">
        <v>4.0902809499042923E-2</v>
      </c>
      <c r="K8" s="58"/>
      <c r="L8" s="58">
        <v>0.30821270485185603</v>
      </c>
      <c r="M8" s="58"/>
      <c r="N8" s="58">
        <v>9.6188974269721353E-2</v>
      </c>
      <c r="O8" s="42"/>
      <c r="R8" s="38"/>
      <c r="S8" s="38"/>
      <c r="T8" s="38"/>
      <c r="U8" s="38"/>
      <c r="V8" s="38"/>
      <c r="W8" s="38"/>
      <c r="X8" s="38"/>
    </row>
    <row r="9" spans="2:24" s="37" customFormat="1">
      <c r="B9" s="39"/>
      <c r="C9" s="40" t="s">
        <v>123</v>
      </c>
      <c r="D9" s="58">
        <v>0.15547286792470114</v>
      </c>
      <c r="E9" s="58"/>
      <c r="F9" s="58">
        <v>0.82104189809891248</v>
      </c>
      <c r="G9" s="58"/>
      <c r="H9" s="58">
        <v>0.74615698414882414</v>
      </c>
      <c r="I9" s="58"/>
      <c r="J9" s="58">
        <v>0.5182665715531134</v>
      </c>
      <c r="K9" s="58"/>
      <c r="L9" s="58">
        <v>0.68504429379642984</v>
      </c>
      <c r="M9" s="58"/>
      <c r="N9" s="58">
        <v>0.40339866481258135</v>
      </c>
      <c r="O9" s="42"/>
      <c r="R9" s="38"/>
      <c r="S9" s="38"/>
      <c r="T9" s="38"/>
      <c r="U9" s="38"/>
      <c r="V9" s="38"/>
      <c r="W9" s="38"/>
      <c r="X9" s="38"/>
    </row>
    <row r="10" spans="2:24" s="37" customFormat="1">
      <c r="B10" s="39"/>
      <c r="C10" s="40" t="s">
        <v>124</v>
      </c>
      <c r="D10" s="58">
        <v>0.91641370344548401</v>
      </c>
      <c r="E10" s="58"/>
      <c r="F10" s="58">
        <v>3.4482356450843292E-2</v>
      </c>
      <c r="G10" s="58"/>
      <c r="H10" s="58">
        <v>0.86741562793931615</v>
      </c>
      <c r="I10" s="58"/>
      <c r="J10" s="58">
        <v>0.43574216939972354</v>
      </c>
      <c r="K10" s="58"/>
      <c r="L10" s="58">
        <v>0.72790010446316433</v>
      </c>
      <c r="M10" s="58"/>
      <c r="N10" s="58">
        <v>7.9987518272098615E-2</v>
      </c>
      <c r="O10" s="42"/>
      <c r="R10" s="38"/>
      <c r="S10" s="38"/>
      <c r="T10" s="38"/>
      <c r="U10" s="38"/>
      <c r="V10" s="38"/>
      <c r="W10" s="38"/>
      <c r="X10" s="38"/>
    </row>
    <row r="11" spans="2:24" s="37" customFormat="1" ht="7.5" customHeight="1"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4"/>
      <c r="R11" s="38"/>
      <c r="S11" s="38"/>
      <c r="T11" s="38"/>
      <c r="U11" s="38"/>
      <c r="V11" s="38"/>
      <c r="W11" s="38"/>
      <c r="X11" s="38"/>
    </row>
    <row r="12" spans="2:24" s="37" customFormat="1" ht="6" customHeight="1">
      <c r="B12" s="3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R12" s="38"/>
      <c r="S12" s="38"/>
      <c r="T12" s="38"/>
      <c r="U12" s="38"/>
      <c r="V12" s="38"/>
      <c r="W12" s="38"/>
      <c r="X12" s="38"/>
    </row>
    <row r="13" spans="2:24" s="37" customFormat="1">
      <c r="B13" s="38"/>
      <c r="C13" s="120" t="s">
        <v>127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R13" s="38"/>
      <c r="S13" s="38"/>
      <c r="T13" s="38"/>
      <c r="U13" s="38"/>
      <c r="V13" s="38"/>
      <c r="W13" s="38"/>
      <c r="X13" s="38"/>
    </row>
    <row r="19" spans="4:14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</sheetData>
  <mergeCells count="7">
    <mergeCell ref="C13:N13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B3:X19"/>
  <sheetViews>
    <sheetView workbookViewId="0">
      <selection activeCell="O13" sqref="B3:O13"/>
    </sheetView>
  </sheetViews>
  <sheetFormatPr defaultRowHeight="12.75"/>
  <cols>
    <col min="1" max="1" width="9.140625" style="38"/>
    <col min="2" max="2" width="1.28515625" style="38" customWidth="1"/>
    <col min="3" max="3" width="30.5703125" style="37" customWidth="1"/>
    <col min="4" max="4" width="8.7109375" style="55" customWidth="1"/>
    <col min="5" max="5" width="0.5703125" style="55" customWidth="1"/>
    <col min="6" max="6" width="8.5703125" style="55" customWidth="1"/>
    <col min="7" max="7" width="0.5703125" style="55" customWidth="1"/>
    <col min="8" max="8" width="8.7109375" style="55" customWidth="1"/>
    <col min="9" max="9" width="0.5703125" style="55" customWidth="1"/>
    <col min="10" max="10" width="8.7109375" style="55" customWidth="1"/>
    <col min="11" max="11" width="0.5703125" style="55" customWidth="1"/>
    <col min="12" max="12" width="8.7109375" style="55" customWidth="1"/>
    <col min="13" max="13" width="0.5703125" style="55" customWidth="1"/>
    <col min="14" max="14" width="8.7109375" style="55" customWidth="1"/>
    <col min="15" max="15" width="1.5703125" style="37" customWidth="1"/>
    <col min="16" max="17" width="9.140625" style="37"/>
    <col min="18" max="16384" width="9.140625" style="38"/>
  </cols>
  <sheetData>
    <row r="3" spans="2:24" ht="8.25" customHeight="1">
      <c r="B3" s="33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2:24" ht="12.75" customHeight="1">
      <c r="B4" s="39"/>
      <c r="C4" s="40"/>
      <c r="D4" s="116" t="s">
        <v>33</v>
      </c>
      <c r="E4" s="41"/>
      <c r="F4" s="116" t="s">
        <v>34</v>
      </c>
      <c r="G4" s="41"/>
      <c r="H4" s="116" t="s">
        <v>93</v>
      </c>
      <c r="I4" s="41"/>
      <c r="J4" s="116" t="s">
        <v>36</v>
      </c>
      <c r="K4" s="41"/>
      <c r="L4" s="116" t="s">
        <v>94</v>
      </c>
      <c r="M4" s="41"/>
      <c r="N4" s="116" t="s">
        <v>95</v>
      </c>
      <c r="O4" s="42"/>
    </row>
    <row r="5" spans="2:24" ht="12.75" customHeight="1">
      <c r="B5" s="39"/>
      <c r="C5" s="40"/>
      <c r="D5" s="117"/>
      <c r="E5" s="41"/>
      <c r="F5" s="117"/>
      <c r="G5" s="41"/>
      <c r="H5" s="117"/>
      <c r="I5" s="41"/>
      <c r="J5" s="117"/>
      <c r="K5" s="41"/>
      <c r="L5" s="117"/>
      <c r="M5" s="41"/>
      <c r="N5" s="117"/>
      <c r="O5" s="42"/>
    </row>
    <row r="6" spans="2:24" ht="8.25" customHeight="1">
      <c r="B6" s="39"/>
      <c r="C6" s="40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2"/>
    </row>
    <row r="7" spans="2:24" s="37" customFormat="1">
      <c r="B7" s="39"/>
      <c r="C7" s="40" t="s">
        <v>121</v>
      </c>
      <c r="D7" s="58">
        <v>0.81179026488370409</v>
      </c>
      <c r="E7" s="58"/>
      <c r="F7" s="58">
        <v>0.8037019050373071</v>
      </c>
      <c r="G7" s="58"/>
      <c r="H7" s="58">
        <v>0.91627322466052397</v>
      </c>
      <c r="I7" s="58"/>
      <c r="J7" s="58">
        <v>0.94046208251046459</v>
      </c>
      <c r="K7" s="58"/>
      <c r="L7" s="58">
        <v>0.91345145895435453</v>
      </c>
      <c r="M7" s="58"/>
      <c r="N7" s="58">
        <v>0.86102137520988209</v>
      </c>
      <c r="O7" s="42"/>
      <c r="R7" s="38"/>
      <c r="S7" s="38"/>
      <c r="T7" s="38"/>
      <c r="U7" s="38"/>
      <c r="V7" s="38"/>
      <c r="W7" s="38"/>
      <c r="X7" s="38"/>
    </row>
    <row r="8" spans="2:24" s="37" customFormat="1">
      <c r="B8" s="39"/>
      <c r="C8" s="40" t="s">
        <v>122</v>
      </c>
      <c r="D8" s="58">
        <v>0.90895163422192038</v>
      </c>
      <c r="E8" s="58"/>
      <c r="F8" s="58">
        <v>0.74973290492242117</v>
      </c>
      <c r="G8" s="58"/>
      <c r="H8" s="58">
        <v>0.85454840504174523</v>
      </c>
      <c r="I8" s="58"/>
      <c r="J8" s="58">
        <v>0.96296079694275472</v>
      </c>
      <c r="K8" s="58"/>
      <c r="L8" s="58">
        <v>0.7876075442121333</v>
      </c>
      <c r="M8" s="58"/>
      <c r="N8" s="58">
        <v>0.80015295927432128</v>
      </c>
      <c r="O8" s="42"/>
      <c r="R8" s="38"/>
      <c r="S8" s="38"/>
      <c r="T8" s="38"/>
      <c r="U8" s="38"/>
      <c r="V8" s="38"/>
      <c r="W8" s="38"/>
      <c r="X8" s="38"/>
    </row>
    <row r="9" spans="2:24" s="37" customFormat="1">
      <c r="B9" s="39"/>
      <c r="C9" s="40" t="s">
        <v>123</v>
      </c>
      <c r="D9" s="58">
        <v>0.86279129334732496</v>
      </c>
      <c r="E9" s="58"/>
      <c r="F9" s="58">
        <v>0.77279561350211257</v>
      </c>
      <c r="G9" s="58"/>
      <c r="H9" s="58">
        <v>0.82978849431179547</v>
      </c>
      <c r="I9" s="58"/>
      <c r="J9" s="58">
        <v>0.87088176451892918</v>
      </c>
      <c r="K9" s="58"/>
      <c r="L9" s="58">
        <v>0.82998527974647063</v>
      </c>
      <c r="M9" s="58"/>
      <c r="N9" s="58">
        <v>0.7941229542284961</v>
      </c>
      <c r="O9" s="42"/>
      <c r="R9" s="38"/>
      <c r="S9" s="38"/>
      <c r="T9" s="38"/>
      <c r="U9" s="38"/>
      <c r="V9" s="38"/>
      <c r="W9" s="38"/>
      <c r="X9" s="38"/>
    </row>
    <row r="10" spans="2:24" s="37" customFormat="1">
      <c r="B10" s="39"/>
      <c r="C10" s="40" t="s">
        <v>124</v>
      </c>
      <c r="D10" s="58">
        <v>0.79290039503643084</v>
      </c>
      <c r="E10" s="58"/>
      <c r="F10" s="58">
        <v>0.83031638420492926</v>
      </c>
      <c r="G10" s="58"/>
      <c r="H10" s="58">
        <v>0.86021222689214194</v>
      </c>
      <c r="I10" s="58"/>
      <c r="J10" s="58">
        <v>0.85298432764577947</v>
      </c>
      <c r="K10" s="58"/>
      <c r="L10" s="58">
        <v>0.82306731250164167</v>
      </c>
      <c r="M10" s="58"/>
      <c r="N10" s="58">
        <v>0.77342245472449211</v>
      </c>
      <c r="O10" s="42"/>
      <c r="R10" s="38"/>
      <c r="S10" s="38"/>
      <c r="T10" s="38"/>
      <c r="U10" s="38"/>
      <c r="V10" s="38"/>
      <c r="W10" s="38"/>
      <c r="X10" s="38"/>
    </row>
    <row r="11" spans="2:24" s="37" customFormat="1" ht="7.5" customHeight="1"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4"/>
      <c r="R11" s="38"/>
      <c r="S11" s="38"/>
      <c r="T11" s="38"/>
      <c r="U11" s="38"/>
      <c r="V11" s="38"/>
      <c r="W11" s="38"/>
      <c r="X11" s="38"/>
    </row>
    <row r="12" spans="2:24" s="37" customFormat="1" ht="6" customHeight="1">
      <c r="B12" s="38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R12" s="38"/>
      <c r="S12" s="38"/>
      <c r="T12" s="38"/>
      <c r="U12" s="38"/>
      <c r="V12" s="38"/>
      <c r="W12" s="38"/>
      <c r="X12" s="38"/>
    </row>
    <row r="13" spans="2:24" s="37" customFormat="1">
      <c r="B13" s="38"/>
      <c r="C13" s="120" t="s">
        <v>128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R13" s="38"/>
      <c r="S13" s="38"/>
      <c r="T13" s="38"/>
      <c r="U13" s="38"/>
      <c r="V13" s="38"/>
      <c r="W13" s="38"/>
      <c r="X13" s="38"/>
    </row>
    <row r="19" spans="4:14"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</sheetData>
  <mergeCells count="7">
    <mergeCell ref="C13:N13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B3:Z32"/>
  <sheetViews>
    <sheetView workbookViewId="0">
      <selection activeCell="B3" sqref="B3:Q26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0.5703125" style="99" customWidth="1"/>
    <col min="6" max="6" width="8.5703125" style="99" customWidth="1"/>
    <col min="7" max="7" width="0.5703125" style="99" customWidth="1"/>
    <col min="8" max="8" width="8.7109375" style="99" customWidth="1"/>
    <col min="9" max="9" width="0.5703125" style="99" customWidth="1"/>
    <col min="10" max="10" width="8.7109375" style="99" customWidth="1"/>
    <col min="11" max="11" width="0.5703125" style="99" customWidth="1"/>
    <col min="12" max="12" width="8.7109375" style="99" customWidth="1"/>
    <col min="13" max="13" width="0.5703125" style="99" customWidth="1"/>
    <col min="14" max="14" width="8.7109375" style="99" customWidth="1"/>
    <col min="15" max="15" width="0.5703125" style="99" customWidth="1"/>
    <col min="16" max="16" width="8.7109375" style="99" customWidth="1"/>
    <col min="17" max="17" width="1.5703125" style="88" customWidth="1"/>
    <col min="18" max="19" width="9.140625" style="88"/>
    <col min="20" max="16384" width="9.140625" style="38"/>
  </cols>
  <sheetData>
    <row r="3" spans="2:2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2:26" ht="12.75" customHeight="1">
      <c r="B4" s="39"/>
      <c r="C4" s="89"/>
      <c r="D4" s="123" t="s">
        <v>33</v>
      </c>
      <c r="E4" s="90"/>
      <c r="F4" s="123" t="s">
        <v>34</v>
      </c>
      <c r="G4" s="90"/>
      <c r="H4" s="123" t="s">
        <v>93</v>
      </c>
      <c r="I4" s="90"/>
      <c r="J4" s="123" t="s">
        <v>36</v>
      </c>
      <c r="K4" s="90"/>
      <c r="L4" s="123" t="s">
        <v>37</v>
      </c>
      <c r="M4" s="90"/>
      <c r="N4" s="123" t="s">
        <v>94</v>
      </c>
      <c r="O4" s="90"/>
      <c r="P4" s="123" t="s">
        <v>95</v>
      </c>
      <c r="Q4" s="91"/>
    </row>
    <row r="5" spans="2:26" ht="12.75" customHeight="1">
      <c r="B5" s="39"/>
      <c r="C5" s="89"/>
      <c r="D5" s="117"/>
      <c r="E5" s="90"/>
      <c r="F5" s="117"/>
      <c r="G5" s="90"/>
      <c r="H5" s="117"/>
      <c r="I5" s="90"/>
      <c r="J5" s="117"/>
      <c r="K5" s="90"/>
      <c r="L5" s="117"/>
      <c r="M5" s="90"/>
      <c r="N5" s="117"/>
      <c r="O5" s="90"/>
      <c r="P5" s="117"/>
      <c r="Q5" s="91"/>
    </row>
    <row r="6" spans="2:2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1"/>
    </row>
    <row r="7" spans="2:26" s="88" customFormat="1">
      <c r="B7" s="39"/>
      <c r="C7" s="89" t="s">
        <v>96</v>
      </c>
      <c r="D7" s="58">
        <f>[9]Z1!$B$2</f>
        <v>0.90552749142942124</v>
      </c>
      <c r="E7" s="101"/>
      <c r="F7" s="95">
        <f>[9]Z1!$C$2</f>
        <v>0.37843041324096838</v>
      </c>
      <c r="G7" s="95"/>
      <c r="H7" s="95">
        <f>[9]Z1!$D$2</f>
        <v>6.2343679147540715E-2</v>
      </c>
      <c r="I7" s="95"/>
      <c r="J7" s="95">
        <f>[9]Z1!$E$2</f>
        <v>0.54167738508639607</v>
      </c>
      <c r="K7" s="95"/>
      <c r="L7" s="95">
        <f>[9]Z1!$F$2</f>
        <v>3.8895813635596514E-2</v>
      </c>
      <c r="M7" s="95"/>
      <c r="N7" s="95">
        <f>[5]auto!$N$7</f>
        <v>2.685453805727454E-2</v>
      </c>
      <c r="O7" s="95"/>
      <c r="P7" s="95">
        <f>[9]Z1!$H$2</f>
        <v>0.76491633103284506</v>
      </c>
      <c r="Q7" s="91"/>
      <c r="T7" s="38"/>
      <c r="U7" s="38"/>
      <c r="V7" s="38"/>
      <c r="W7" s="38"/>
      <c r="X7" s="38"/>
      <c r="Y7" s="38"/>
      <c r="Z7" s="38"/>
    </row>
    <row r="8" spans="2:26" s="88" customFormat="1">
      <c r="B8" s="39"/>
      <c r="C8" s="89" t="s">
        <v>100</v>
      </c>
      <c r="D8" s="58">
        <f>[9]Z2!$B$2</f>
        <v>0.99109677295810994</v>
      </c>
      <c r="E8" s="101"/>
      <c r="F8" s="95">
        <f>[9]Z2!$C$2</f>
        <v>0.69626518837939244</v>
      </c>
      <c r="G8" s="95"/>
      <c r="H8" s="95">
        <f>[5]auto!$H$8</f>
        <v>0.36420972496859072</v>
      </c>
      <c r="I8" s="95"/>
      <c r="J8" s="95"/>
      <c r="K8" s="95"/>
      <c r="L8" s="95">
        <f>[9]Z2!$F$2</f>
        <v>0.64414573386981289</v>
      </c>
      <c r="M8" s="95"/>
      <c r="N8" s="95">
        <f>[9]Z2!$G$2</f>
        <v>0.88771230307460258</v>
      </c>
      <c r="O8" s="95"/>
      <c r="P8" s="95">
        <f>[9]Z2!$H$2</f>
        <v>4.1387933236603107E-2</v>
      </c>
      <c r="Q8" s="91"/>
      <c r="T8" s="38"/>
      <c r="U8" s="38"/>
      <c r="V8" s="38"/>
      <c r="W8" s="38"/>
      <c r="X8" s="38"/>
      <c r="Y8" s="38"/>
      <c r="Z8" s="38"/>
    </row>
    <row r="9" spans="2:26" s="88" customFormat="1">
      <c r="B9" s="39"/>
      <c r="C9" s="89" t="s">
        <v>101</v>
      </c>
      <c r="D9" s="58">
        <f>[5]auto!$D$9</f>
        <v>5.1389314398544278E-4</v>
      </c>
      <c r="E9" s="101"/>
      <c r="F9" s="95">
        <f>[9]Z3!$C$2</f>
        <v>0.65445924189495208</v>
      </c>
      <c r="G9" s="95"/>
      <c r="H9" s="95">
        <f>[9]Z3!$D$2</f>
        <v>1.125003929435414E-2</v>
      </c>
      <c r="I9" s="95"/>
      <c r="J9" s="95">
        <f>[9]Z3!$E$2</f>
        <v>9.0299449429296158E-2</v>
      </c>
      <c r="K9" s="95"/>
      <c r="L9" s="95">
        <f>[9]Z3!$F$2</f>
        <v>0.92948697617798148</v>
      </c>
      <c r="M9" s="95"/>
      <c r="N9" s="95">
        <f>[9]Z3!$G$2</f>
        <v>0.61724765910314983</v>
      </c>
      <c r="O9" s="95"/>
      <c r="P9" s="95">
        <f>[9]Z3!$H$2</f>
        <v>0.72462702613153707</v>
      </c>
      <c r="Q9" s="91"/>
      <c r="T9" s="38"/>
      <c r="U9" s="38"/>
      <c r="V9" s="38"/>
      <c r="W9" s="38"/>
      <c r="X9" s="38"/>
      <c r="Y9" s="38"/>
      <c r="Z9" s="38"/>
    </row>
    <row r="10" spans="2:26" s="88" customFormat="1">
      <c r="B10" s="39"/>
      <c r="C10" s="89" t="s">
        <v>102</v>
      </c>
      <c r="D10" s="58">
        <f>[5]auto!$D$10</f>
        <v>0.45628119108373522</v>
      </c>
      <c r="E10" s="101"/>
      <c r="F10" s="95">
        <f>[9]Z4!$C$2</f>
        <v>0.52756108097499077</v>
      </c>
      <c r="G10" s="95"/>
      <c r="H10" s="95">
        <f>[5]auto!$H$10</f>
        <v>0.79390303509275872</v>
      </c>
      <c r="I10" s="95"/>
      <c r="J10" s="95">
        <f>[9]Z4!$E$2</f>
        <v>0.28052712820796522</v>
      </c>
      <c r="K10" s="95"/>
      <c r="L10" s="95">
        <f>[9]Z4!$F$2</f>
        <v>0.61078426815111531</v>
      </c>
      <c r="M10" s="95"/>
      <c r="N10" s="95">
        <f>[9]Z4!$G$2</f>
        <v>0.75727938804870498</v>
      </c>
      <c r="O10" s="95"/>
      <c r="P10" s="95">
        <f>[9]Z4!$H$2</f>
        <v>0.11066675445060592</v>
      </c>
      <c r="Q10" s="91"/>
      <c r="T10" s="38"/>
      <c r="U10" s="38"/>
      <c r="V10" s="38"/>
      <c r="W10" s="38"/>
      <c r="X10" s="38"/>
      <c r="Y10" s="38"/>
      <c r="Z10" s="38"/>
    </row>
    <row r="11" spans="2:26" s="88" customFormat="1">
      <c r="B11" s="39"/>
      <c r="C11" s="89" t="s">
        <v>104</v>
      </c>
      <c r="D11" s="58">
        <f>[9]Z5!$B$2</f>
        <v>6.5161017343830688E-2</v>
      </c>
      <c r="E11" s="101"/>
      <c r="F11" s="95">
        <f>[9]Z5!$C$2</f>
        <v>0.9438452477564272</v>
      </c>
      <c r="G11" s="95"/>
      <c r="H11" s="95">
        <f>[9]Z5!$D$2</f>
        <v>0.37796565621589806</v>
      </c>
      <c r="I11" s="95"/>
      <c r="J11" s="95">
        <f>[9]Z5!$E$2</f>
        <v>0.22181315772260307</v>
      </c>
      <c r="K11" s="95"/>
      <c r="L11" s="95">
        <f>[9]Z5!$F$2</f>
        <v>0.46447842301549136</v>
      </c>
      <c r="M11" s="95"/>
      <c r="N11" s="95">
        <f>[9]Z5!$G$2</f>
        <v>0.32819725639628627</v>
      </c>
      <c r="O11" s="95"/>
      <c r="P11" s="95">
        <f>[9]Z5!$H$2</f>
        <v>0.89182201342325107</v>
      </c>
      <c r="Q11" s="91"/>
      <c r="T11" s="38"/>
      <c r="U11" s="38"/>
      <c r="V11" s="38"/>
      <c r="W11" s="38"/>
      <c r="X11" s="38"/>
      <c r="Y11" s="38"/>
      <c r="Z11" s="38"/>
    </row>
    <row r="12" spans="2:26" s="88" customFormat="1">
      <c r="B12" s="39"/>
      <c r="C12" s="89" t="s">
        <v>105</v>
      </c>
      <c r="D12" s="58">
        <f>[5]auto!$D$12</f>
        <v>0.73133909950548581</v>
      </c>
      <c r="E12" s="101"/>
      <c r="F12" s="95">
        <f>[9]Z6!$C$2</f>
        <v>8.8753404596216973E-2</v>
      </c>
      <c r="G12" s="95"/>
      <c r="H12" s="95">
        <f>[9]Z6!$D$2</f>
        <v>0.83020992439191965</v>
      </c>
      <c r="I12" s="95"/>
      <c r="J12" s="95">
        <f>[9]Z6!$E$2</f>
        <v>0.50496981288200193</v>
      </c>
      <c r="K12" s="95"/>
      <c r="L12" s="95">
        <f>[9]Z6!$F$2</f>
        <v>8.7732287297173042E-2</v>
      </c>
      <c r="M12" s="95"/>
      <c r="N12" s="95">
        <f>[5]auto!$N$12</f>
        <v>0.71762403464912317</v>
      </c>
      <c r="O12" s="95"/>
      <c r="P12" s="95">
        <f>[9]Z6!$H$2</f>
        <v>6.3534402752666364E-2</v>
      </c>
      <c r="Q12" s="91"/>
      <c r="T12" s="38"/>
      <c r="U12" s="38"/>
      <c r="V12" s="38"/>
      <c r="W12" s="38"/>
      <c r="X12" s="38"/>
      <c r="Y12" s="38"/>
      <c r="Z12" s="38"/>
    </row>
    <row r="13" spans="2:26" s="88" customFormat="1">
      <c r="B13" s="39"/>
      <c r="C13" s="89" t="s">
        <v>106</v>
      </c>
      <c r="D13" s="58">
        <f>[9]Z7!$B$2</f>
        <v>0.9369066986727117</v>
      </c>
      <c r="E13" s="101"/>
      <c r="F13" s="95">
        <f>[9]Z7!$C$2</f>
        <v>1.0095708836401429E-2</v>
      </c>
      <c r="G13" s="95"/>
      <c r="H13" s="95">
        <f>[9]Z7!$D$2</f>
        <v>0.45015175154850684</v>
      </c>
      <c r="I13" s="95"/>
      <c r="J13" s="95">
        <f>[9]Z7!$E$2</f>
        <v>0.21019507121615622</v>
      </c>
      <c r="K13" s="95"/>
      <c r="L13" s="95">
        <f>[9]Z7!$F$2</f>
        <v>0.45554563604313059</v>
      </c>
      <c r="M13" s="95"/>
      <c r="N13" s="95">
        <f>[9]Z7!$G$2</f>
        <v>0.33815266366752472</v>
      </c>
      <c r="O13" s="95"/>
      <c r="P13" s="95">
        <f>[9]Z7!$H$2</f>
        <v>7.7887890802857088E-2</v>
      </c>
      <c r="Q13" s="91"/>
      <c r="T13" s="38"/>
      <c r="U13" s="38"/>
      <c r="V13" s="38"/>
      <c r="W13" s="38"/>
      <c r="X13" s="38"/>
      <c r="Y13" s="38"/>
      <c r="Z13" s="38"/>
    </row>
    <row r="14" spans="2:26" s="88" customFormat="1">
      <c r="B14" s="39"/>
      <c r="C14" s="89" t="s">
        <v>107</v>
      </c>
      <c r="D14" s="58">
        <f>[9]Z8!$B$2</f>
        <v>0.51047348175168228</v>
      </c>
      <c r="E14" s="101"/>
      <c r="F14" s="95">
        <f>[9]Z8!$C$2</f>
        <v>0.17427045539301614</v>
      </c>
      <c r="G14" s="95"/>
      <c r="H14" s="95">
        <f>[9]Z8!$D$2</f>
        <v>7.4594878422986524E-2</v>
      </c>
      <c r="I14" s="95"/>
      <c r="J14" s="95">
        <f>[9]Z8!$E$2</f>
        <v>0.932740129870957</v>
      </c>
      <c r="K14" s="95"/>
      <c r="L14" s="95">
        <f>[5]auto!$L$14</f>
        <v>0.59090071803379973</v>
      </c>
      <c r="M14" s="95"/>
      <c r="N14" s="95">
        <f>[9]Z8!$G$2</f>
        <v>0.46396628917397231</v>
      </c>
      <c r="O14" s="95"/>
      <c r="P14" s="95">
        <f>[5]auto!$P$14</f>
        <v>0.70927416849257485</v>
      </c>
      <c r="Q14" s="91"/>
      <c r="T14" s="38"/>
      <c r="U14" s="38"/>
      <c r="V14" s="38"/>
      <c r="W14" s="38"/>
      <c r="X14" s="38"/>
      <c r="Y14" s="38"/>
      <c r="Z14" s="38"/>
    </row>
    <row r="15" spans="2:26" s="88" customFormat="1">
      <c r="B15" s="39"/>
      <c r="C15" s="89" t="s">
        <v>108</v>
      </c>
      <c r="D15" s="58">
        <f>[9]Z9!$B$2</f>
        <v>0.35703997063662651</v>
      </c>
      <c r="E15" s="101"/>
      <c r="F15" s="95">
        <f>[5]auto!$F$15</f>
        <v>0.62840670884983796</v>
      </c>
      <c r="G15" s="95"/>
      <c r="H15" s="95">
        <f>[9]Z9!$D$2</f>
        <v>0.57300778134695385</v>
      </c>
      <c r="I15" s="95"/>
      <c r="J15" s="95">
        <f>[9]Z9!$E$2</f>
        <v>0.77334222363667549</v>
      </c>
      <c r="K15" s="95"/>
      <c r="L15" s="95">
        <f>[9]Z9!$F$2</f>
        <v>0.34250147601093106</v>
      </c>
      <c r="M15" s="95"/>
      <c r="N15" s="95">
        <f>[9]Z9!$G$2</f>
        <v>0.2699614444834067</v>
      </c>
      <c r="O15" s="95"/>
      <c r="P15" s="95">
        <f>[9]Z9!$H$2</f>
        <v>0.38841768383253727</v>
      </c>
      <c r="Q15" s="91"/>
      <c r="T15" s="38"/>
      <c r="U15" s="38"/>
      <c r="V15" s="38"/>
      <c r="W15" s="38"/>
      <c r="X15" s="38"/>
      <c r="Y15" s="38"/>
      <c r="Z15" s="38"/>
    </row>
    <row r="16" spans="2:26" s="88" customFormat="1">
      <c r="B16" s="39"/>
      <c r="C16" s="89" t="s">
        <v>109</v>
      </c>
      <c r="D16" s="58">
        <f>[9]Z10!$B$2</f>
        <v>0.12149681812019339</v>
      </c>
      <c r="E16" s="101"/>
      <c r="F16" s="95">
        <f>[9]Z10!$C$2</f>
        <v>5.4049980992061887E-3</v>
      </c>
      <c r="G16" s="95"/>
      <c r="H16" s="95">
        <f>[9]Z10!$D$2</f>
        <v>0.2919891741150345</v>
      </c>
      <c r="I16" s="95"/>
      <c r="J16" s="95">
        <f>[9]Z10!$E$2</f>
        <v>0.38042456526098523</v>
      </c>
      <c r="K16" s="95"/>
      <c r="L16" s="95">
        <f>[9]Z10!$F$2</f>
        <v>0.37300533543167291</v>
      </c>
      <c r="M16" s="95"/>
      <c r="N16" s="95">
        <f>[9]Z10!$G$2</f>
        <v>0.21838695097719152</v>
      </c>
      <c r="O16" s="95"/>
      <c r="P16" s="95">
        <f>[9]Z10!$H$2</f>
        <v>0.16214615801048043</v>
      </c>
      <c r="Q16" s="91"/>
      <c r="T16" s="38"/>
      <c r="U16" s="38"/>
      <c r="V16" s="38"/>
      <c r="W16" s="38"/>
      <c r="X16" s="38"/>
      <c r="Y16" s="38"/>
      <c r="Z16" s="38"/>
    </row>
    <row r="17" spans="2:26" s="88" customFormat="1">
      <c r="B17" s="39"/>
      <c r="C17" s="89" t="s">
        <v>110</v>
      </c>
      <c r="D17" s="58">
        <f>[9]Z11!$B$2</f>
        <v>6.6566104376842618E-5</v>
      </c>
      <c r="E17" s="101"/>
      <c r="F17" s="95">
        <f>[9]Z11!$C$2</f>
        <v>0.22272436240831872</v>
      </c>
      <c r="G17" s="95"/>
      <c r="H17" s="95">
        <f>[9]Z11!$D$2</f>
        <v>0.77533804591944966</v>
      </c>
      <c r="I17" s="95"/>
      <c r="J17" s="95">
        <f>[9]Z11!$E$2</f>
        <v>0.7048923011218875</v>
      </c>
      <c r="K17" s="95"/>
      <c r="L17" s="95">
        <f>[9]Z11!$F$2</f>
        <v>0.59275074625780322</v>
      </c>
      <c r="M17" s="95"/>
      <c r="N17" s="95">
        <f>[9]Z11!$G$2</f>
        <v>0.59594713363656637</v>
      </c>
      <c r="O17" s="95"/>
      <c r="P17" s="95">
        <f>[9]Z11!$H$2</f>
        <v>0.41496162677654769</v>
      </c>
      <c r="Q17" s="91"/>
      <c r="T17" s="38"/>
      <c r="U17" s="38"/>
      <c r="V17" s="38"/>
      <c r="W17" s="38"/>
      <c r="X17" s="38"/>
      <c r="Y17" s="38"/>
      <c r="Z17" s="38"/>
    </row>
    <row r="18" spans="2:26" s="88" customFormat="1">
      <c r="B18" s="39"/>
      <c r="C18" s="89" t="s">
        <v>111</v>
      </c>
      <c r="D18" s="58">
        <f>[9]Z12!$B$2</f>
        <v>0.15896281597085529</v>
      </c>
      <c r="E18" s="101"/>
      <c r="F18" s="95">
        <f>[9]Z12!$C$2</f>
        <v>0.75560735782343313</v>
      </c>
      <c r="G18" s="95"/>
      <c r="H18" s="95">
        <f>[9]Z12!$D$2</f>
        <v>0.5610964527040877</v>
      </c>
      <c r="I18" s="95"/>
      <c r="J18" s="95">
        <f>[9]Z12!$E$2</f>
        <v>0.51501910427094211</v>
      </c>
      <c r="K18" s="95"/>
      <c r="L18" s="95"/>
      <c r="M18" s="95"/>
      <c r="N18" s="95">
        <f>[9]Z12!$G$2</f>
        <v>0.23776766283117379</v>
      </c>
      <c r="O18" s="95"/>
      <c r="P18" s="95">
        <f>[9]Z12!$H$2</f>
        <v>0.24024763687603268</v>
      </c>
      <c r="Q18" s="91"/>
      <c r="T18" s="38"/>
      <c r="U18" s="38"/>
      <c r="V18" s="38"/>
      <c r="W18" s="38"/>
      <c r="X18" s="38"/>
      <c r="Y18" s="38"/>
      <c r="Z18" s="38"/>
    </row>
    <row r="19" spans="2:26" s="88" customFormat="1">
      <c r="B19" s="39"/>
      <c r="C19" s="89" t="s">
        <v>112</v>
      </c>
      <c r="D19" s="58">
        <f>[9]Z13!$B$2</f>
        <v>0.44029007134632359</v>
      </c>
      <c r="E19" s="101"/>
      <c r="F19" s="95">
        <f>[9]Z13!$C$2</f>
        <v>0.34536066607880356</v>
      </c>
      <c r="G19" s="95"/>
      <c r="H19" s="95">
        <f>[9]Z13!$D$2</f>
        <v>0.77259243519683074</v>
      </c>
      <c r="I19" s="95"/>
      <c r="J19" s="95">
        <f>[9]Z13!$E$2</f>
        <v>0.80140658885953919</v>
      </c>
      <c r="K19" s="95"/>
      <c r="L19" s="95">
        <f>[9]Z13!$F$2</f>
        <v>8.1671035467111672E-2</v>
      </c>
      <c r="M19" s="95"/>
      <c r="N19" s="95">
        <f>[9]Z13!$G$2</f>
        <v>0.38293700250097862</v>
      </c>
      <c r="O19" s="95"/>
      <c r="P19" s="95">
        <f>[9]Z13!$H$2</f>
        <v>0.41593685694389404</v>
      </c>
      <c r="Q19" s="91"/>
      <c r="T19" s="38"/>
      <c r="U19" s="38"/>
      <c r="V19" s="38"/>
      <c r="W19" s="38"/>
      <c r="X19" s="38"/>
      <c r="Y19" s="38"/>
      <c r="Z19" s="38"/>
    </row>
    <row r="20" spans="2:26" s="88" customFormat="1">
      <c r="B20" s="39"/>
      <c r="C20" s="89" t="s">
        <v>113</v>
      </c>
      <c r="D20" s="58">
        <f>[9]Z14!$B$2</f>
        <v>0.8558720706414501</v>
      </c>
      <c r="E20" s="101"/>
      <c r="F20" s="95">
        <f>[9]Z14!$C$2</f>
        <v>0.83311288020528695</v>
      </c>
      <c r="G20" s="95"/>
      <c r="H20" s="95">
        <f>[9]Z14!$D$2</f>
        <v>0.80847611599881208</v>
      </c>
      <c r="I20" s="95"/>
      <c r="J20" s="95">
        <f>[9]Z14!$E$2</f>
        <v>2.6546828417315118E-2</v>
      </c>
      <c r="K20" s="95"/>
      <c r="L20" s="95">
        <f>[9]Z14!$F$2</f>
        <v>0.71134798908664887</v>
      </c>
      <c r="M20" s="95"/>
      <c r="N20" s="95">
        <f>[9]Z14!$G$2</f>
        <v>0.73653379007936481</v>
      </c>
      <c r="O20" s="95"/>
      <c r="P20" s="95">
        <f>[9]Z14!$H$2</f>
        <v>0.17092596309043295</v>
      </c>
      <c r="Q20" s="91"/>
      <c r="T20" s="38"/>
      <c r="U20" s="38"/>
      <c r="V20" s="38"/>
      <c r="W20" s="38"/>
      <c r="X20" s="38"/>
      <c r="Y20" s="38"/>
      <c r="Z20" s="38"/>
    </row>
    <row r="21" spans="2:26" s="88" customFormat="1">
      <c r="B21" s="39"/>
      <c r="C21" s="89" t="s">
        <v>114</v>
      </c>
      <c r="D21" s="58">
        <f>[9]Z15!$B$2</f>
        <v>5.8948541225404376E-2</v>
      </c>
      <c r="E21" s="101"/>
      <c r="F21" s="95">
        <f>[9]Z15!$C$2</f>
        <v>0.72202832077745815</v>
      </c>
      <c r="G21" s="95"/>
      <c r="H21" s="95">
        <f>[9]Z15!$D$2</f>
        <v>0.15143825496057192</v>
      </c>
      <c r="I21" s="95"/>
      <c r="J21" s="95">
        <f>[9]Z15!$E$2</f>
        <v>0.58239755389909842</v>
      </c>
      <c r="K21" s="95"/>
      <c r="L21" s="95">
        <f>[9]Z15!$F$2</f>
        <v>0.93755256712121282</v>
      </c>
      <c r="M21" s="95"/>
      <c r="N21" s="95">
        <f>[9]Z15!$G$2</f>
        <v>0.19850061892261581</v>
      </c>
      <c r="O21" s="95"/>
      <c r="P21" s="95">
        <f>[9]Z15!$H$2</f>
        <v>0.47710821404739157</v>
      </c>
      <c r="Q21" s="91"/>
      <c r="T21" s="38"/>
      <c r="U21" s="38"/>
      <c r="V21" s="38"/>
      <c r="W21" s="38"/>
      <c r="X21" s="38"/>
      <c r="Y21" s="38"/>
      <c r="Z21" s="38"/>
    </row>
    <row r="22" spans="2:26" s="88" customFormat="1">
      <c r="B22" s="39"/>
      <c r="C22" s="89" t="s">
        <v>115</v>
      </c>
      <c r="D22" s="58">
        <f>[9]Z16!$B$2</f>
        <v>0.18238791276344857</v>
      </c>
      <c r="E22" s="101"/>
      <c r="F22" s="95">
        <f>[9]Z16!$C$2</f>
        <v>0.61068524022692805</v>
      </c>
      <c r="G22" s="95"/>
      <c r="H22" s="95">
        <f>[9]Z16!$D$2</f>
        <v>0.24713159347296482</v>
      </c>
      <c r="I22" s="95"/>
      <c r="J22" s="95">
        <f>[9]Z16!$E$2</f>
        <v>9.7451885813175848E-2</v>
      </c>
      <c r="K22" s="95"/>
      <c r="L22" s="95">
        <f>[9]Z16!$F$2</f>
        <v>7.3936119573466769E-2</v>
      </c>
      <c r="M22" s="95"/>
      <c r="N22" s="95">
        <f>[9]Z16!$G$2</f>
        <v>0.334476129738695</v>
      </c>
      <c r="O22" s="95"/>
      <c r="P22" s="95">
        <f>[5]auto!$P$22</f>
        <v>4.9761590518319541E-2</v>
      </c>
      <c r="Q22" s="91"/>
      <c r="T22" s="38"/>
      <c r="U22" s="38"/>
      <c r="V22" s="38"/>
      <c r="W22" s="38"/>
      <c r="X22" s="38"/>
      <c r="Y22" s="38"/>
      <c r="Z22" s="38"/>
    </row>
    <row r="23" spans="2:26" s="88" customFormat="1">
      <c r="B23" s="39"/>
      <c r="C23" s="89" t="s">
        <v>116</v>
      </c>
      <c r="D23" s="58"/>
      <c r="E23" s="101"/>
      <c r="F23" s="95">
        <f>[5]auto!$F$23</f>
        <v>0.48947403038653381</v>
      </c>
      <c r="G23" s="95"/>
      <c r="H23" s="95">
        <f>[9]Z17!$D$2</f>
        <v>2.8157454078972605E-2</v>
      </c>
      <c r="I23" s="95"/>
      <c r="J23" s="95">
        <f>[9]Z17!$E$2</f>
        <v>0.14875331825234789</v>
      </c>
      <c r="K23" s="95"/>
      <c r="L23" s="95">
        <f>[9]Z17!$F$2</f>
        <v>0.35691378018481479</v>
      </c>
      <c r="M23" s="95"/>
      <c r="N23" s="95">
        <f>[9]Z17!$G$2</f>
        <v>0.4449749280312002</v>
      </c>
      <c r="O23" s="95"/>
      <c r="P23" s="95">
        <f>[9]Z17!$H$2</f>
        <v>0.20660406952758556</v>
      </c>
      <c r="Q23" s="91"/>
      <c r="T23" s="38"/>
      <c r="U23" s="38"/>
      <c r="V23" s="38"/>
      <c r="W23" s="38"/>
      <c r="X23" s="38"/>
      <c r="Y23" s="38"/>
      <c r="Z23" s="38"/>
    </row>
    <row r="24" spans="2:26" s="88" customFormat="1" ht="7.5" customHeight="1">
      <c r="B24" s="50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T24" s="38"/>
      <c r="U24" s="38"/>
      <c r="V24" s="38"/>
      <c r="W24" s="38"/>
      <c r="X24" s="38"/>
      <c r="Y24" s="38"/>
      <c r="Z24" s="38"/>
    </row>
    <row r="25" spans="2:26" s="88" customFormat="1" ht="6" customHeight="1">
      <c r="B25" s="3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T25" s="38"/>
      <c r="U25" s="38"/>
      <c r="V25" s="38"/>
      <c r="W25" s="38"/>
      <c r="X25" s="38"/>
      <c r="Y25" s="38"/>
      <c r="Z25" s="38"/>
    </row>
    <row r="26" spans="2:26" s="88" customFormat="1">
      <c r="B26" s="38"/>
      <c r="C26" s="122" t="s">
        <v>138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T26" s="38"/>
      <c r="U26" s="38"/>
      <c r="V26" s="38"/>
      <c r="W26" s="38"/>
      <c r="X26" s="38"/>
      <c r="Y26" s="38"/>
      <c r="Z26" s="38"/>
    </row>
    <row r="32" spans="2:26"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</sheetData>
  <mergeCells count="8">
    <mergeCell ref="P4:P5"/>
    <mergeCell ref="C26:P26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C2:V33"/>
  <sheetViews>
    <sheetView zoomScale="75" zoomScaleNormal="75" workbookViewId="0"/>
  </sheetViews>
  <sheetFormatPr defaultRowHeight="15"/>
  <cols>
    <col min="3" max="3" width="13.7109375" style="1" customWidth="1"/>
    <col min="4" max="20" width="9.140625" style="1"/>
    <col min="21" max="21" width="1.7109375" style="1" customWidth="1"/>
    <col min="22" max="22" width="9.140625" style="1"/>
  </cols>
  <sheetData>
    <row r="2" spans="3:21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5"/>
    </row>
    <row r="3" spans="3:21">
      <c r="C3" s="6" t="s">
        <v>32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9"/>
    </row>
    <row r="4" spans="3:21">
      <c r="C4" s="10" t="s">
        <v>0</v>
      </c>
      <c r="D4" s="11">
        <v>0.90744100000000005</v>
      </c>
      <c r="E4" s="11">
        <v>0</v>
      </c>
      <c r="F4" s="11">
        <v>6.8421050000000001</v>
      </c>
      <c r="G4" s="11">
        <v>1.196172</v>
      </c>
      <c r="H4" s="11">
        <v>0</v>
      </c>
      <c r="I4" s="11">
        <v>1.9138759999999999</v>
      </c>
      <c r="J4" s="11">
        <v>2.9038110000000001</v>
      </c>
      <c r="K4" s="11">
        <v>4.2105259999999998</v>
      </c>
      <c r="L4" s="11">
        <v>4.5614030000000003</v>
      </c>
      <c r="M4" s="11">
        <v>4.5112779999999999</v>
      </c>
      <c r="N4" s="11">
        <v>14.03509</v>
      </c>
      <c r="O4" s="11">
        <v>26.31579</v>
      </c>
      <c r="P4" s="11">
        <v>4.5112779999999999</v>
      </c>
      <c r="Q4" s="11">
        <v>10.52632</v>
      </c>
      <c r="R4" s="11">
        <v>26.31579</v>
      </c>
      <c r="S4" s="11">
        <v>8.2706769999999992</v>
      </c>
      <c r="T4" s="11">
        <v>0</v>
      </c>
      <c r="U4" s="12"/>
    </row>
    <row r="5" spans="3:21">
      <c r="C5" s="10" t="s">
        <v>1</v>
      </c>
      <c r="D5" s="11">
        <v>0.71343639999999997</v>
      </c>
      <c r="E5" s="11">
        <v>1.37931</v>
      </c>
      <c r="F5" s="11">
        <v>0.68965520000000002</v>
      </c>
      <c r="G5" s="11">
        <v>3.2915359999999998</v>
      </c>
      <c r="H5" s="11">
        <v>6.8965519999999998</v>
      </c>
      <c r="I5" s="11">
        <v>5.5172410000000003</v>
      </c>
      <c r="J5" s="11">
        <v>0.71343639999999997</v>
      </c>
      <c r="K5" s="11">
        <v>2.7586210000000002</v>
      </c>
      <c r="L5" s="11">
        <v>0.68965520000000002</v>
      </c>
      <c r="M5" s="11">
        <v>3.940887</v>
      </c>
      <c r="N5" s="11">
        <v>3.065134</v>
      </c>
      <c r="O5" s="11">
        <v>3.4482759999999999</v>
      </c>
      <c r="P5" s="11">
        <v>1.477833</v>
      </c>
      <c r="Q5" s="11">
        <v>3.4482759999999999</v>
      </c>
      <c r="R5" s="11">
        <v>0</v>
      </c>
      <c r="S5" s="11">
        <v>11.33005</v>
      </c>
      <c r="T5" s="11">
        <v>18.390799999999999</v>
      </c>
      <c r="U5" s="12"/>
    </row>
    <row r="6" spans="3:21">
      <c r="C6" s="10" t="s">
        <v>2</v>
      </c>
      <c r="D6" s="11">
        <v>6.1866130000000004</v>
      </c>
      <c r="E6" s="11">
        <v>4.5098039999999999</v>
      </c>
      <c r="F6" s="11">
        <v>8.8235290000000006</v>
      </c>
      <c r="G6" s="11">
        <v>14.572190000000001</v>
      </c>
      <c r="H6" s="11">
        <v>47.058819999999997</v>
      </c>
      <c r="I6" s="11">
        <v>26.631019999999999</v>
      </c>
      <c r="J6" s="11">
        <v>41.784990000000001</v>
      </c>
      <c r="K6" s="11">
        <v>87.647059999999996</v>
      </c>
      <c r="L6" s="11">
        <v>76.862750000000005</v>
      </c>
      <c r="M6" s="11">
        <v>81.932770000000005</v>
      </c>
      <c r="N6" s="11">
        <v>84.640519999999995</v>
      </c>
      <c r="O6" s="11">
        <v>88.235299999999995</v>
      </c>
      <c r="P6" s="11">
        <v>76.470590000000001</v>
      </c>
      <c r="Q6" s="11">
        <v>88.235299999999995</v>
      </c>
      <c r="R6" s="11">
        <v>91.176469999999995</v>
      </c>
      <c r="S6" s="11">
        <v>83.613439999999997</v>
      </c>
      <c r="T6" s="11">
        <v>75.490200000000002</v>
      </c>
      <c r="U6" s="12"/>
    </row>
    <row r="7" spans="3:21">
      <c r="C7" s="10" t="s">
        <v>3</v>
      </c>
      <c r="D7" s="11">
        <v>2.7586210000000002</v>
      </c>
      <c r="E7" s="11">
        <v>3.2</v>
      </c>
      <c r="F7" s="11">
        <v>2.4</v>
      </c>
      <c r="G7" s="11">
        <v>10</v>
      </c>
      <c r="H7" s="11">
        <v>48</v>
      </c>
      <c r="I7" s="11">
        <v>13.381819999999999</v>
      </c>
      <c r="J7" s="11">
        <v>32.689660000000003</v>
      </c>
      <c r="K7" s="11">
        <v>48.8</v>
      </c>
      <c r="L7" s="11">
        <v>63.733330000000002</v>
      </c>
      <c r="M7" s="11">
        <v>63.428570000000001</v>
      </c>
      <c r="N7" s="11">
        <v>72.888890000000004</v>
      </c>
      <c r="O7" s="11">
        <v>80</v>
      </c>
      <c r="P7" s="11">
        <v>54.857140000000001</v>
      </c>
      <c r="Q7" s="11">
        <v>84</v>
      </c>
      <c r="R7" s="11">
        <v>92</v>
      </c>
      <c r="S7" s="11">
        <v>69.142849999999996</v>
      </c>
      <c r="T7" s="11">
        <v>52.66666</v>
      </c>
      <c r="U7" s="12"/>
    </row>
    <row r="8" spans="3:21">
      <c r="C8" s="10" t="s">
        <v>4</v>
      </c>
      <c r="D8" s="11">
        <v>0</v>
      </c>
      <c r="E8" s="11">
        <v>0</v>
      </c>
      <c r="F8" s="11">
        <v>1.5789470000000001</v>
      </c>
      <c r="G8" s="11">
        <v>0.71770330000000004</v>
      </c>
      <c r="H8" s="11">
        <v>5.2631579999999998</v>
      </c>
      <c r="I8" s="11">
        <v>0.47846889999999997</v>
      </c>
      <c r="J8" s="11">
        <v>0</v>
      </c>
      <c r="K8" s="11">
        <v>4.2105259999999998</v>
      </c>
      <c r="L8" s="11">
        <v>0</v>
      </c>
      <c r="M8" s="11">
        <v>1.5037590000000001</v>
      </c>
      <c r="N8" s="11">
        <v>1.754386</v>
      </c>
      <c r="O8" s="11">
        <v>0</v>
      </c>
      <c r="P8" s="11">
        <v>0</v>
      </c>
      <c r="Q8" s="11">
        <v>5.2631579999999998</v>
      </c>
      <c r="R8" s="11">
        <v>10.52632</v>
      </c>
      <c r="S8" s="11">
        <v>2.2556389999999999</v>
      </c>
      <c r="T8" s="11">
        <v>2.6315789999999999</v>
      </c>
      <c r="U8" s="12"/>
    </row>
    <row r="9" spans="3:21">
      <c r="C9" s="10" t="s">
        <v>5</v>
      </c>
      <c r="D9" s="11">
        <v>0.10141989999999999</v>
      </c>
      <c r="E9" s="11">
        <v>0</v>
      </c>
      <c r="F9" s="11">
        <v>2.3529409999999999</v>
      </c>
      <c r="G9" s="11">
        <v>0</v>
      </c>
      <c r="H9" s="11">
        <v>8.8235290000000006</v>
      </c>
      <c r="I9" s="11">
        <v>1.7647060000000001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2"/>
    </row>
    <row r="10" spans="3:21">
      <c r="C10" s="10" t="s">
        <v>6</v>
      </c>
      <c r="D10" s="11">
        <v>3.3370410000000001</v>
      </c>
      <c r="E10" s="11">
        <v>2.7956989999999999</v>
      </c>
      <c r="F10" s="11">
        <v>1.612903</v>
      </c>
      <c r="G10" s="11">
        <v>2.7859240000000001</v>
      </c>
      <c r="H10" s="11">
        <v>35.483870000000003</v>
      </c>
      <c r="I10" s="11">
        <v>4.3401759999999996</v>
      </c>
      <c r="J10" s="11">
        <v>10.789770000000001</v>
      </c>
      <c r="K10" s="11">
        <v>23.225809999999999</v>
      </c>
      <c r="L10" s="11">
        <v>16.989249999999998</v>
      </c>
      <c r="M10" s="11">
        <v>25.806450000000002</v>
      </c>
      <c r="N10" s="11">
        <v>29.39068</v>
      </c>
      <c r="O10" s="11">
        <v>25.806450000000002</v>
      </c>
      <c r="P10" s="11">
        <v>5.9907839999999997</v>
      </c>
      <c r="Q10" s="11">
        <v>22.580639999999999</v>
      </c>
      <c r="R10" s="11">
        <v>41.935479999999998</v>
      </c>
      <c r="S10" s="11">
        <v>27.188939999999999</v>
      </c>
      <c r="T10" s="11">
        <v>19.892469999999999</v>
      </c>
      <c r="U10" s="12"/>
    </row>
    <row r="11" spans="3:21">
      <c r="C11" s="10" t="s">
        <v>7</v>
      </c>
      <c r="D11" s="11">
        <v>0.10141989999999999</v>
      </c>
      <c r="E11" s="11">
        <v>0.39215689999999997</v>
      </c>
      <c r="F11" s="11">
        <v>0.29411769999999998</v>
      </c>
      <c r="G11" s="11">
        <v>0.1336898</v>
      </c>
      <c r="H11" s="11">
        <v>0</v>
      </c>
      <c r="I11" s="11">
        <v>0.32085560000000002</v>
      </c>
      <c r="J11" s="11">
        <v>0</v>
      </c>
      <c r="K11" s="11">
        <v>0</v>
      </c>
      <c r="L11" s="11">
        <v>0.39215689999999997</v>
      </c>
      <c r="M11" s="11">
        <v>0</v>
      </c>
      <c r="N11" s="11">
        <v>0.32679740000000002</v>
      </c>
      <c r="O11" s="11">
        <v>2.941176</v>
      </c>
      <c r="P11" s="11">
        <v>0</v>
      </c>
      <c r="Q11" s="11">
        <v>0</v>
      </c>
      <c r="R11" s="11">
        <v>0</v>
      </c>
      <c r="S11" s="11">
        <v>2.941176</v>
      </c>
      <c r="T11" s="11">
        <v>4.901961</v>
      </c>
      <c r="U11" s="12"/>
    </row>
    <row r="12" spans="3:21">
      <c r="C12" s="10" t="s">
        <v>8</v>
      </c>
      <c r="D12" s="11">
        <v>0.50709939999999998</v>
      </c>
      <c r="E12" s="11">
        <v>0</v>
      </c>
      <c r="F12" s="11">
        <v>1.470588</v>
      </c>
      <c r="G12" s="11">
        <v>0.93582889999999996</v>
      </c>
      <c r="H12" s="11">
        <v>0</v>
      </c>
      <c r="I12" s="11">
        <v>2.2994650000000001</v>
      </c>
      <c r="J12" s="11">
        <v>5.0709939999999998</v>
      </c>
      <c r="K12" s="11">
        <v>4.1176469999999998</v>
      </c>
      <c r="L12" s="11">
        <v>4.5098039999999999</v>
      </c>
      <c r="M12" s="11">
        <v>7.5630249999999997</v>
      </c>
      <c r="N12" s="11">
        <v>11.11111</v>
      </c>
      <c r="O12" s="11">
        <v>14.705880000000001</v>
      </c>
      <c r="P12" s="11">
        <v>5.8823530000000002</v>
      </c>
      <c r="Q12" s="11">
        <v>14.705880000000001</v>
      </c>
      <c r="R12" s="11">
        <v>14.705880000000001</v>
      </c>
      <c r="S12" s="11">
        <v>6.3025209999999996</v>
      </c>
      <c r="T12" s="11">
        <v>6.3725500000000004</v>
      </c>
      <c r="U12" s="12"/>
    </row>
    <row r="13" spans="3:21">
      <c r="C13" s="10" t="s">
        <v>9</v>
      </c>
      <c r="D13" s="11">
        <v>3.9553750000000001</v>
      </c>
      <c r="E13" s="11">
        <v>5.098039</v>
      </c>
      <c r="F13" s="11">
        <v>10.882350000000001</v>
      </c>
      <c r="G13" s="11">
        <v>22.860959999999999</v>
      </c>
      <c r="H13" s="11">
        <v>94.117649999999998</v>
      </c>
      <c r="I13" s="11">
        <v>27.219249999999999</v>
      </c>
      <c r="J13" s="11">
        <v>43.813389999999998</v>
      </c>
      <c r="K13" s="11">
        <v>76.470590000000001</v>
      </c>
      <c r="L13" s="11">
        <v>73.137249999999995</v>
      </c>
      <c r="M13" s="11">
        <v>81.512600000000006</v>
      </c>
      <c r="N13" s="11">
        <v>84.640519999999995</v>
      </c>
      <c r="O13" s="11">
        <v>91.176469999999995</v>
      </c>
      <c r="P13" s="11">
        <v>71.428569999999993</v>
      </c>
      <c r="Q13" s="11">
        <v>85.294110000000003</v>
      </c>
      <c r="R13" s="11">
        <v>94.117649999999998</v>
      </c>
      <c r="S13" s="11">
        <v>81.092439999999996</v>
      </c>
      <c r="T13" s="11">
        <v>79.411770000000004</v>
      </c>
      <c r="U13" s="12"/>
    </row>
    <row r="14" spans="3:21">
      <c r="C14" s="10" t="s">
        <v>10</v>
      </c>
      <c r="D14" s="11">
        <v>0.32840720000000001</v>
      </c>
      <c r="E14" s="11">
        <v>0</v>
      </c>
      <c r="F14" s="11">
        <v>0.47619050000000002</v>
      </c>
      <c r="G14" s="11">
        <v>0.43290040000000002</v>
      </c>
      <c r="H14" s="11">
        <v>19.047619999999998</v>
      </c>
      <c r="I14" s="11">
        <v>0.51948050000000001</v>
      </c>
      <c r="J14" s="11">
        <v>2.1346470000000002</v>
      </c>
      <c r="K14" s="11">
        <v>1.9047620000000001</v>
      </c>
      <c r="L14" s="11">
        <v>0</v>
      </c>
      <c r="M14" s="11">
        <v>0</v>
      </c>
      <c r="N14" s="11">
        <v>4.2328039999999998</v>
      </c>
      <c r="O14" s="11">
        <v>0</v>
      </c>
      <c r="P14" s="11">
        <v>0</v>
      </c>
      <c r="Q14" s="11">
        <v>0</v>
      </c>
      <c r="R14" s="11">
        <v>9.523809</v>
      </c>
      <c r="S14" s="11">
        <v>8.8435369999999995</v>
      </c>
      <c r="T14" s="11">
        <v>0.79365090000000005</v>
      </c>
      <c r="U14" s="12"/>
    </row>
    <row r="15" spans="3:21">
      <c r="C15" s="10" t="s">
        <v>11</v>
      </c>
      <c r="D15" s="11">
        <v>0</v>
      </c>
      <c r="E15" s="11">
        <v>0</v>
      </c>
      <c r="F15" s="11">
        <v>0</v>
      </c>
      <c r="G15" s="11">
        <v>2.8925619999999999</v>
      </c>
      <c r="H15" s="11">
        <v>0</v>
      </c>
      <c r="I15" s="11">
        <v>2.3691460000000002</v>
      </c>
      <c r="J15" s="11">
        <v>0.10449319999999999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9.523809</v>
      </c>
      <c r="T15" s="11">
        <v>10.606059999999999</v>
      </c>
      <c r="U15" s="12"/>
    </row>
    <row r="16" spans="3:21">
      <c r="C16" s="10" t="s">
        <v>12</v>
      </c>
      <c r="D16" s="11">
        <v>15.01014</v>
      </c>
      <c r="E16" s="11">
        <v>12.549020000000001</v>
      </c>
      <c r="F16" s="11">
        <v>17.64706</v>
      </c>
      <c r="G16" s="11">
        <v>14.037430000000001</v>
      </c>
      <c r="H16" s="11">
        <v>35.294119999999999</v>
      </c>
      <c r="I16" s="11">
        <v>14.81283</v>
      </c>
      <c r="J16" s="11">
        <v>37.626779999999997</v>
      </c>
      <c r="K16" s="11">
        <v>30</v>
      </c>
      <c r="L16" s="11">
        <v>48.03922</v>
      </c>
      <c r="M16" s="11">
        <v>56.302520000000001</v>
      </c>
      <c r="N16" s="11">
        <v>74.509799999999998</v>
      </c>
      <c r="O16" s="11">
        <v>50</v>
      </c>
      <c r="P16" s="11">
        <v>52.521009999999997</v>
      </c>
      <c r="Q16" s="11">
        <v>47.058819999999997</v>
      </c>
      <c r="R16" s="11">
        <v>100</v>
      </c>
      <c r="S16" s="11">
        <v>73.529409999999999</v>
      </c>
      <c r="T16" s="11">
        <v>55.392159999999997</v>
      </c>
      <c r="U16" s="12"/>
    </row>
    <row r="17" spans="3:21">
      <c r="C17" s="10" t="s">
        <v>13</v>
      </c>
      <c r="D17" s="11">
        <v>1.044932</v>
      </c>
      <c r="E17" s="11">
        <v>1.0101009999999999</v>
      </c>
      <c r="F17" s="11">
        <v>0</v>
      </c>
      <c r="G17" s="11">
        <v>0.27548210000000001</v>
      </c>
      <c r="H17" s="11">
        <v>0</v>
      </c>
      <c r="I17" s="11">
        <v>1.046832</v>
      </c>
      <c r="J17" s="11">
        <v>1.2539180000000001</v>
      </c>
      <c r="K17" s="11">
        <v>0</v>
      </c>
      <c r="L17" s="11">
        <v>0</v>
      </c>
      <c r="M17" s="11">
        <v>1.7316020000000001</v>
      </c>
      <c r="N17" s="11">
        <v>6.7340070000000001</v>
      </c>
      <c r="O17" s="11">
        <v>0</v>
      </c>
      <c r="P17" s="11">
        <v>0.43290040000000002</v>
      </c>
      <c r="Q17" s="11">
        <v>0</v>
      </c>
      <c r="R17" s="11">
        <v>9.0909089999999999</v>
      </c>
      <c r="S17" s="11">
        <v>0.86580089999999998</v>
      </c>
      <c r="T17" s="11">
        <v>1.0101009999999999</v>
      </c>
      <c r="U17" s="12"/>
    </row>
    <row r="18" spans="3:21">
      <c r="C18" s="10" t="s">
        <v>14</v>
      </c>
      <c r="D18" s="11">
        <v>0.50709939999999998</v>
      </c>
      <c r="E18" s="11">
        <v>0</v>
      </c>
      <c r="F18" s="11">
        <v>1.470588</v>
      </c>
      <c r="G18" s="11">
        <v>0.66844919999999997</v>
      </c>
      <c r="H18" s="11">
        <v>0</v>
      </c>
      <c r="I18" s="11">
        <v>0.58823530000000002</v>
      </c>
      <c r="J18" s="11">
        <v>0.30425960000000002</v>
      </c>
      <c r="K18" s="11">
        <v>2.3529409999999999</v>
      </c>
      <c r="L18" s="11">
        <v>1.5686279999999999</v>
      </c>
      <c r="M18" s="11">
        <v>2.1008399999999998</v>
      </c>
      <c r="N18" s="11">
        <v>5.5555560000000002</v>
      </c>
      <c r="O18" s="11">
        <v>11.764709999999999</v>
      </c>
      <c r="P18" s="11">
        <v>1.6806719999999999</v>
      </c>
      <c r="Q18" s="11">
        <v>0</v>
      </c>
      <c r="R18" s="11">
        <v>11.764709999999999</v>
      </c>
      <c r="S18" s="11">
        <v>2.5210080000000001</v>
      </c>
      <c r="T18" s="11">
        <v>0.49019610000000002</v>
      </c>
      <c r="U18" s="12"/>
    </row>
    <row r="19" spans="3:21">
      <c r="C19" s="10" t="s">
        <v>15</v>
      </c>
      <c r="D19" s="11">
        <v>3.3468559999999998</v>
      </c>
      <c r="E19" s="11">
        <v>1.7647060000000001</v>
      </c>
      <c r="F19" s="11">
        <v>1.176471</v>
      </c>
      <c r="G19" s="11">
        <v>7.486631</v>
      </c>
      <c r="H19" s="11">
        <v>0</v>
      </c>
      <c r="I19" s="11">
        <v>5.8823530000000002</v>
      </c>
      <c r="J19" s="11">
        <v>0</v>
      </c>
      <c r="K19" s="11">
        <v>0</v>
      </c>
      <c r="L19" s="11">
        <v>0</v>
      </c>
      <c r="M19" s="11">
        <v>7.983193</v>
      </c>
      <c r="N19" s="11">
        <v>25.490200000000002</v>
      </c>
      <c r="O19" s="11">
        <v>0</v>
      </c>
      <c r="P19" s="11">
        <v>41.176470000000002</v>
      </c>
      <c r="Q19" s="11">
        <v>0</v>
      </c>
      <c r="R19" s="11">
        <v>5.8823530000000002</v>
      </c>
      <c r="S19" s="11">
        <v>12.605040000000001</v>
      </c>
      <c r="T19" s="11">
        <v>18.62745</v>
      </c>
      <c r="U19" s="12"/>
    </row>
    <row r="20" spans="3:21">
      <c r="C20" s="10" t="s">
        <v>16</v>
      </c>
      <c r="D20" s="11">
        <v>1.1156189999999999</v>
      </c>
      <c r="E20" s="11">
        <v>0</v>
      </c>
      <c r="F20" s="11">
        <v>0.58823530000000002</v>
      </c>
      <c r="G20" s="11">
        <v>2.4064169999999998</v>
      </c>
      <c r="H20" s="11">
        <v>14.705880000000001</v>
      </c>
      <c r="I20" s="11">
        <v>3.5294120000000002</v>
      </c>
      <c r="J20" s="11">
        <v>0</v>
      </c>
      <c r="K20" s="11">
        <v>1.7647060000000001</v>
      </c>
      <c r="L20" s="11">
        <v>0</v>
      </c>
      <c r="M20" s="11">
        <v>0</v>
      </c>
      <c r="N20" s="11">
        <v>1.3071900000000001</v>
      </c>
      <c r="O20" s="11">
        <v>2.941176</v>
      </c>
      <c r="P20" s="11">
        <v>0</v>
      </c>
      <c r="Q20" s="11">
        <v>0</v>
      </c>
      <c r="R20" s="11">
        <v>8.8235290000000006</v>
      </c>
      <c r="S20" s="11">
        <v>7.5630249999999997</v>
      </c>
      <c r="T20" s="11">
        <v>9.803922</v>
      </c>
      <c r="U20" s="12"/>
    </row>
    <row r="21" spans="3:21">
      <c r="C21" s="10" t="s">
        <v>17</v>
      </c>
      <c r="D21" s="11">
        <v>7.6064910000000001</v>
      </c>
      <c r="E21" s="11">
        <v>2.3529409999999999</v>
      </c>
      <c r="F21" s="11">
        <v>4.4117649999999999</v>
      </c>
      <c r="G21" s="11">
        <v>27.406420000000001</v>
      </c>
      <c r="H21" s="11">
        <v>55.882350000000002</v>
      </c>
      <c r="I21" s="11">
        <v>22.62032</v>
      </c>
      <c r="J21" s="11">
        <v>48.580120000000001</v>
      </c>
      <c r="K21" s="11">
        <v>70.588229999999996</v>
      </c>
      <c r="L21" s="11">
        <v>82.156859999999995</v>
      </c>
      <c r="M21" s="11">
        <v>70.16807</v>
      </c>
      <c r="N21" s="11">
        <v>84.967320000000001</v>
      </c>
      <c r="O21" s="11">
        <v>76.470590000000001</v>
      </c>
      <c r="P21" s="11">
        <v>74.789919999999995</v>
      </c>
      <c r="Q21" s="11">
        <v>91.176469999999995</v>
      </c>
      <c r="R21" s="11">
        <v>91.176469999999995</v>
      </c>
      <c r="S21" s="11">
        <v>84.873949999999994</v>
      </c>
      <c r="T21" s="11">
        <v>81.372540000000001</v>
      </c>
      <c r="U21" s="12"/>
    </row>
    <row r="22" spans="3:21">
      <c r="C22" s="10" t="s">
        <v>18</v>
      </c>
      <c r="D22" s="11">
        <v>1.419878</v>
      </c>
      <c r="E22" s="11">
        <v>2.156863</v>
      </c>
      <c r="F22" s="11">
        <v>6.7647060000000003</v>
      </c>
      <c r="G22" s="11">
        <v>2.673797</v>
      </c>
      <c r="H22" s="11">
        <v>2.941176</v>
      </c>
      <c r="I22" s="11">
        <v>3.7967909999999998</v>
      </c>
      <c r="J22" s="11">
        <v>7.505071</v>
      </c>
      <c r="K22" s="11">
        <v>7.0588240000000004</v>
      </c>
      <c r="L22" s="11">
        <v>6.2745100000000003</v>
      </c>
      <c r="M22" s="11">
        <v>12.18487</v>
      </c>
      <c r="N22" s="11">
        <v>18.62745</v>
      </c>
      <c r="O22" s="11">
        <v>20.588239999999999</v>
      </c>
      <c r="P22" s="11">
        <v>9.2436980000000002</v>
      </c>
      <c r="Q22" s="11">
        <v>20.588239999999999</v>
      </c>
      <c r="R22" s="11">
        <v>35.294119999999999</v>
      </c>
      <c r="S22" s="11">
        <v>10.504200000000001</v>
      </c>
      <c r="T22" s="11">
        <v>4.901961</v>
      </c>
      <c r="U22" s="12"/>
    </row>
    <row r="23" spans="3:21">
      <c r="C23" s="10" t="s">
        <v>19</v>
      </c>
      <c r="D23" s="11">
        <v>0.86206899999999997</v>
      </c>
      <c r="E23" s="11">
        <v>1.6666669999999999</v>
      </c>
      <c r="F23" s="11">
        <v>0.5</v>
      </c>
      <c r="G23" s="11">
        <v>1.5909089999999999</v>
      </c>
      <c r="H23" s="11">
        <v>15</v>
      </c>
      <c r="I23" s="11">
        <v>1.7272730000000001</v>
      </c>
      <c r="J23" s="11">
        <v>2.7586210000000002</v>
      </c>
      <c r="K23" s="11">
        <v>3</v>
      </c>
      <c r="L23" s="11">
        <v>1</v>
      </c>
      <c r="M23" s="11">
        <v>5</v>
      </c>
      <c r="N23" s="11">
        <v>4.444445</v>
      </c>
      <c r="O23" s="11">
        <v>0</v>
      </c>
      <c r="P23" s="11">
        <v>0.71428570000000002</v>
      </c>
      <c r="Q23" s="11">
        <v>0</v>
      </c>
      <c r="R23" s="11">
        <v>5</v>
      </c>
      <c r="S23" s="11">
        <v>7.1428580000000004</v>
      </c>
      <c r="T23" s="11">
        <v>5.8333329999999997</v>
      </c>
      <c r="U23" s="12"/>
    </row>
    <row r="24" spans="3:21">
      <c r="C24" s="10" t="s">
        <v>20</v>
      </c>
      <c r="D24" s="11">
        <v>14.126810000000001</v>
      </c>
      <c r="E24" s="11">
        <v>13.11828</v>
      </c>
      <c r="F24" s="11">
        <v>27.74194</v>
      </c>
      <c r="G24" s="11">
        <v>20.087980000000002</v>
      </c>
      <c r="H24" s="11">
        <v>16.12903</v>
      </c>
      <c r="I24" s="11">
        <v>21.583580000000001</v>
      </c>
      <c r="J24" s="11">
        <v>20.244720000000001</v>
      </c>
      <c r="K24" s="11">
        <v>25.806450000000002</v>
      </c>
      <c r="L24" s="11">
        <v>13.33333</v>
      </c>
      <c r="M24" s="11">
        <v>13.36406</v>
      </c>
      <c r="N24" s="11">
        <v>13.62007</v>
      </c>
      <c r="O24" s="11">
        <v>77.419349999999994</v>
      </c>
      <c r="P24" s="11">
        <v>12.903219999999999</v>
      </c>
      <c r="Q24" s="11">
        <v>12.903219999999999</v>
      </c>
      <c r="R24" s="11">
        <v>12.903219999999999</v>
      </c>
      <c r="S24" s="11">
        <v>23.04148</v>
      </c>
      <c r="T24" s="11">
        <v>24.193549999999998</v>
      </c>
      <c r="U24" s="12"/>
    </row>
    <row r="25" spans="3:21">
      <c r="C25" s="10" t="s">
        <v>21</v>
      </c>
      <c r="D25" s="11">
        <v>0</v>
      </c>
      <c r="E25" s="11">
        <v>0</v>
      </c>
      <c r="F25" s="11">
        <v>5</v>
      </c>
      <c r="G25" s="11">
        <v>1.1363639999999999</v>
      </c>
      <c r="H25" s="11">
        <v>0</v>
      </c>
      <c r="I25" s="11">
        <v>2.1590910000000001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/>
      <c r="R25" s="11">
        <v>6.25</v>
      </c>
      <c r="S25" s="11">
        <v>3.5714290000000002</v>
      </c>
      <c r="T25" s="11">
        <v>4.1666670000000003</v>
      </c>
      <c r="U25" s="12"/>
    </row>
    <row r="26" spans="3:21">
      <c r="C26" s="10" t="s">
        <v>22</v>
      </c>
      <c r="D26" s="11">
        <v>4.5638940000000003</v>
      </c>
      <c r="E26" s="11">
        <v>4.1176469999999998</v>
      </c>
      <c r="F26" s="11">
        <v>7.9411769999999997</v>
      </c>
      <c r="G26" s="11">
        <v>8.9572190000000003</v>
      </c>
      <c r="H26" s="11">
        <v>5.8823530000000002</v>
      </c>
      <c r="I26" s="11">
        <v>9.1443849999999998</v>
      </c>
      <c r="J26" s="11">
        <v>7.505071</v>
      </c>
      <c r="K26" s="11">
        <v>4.705883</v>
      </c>
      <c r="L26" s="11">
        <v>4.1176469999999998</v>
      </c>
      <c r="M26" s="11">
        <v>2.941176</v>
      </c>
      <c r="N26" s="11">
        <v>4.901961</v>
      </c>
      <c r="O26" s="11">
        <v>8.8235290000000006</v>
      </c>
      <c r="P26" s="11"/>
      <c r="Q26" s="11">
        <v>2.941176</v>
      </c>
      <c r="R26" s="11">
        <v>2.941176</v>
      </c>
      <c r="S26" s="11">
        <v>15.126049999999999</v>
      </c>
      <c r="T26" s="11">
        <v>15.68628</v>
      </c>
      <c r="U26" s="12"/>
    </row>
    <row r="27" spans="3:21">
      <c r="C27" s="10" t="s">
        <v>23</v>
      </c>
      <c r="D27" s="11">
        <v>3.1347960000000001</v>
      </c>
      <c r="E27" s="11">
        <v>0</v>
      </c>
      <c r="F27" s="11">
        <v>5.4545450000000004</v>
      </c>
      <c r="G27" s="11">
        <v>23.553719999999998</v>
      </c>
      <c r="H27" s="11">
        <v>69.696969999999993</v>
      </c>
      <c r="I27" s="11">
        <v>24.738289999999999</v>
      </c>
      <c r="J27" s="11">
        <v>48.171370000000003</v>
      </c>
      <c r="K27" s="11">
        <v>78.787880000000001</v>
      </c>
      <c r="L27" s="11">
        <v>73.333340000000007</v>
      </c>
      <c r="M27" s="11">
        <v>70.129869999999997</v>
      </c>
      <c r="N27" s="11">
        <v>75.757580000000004</v>
      </c>
      <c r="O27" s="11">
        <v>78.787880000000001</v>
      </c>
      <c r="P27" s="11">
        <v>69.264070000000004</v>
      </c>
      <c r="Q27" s="11">
        <v>75.757580000000004</v>
      </c>
      <c r="R27" s="11">
        <v>78.787880000000001</v>
      </c>
      <c r="S27" s="11">
        <v>77.922070000000005</v>
      </c>
      <c r="T27" s="11">
        <v>77.272729999999996</v>
      </c>
      <c r="U27" s="12"/>
    </row>
    <row r="28" spans="3:21">
      <c r="C28" s="10" t="s">
        <v>24</v>
      </c>
      <c r="D28" s="11">
        <v>0.95785439999999999</v>
      </c>
      <c r="E28" s="11">
        <v>1.111111</v>
      </c>
      <c r="F28" s="11">
        <v>1.111111</v>
      </c>
      <c r="G28" s="11">
        <v>1.5151520000000001</v>
      </c>
      <c r="H28" s="11">
        <v>5.5555560000000002</v>
      </c>
      <c r="I28" s="11">
        <v>1.111111</v>
      </c>
      <c r="J28" s="11">
        <v>0.57471260000000002</v>
      </c>
      <c r="K28" s="11">
        <v>1.111111</v>
      </c>
      <c r="L28" s="11">
        <v>1.481481</v>
      </c>
      <c r="M28" s="11">
        <v>0</v>
      </c>
      <c r="N28" s="11">
        <v>1.2345680000000001</v>
      </c>
      <c r="O28" s="11">
        <v>0</v>
      </c>
      <c r="P28" s="11">
        <v>0</v>
      </c>
      <c r="Q28" s="11">
        <v>0</v>
      </c>
      <c r="R28" s="11">
        <v>11.11111</v>
      </c>
      <c r="S28" s="11">
        <v>3.9682539999999999</v>
      </c>
      <c r="T28" s="11">
        <v>4.6296299999999997</v>
      </c>
      <c r="U28" s="12"/>
    </row>
    <row r="29" spans="3:21">
      <c r="C29" s="10" t="s">
        <v>25</v>
      </c>
      <c r="D29" s="11">
        <v>0.34482760000000001</v>
      </c>
      <c r="E29" s="11">
        <v>1.3333330000000001</v>
      </c>
      <c r="F29" s="11">
        <v>0.5</v>
      </c>
      <c r="G29" s="11">
        <v>1.818182</v>
      </c>
      <c r="H29" s="11">
        <v>0</v>
      </c>
      <c r="I29" s="11">
        <v>2.2727270000000002</v>
      </c>
      <c r="J29" s="11">
        <v>0.17241380000000001</v>
      </c>
      <c r="K29" s="11">
        <v>0</v>
      </c>
      <c r="L29" s="11">
        <v>0</v>
      </c>
      <c r="M29" s="11">
        <v>0</v>
      </c>
      <c r="N29" s="11">
        <v>0.55555560000000004</v>
      </c>
      <c r="O29" s="11">
        <v>0</v>
      </c>
      <c r="P29" s="11">
        <v>0</v>
      </c>
      <c r="Q29" s="11">
        <v>5</v>
      </c>
      <c r="R29" s="11">
        <v>0</v>
      </c>
      <c r="S29" s="11">
        <v>5.7142860000000004</v>
      </c>
      <c r="T29" s="11">
        <v>6.6666670000000003</v>
      </c>
      <c r="U29" s="12"/>
    </row>
    <row r="30" spans="3:21">
      <c r="C30" s="10" t="s">
        <v>26</v>
      </c>
      <c r="D30" s="11">
        <v>4.9695739999999997</v>
      </c>
      <c r="E30" s="11">
        <v>0.19607840000000001</v>
      </c>
      <c r="F30" s="11">
        <v>0.29411769999999998</v>
      </c>
      <c r="G30" s="11">
        <v>9.3582889999999992</v>
      </c>
      <c r="H30" s="11">
        <v>11.764709999999999</v>
      </c>
      <c r="I30" s="11">
        <v>6.3636359999999996</v>
      </c>
      <c r="J30" s="11">
        <v>26.67343</v>
      </c>
      <c r="K30" s="11">
        <v>46.470590000000001</v>
      </c>
      <c r="L30" s="11">
        <v>63.137259999999998</v>
      </c>
      <c r="M30" s="11">
        <v>51.260509999999996</v>
      </c>
      <c r="N30" s="11">
        <v>63.725490000000001</v>
      </c>
      <c r="O30" s="11">
        <v>67.647059999999996</v>
      </c>
      <c r="P30" s="11">
        <v>53.361339999999998</v>
      </c>
      <c r="Q30" s="11">
        <v>61.764710000000001</v>
      </c>
      <c r="R30" s="11">
        <v>82.352940000000004</v>
      </c>
      <c r="S30" s="11">
        <v>74.789919999999995</v>
      </c>
      <c r="T30" s="11">
        <v>43.627450000000003</v>
      </c>
      <c r="U30" s="12"/>
    </row>
    <row r="31" spans="3:21">
      <c r="C31" s="10" t="s">
        <v>27</v>
      </c>
      <c r="D31" s="11">
        <v>2.3988010000000002</v>
      </c>
      <c r="E31" s="11">
        <v>0.86956520000000004</v>
      </c>
      <c r="F31" s="11">
        <v>16.521740000000001</v>
      </c>
      <c r="G31" s="11">
        <v>5.3359680000000003</v>
      </c>
      <c r="H31" s="11">
        <v>13.043480000000001</v>
      </c>
      <c r="I31" s="11">
        <v>6.9565219999999997</v>
      </c>
      <c r="J31" s="11">
        <v>0.44977509999999998</v>
      </c>
      <c r="K31" s="11">
        <v>1.7391300000000001</v>
      </c>
      <c r="L31" s="11">
        <v>1.1594199999999999</v>
      </c>
      <c r="M31" s="11">
        <v>2.4844719999999998</v>
      </c>
      <c r="N31" s="11">
        <v>1.9323669999999999</v>
      </c>
      <c r="O31" s="11">
        <v>0</v>
      </c>
      <c r="P31" s="11">
        <v>0</v>
      </c>
      <c r="Q31" s="11">
        <v>0</v>
      </c>
      <c r="R31" s="11">
        <v>21.739129999999999</v>
      </c>
      <c r="S31" s="11">
        <v>10.559010000000001</v>
      </c>
      <c r="T31" s="11">
        <v>13.043480000000001</v>
      </c>
      <c r="U31" s="12"/>
    </row>
    <row r="32" spans="3:21">
      <c r="C32" s="10" t="s">
        <v>28</v>
      </c>
      <c r="D32" s="11">
        <v>2.4340769999999998</v>
      </c>
      <c r="E32" s="11">
        <v>1.7647060000000001</v>
      </c>
      <c r="F32" s="11">
        <v>5.2941180000000001</v>
      </c>
      <c r="G32" s="11">
        <v>10.69519</v>
      </c>
      <c r="H32" s="11">
        <v>8.8235290000000006</v>
      </c>
      <c r="I32" s="11">
        <v>17.540109999999999</v>
      </c>
      <c r="J32" s="11">
        <v>11.561870000000001</v>
      </c>
      <c r="K32" s="11">
        <v>58.823529999999998</v>
      </c>
      <c r="L32" s="11">
        <v>57.647060000000003</v>
      </c>
      <c r="M32" s="11">
        <v>66.386560000000003</v>
      </c>
      <c r="N32" s="11">
        <v>63.071899999999999</v>
      </c>
      <c r="O32" s="11">
        <v>70.588229999999996</v>
      </c>
      <c r="P32" s="11">
        <v>43.27731</v>
      </c>
      <c r="Q32" s="11">
        <v>76.470590000000001</v>
      </c>
      <c r="R32" s="11">
        <v>76.470590000000001</v>
      </c>
      <c r="S32" s="11">
        <v>63.865549999999999</v>
      </c>
      <c r="T32" s="11">
        <v>57.352939999999997</v>
      </c>
      <c r="U32" s="12"/>
    </row>
    <row r="33" spans="3:21" ht="6" customHeigh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6"/>
    </row>
  </sheetData>
  <mergeCells count="1">
    <mergeCell ref="D2:T2"/>
  </mergeCells>
  <phoneticPr fontId="7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3:Z32"/>
  <sheetViews>
    <sheetView workbookViewId="0">
      <selection activeCell="Q26" sqref="B3:Q26"/>
    </sheetView>
  </sheetViews>
  <sheetFormatPr defaultRowHeight="12.75"/>
  <cols>
    <col min="1" max="1" width="9.140625" style="38"/>
    <col min="2" max="2" width="1.28515625" style="38" customWidth="1"/>
    <col min="3" max="3" width="30.5703125" style="88" customWidth="1"/>
    <col min="4" max="4" width="8.7109375" style="99" customWidth="1"/>
    <col min="5" max="5" width="0.5703125" style="99" customWidth="1"/>
    <col min="6" max="6" width="8.5703125" style="99" customWidth="1"/>
    <col min="7" max="7" width="0.5703125" style="99" customWidth="1"/>
    <col min="8" max="8" width="8.7109375" style="99" customWidth="1"/>
    <col min="9" max="9" width="0.5703125" style="99" customWidth="1"/>
    <col min="10" max="10" width="8.7109375" style="99" customWidth="1"/>
    <col min="11" max="11" width="0.5703125" style="99" customWidth="1"/>
    <col min="12" max="12" width="8.7109375" style="99" customWidth="1"/>
    <col min="13" max="13" width="0.5703125" style="99" customWidth="1"/>
    <col min="14" max="14" width="8.7109375" style="99" customWidth="1"/>
    <col min="15" max="15" width="0.5703125" style="99" customWidth="1"/>
    <col min="16" max="16" width="8.7109375" style="99" customWidth="1"/>
    <col min="17" max="17" width="1.5703125" style="88" customWidth="1"/>
    <col min="18" max="19" width="9.140625" style="88"/>
    <col min="20" max="16384" width="9.140625" style="38"/>
  </cols>
  <sheetData>
    <row r="3" spans="2:26" ht="8.25" customHeight="1">
      <c r="B3" s="33"/>
      <c r="C3" s="85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7"/>
    </row>
    <row r="4" spans="2:26" ht="12.75" customHeight="1">
      <c r="B4" s="39"/>
      <c r="C4" s="89"/>
      <c r="D4" s="123" t="s">
        <v>33</v>
      </c>
      <c r="E4" s="90"/>
      <c r="F4" s="123" t="s">
        <v>34</v>
      </c>
      <c r="G4" s="90"/>
      <c r="H4" s="123" t="s">
        <v>93</v>
      </c>
      <c r="I4" s="90"/>
      <c r="J4" s="123" t="s">
        <v>36</v>
      </c>
      <c r="K4" s="90"/>
      <c r="L4" s="123" t="s">
        <v>37</v>
      </c>
      <c r="M4" s="90"/>
      <c r="N4" s="123" t="s">
        <v>94</v>
      </c>
      <c r="O4" s="90"/>
      <c r="P4" s="123" t="s">
        <v>95</v>
      </c>
      <c r="Q4" s="91"/>
    </row>
    <row r="5" spans="2:26" ht="12.75" customHeight="1">
      <c r="B5" s="39"/>
      <c r="C5" s="89"/>
      <c r="D5" s="117"/>
      <c r="E5" s="90"/>
      <c r="F5" s="117"/>
      <c r="G5" s="90"/>
      <c r="H5" s="117"/>
      <c r="I5" s="90"/>
      <c r="J5" s="117"/>
      <c r="K5" s="90"/>
      <c r="L5" s="117"/>
      <c r="M5" s="90"/>
      <c r="N5" s="117"/>
      <c r="O5" s="90"/>
      <c r="P5" s="117"/>
      <c r="Q5" s="91"/>
    </row>
    <row r="6" spans="2:26" ht="8.25" customHeight="1">
      <c r="B6" s="39"/>
      <c r="C6" s="8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1"/>
    </row>
    <row r="7" spans="2:26" s="88" customFormat="1">
      <c r="B7" s="39"/>
      <c r="C7" s="89" t="s">
        <v>96</v>
      </c>
      <c r="D7" s="58">
        <f>[9]R1!$B$2</f>
        <v>0.93280675403946667</v>
      </c>
      <c r="E7" s="101"/>
      <c r="F7" s="95">
        <f>[9]R1!$C$2</f>
        <v>0.83397072921622217</v>
      </c>
      <c r="G7" s="95"/>
      <c r="H7" s="95">
        <f>[9]R1!$D$2</f>
        <v>0.82677469586204633</v>
      </c>
      <c r="I7" s="95"/>
      <c r="J7" s="95">
        <f>[9]R1!$E$2</f>
        <v>0.86358156881835346</v>
      </c>
      <c r="K7" s="95"/>
      <c r="L7" s="95">
        <f>[9]R1!$F$2</f>
        <v>0.71819134754751524</v>
      </c>
      <c r="M7" s="95"/>
      <c r="N7" s="95">
        <f>[5]rsq!$N$7</f>
        <v>0.9113897452517371</v>
      </c>
      <c r="O7" s="95"/>
      <c r="P7" s="95">
        <f>[9]R1!$H$2</f>
        <v>0.79926874573114848</v>
      </c>
      <c r="Q7" s="91"/>
      <c r="T7" s="38"/>
      <c r="U7" s="38"/>
      <c r="V7" s="38"/>
      <c r="W7" s="38"/>
      <c r="X7" s="38"/>
      <c r="Y7" s="38"/>
      <c r="Z7" s="38"/>
    </row>
    <row r="8" spans="2:26" s="88" customFormat="1">
      <c r="B8" s="39"/>
      <c r="C8" s="89" t="s">
        <v>100</v>
      </c>
      <c r="D8" s="58">
        <f>[9]R2!$B$2</f>
        <v>0.93961120424635824</v>
      </c>
      <c r="E8" s="101"/>
      <c r="F8" s="95">
        <f>[9]R2!$C$2</f>
        <v>0.91577896478307985</v>
      </c>
      <c r="G8" s="95"/>
      <c r="H8" s="95">
        <f>[5]rsq!$H$8</f>
        <v>0.81781766500954256</v>
      </c>
      <c r="I8" s="95"/>
      <c r="J8" s="95"/>
      <c r="K8" s="95"/>
      <c r="L8" s="95">
        <f>[9]R2!$F$2</f>
        <v>0.93009795555446073</v>
      </c>
      <c r="M8" s="95"/>
      <c r="N8" s="95">
        <f>[9]R2!$G$2</f>
        <v>0.86278712765243049</v>
      </c>
      <c r="O8" s="95"/>
      <c r="P8" s="95">
        <f>[9]R2!$H$2</f>
        <v>0.89748767932935813</v>
      </c>
      <c r="Q8" s="91"/>
      <c r="T8" s="38"/>
      <c r="U8" s="38"/>
      <c r="V8" s="38"/>
      <c r="W8" s="38"/>
      <c r="X8" s="38"/>
      <c r="Y8" s="38"/>
      <c r="Z8" s="38"/>
    </row>
    <row r="9" spans="2:26" s="88" customFormat="1">
      <c r="B9" s="39"/>
      <c r="C9" s="89" t="s">
        <v>101</v>
      </c>
      <c r="D9" s="58">
        <f>[5]rsq!$D$9</f>
        <v>0.95060737602990697</v>
      </c>
      <c r="E9" s="101"/>
      <c r="F9" s="95">
        <f>[9]R3!$C$2</f>
        <v>0.74954060788425159</v>
      </c>
      <c r="G9" s="95"/>
      <c r="H9" s="95">
        <f>[9]R3!$D$2</f>
        <v>0.76062455528352291</v>
      </c>
      <c r="I9" s="95"/>
      <c r="J9" s="95">
        <f>[9]R3!$E$2</f>
        <v>0.86527455917591012</v>
      </c>
      <c r="K9" s="95"/>
      <c r="L9" s="95">
        <f>[9]R3!$F$2</f>
        <v>0.75103344536773309</v>
      </c>
      <c r="M9" s="95"/>
      <c r="N9" s="95">
        <f>[9]R3!$G$2</f>
        <v>0.59291346837836012</v>
      </c>
      <c r="O9" s="95"/>
      <c r="P9" s="95">
        <f>[9]R3!$H$2</f>
        <v>0.85351832915270187</v>
      </c>
      <c r="Q9" s="91"/>
      <c r="T9" s="38"/>
      <c r="U9" s="38"/>
      <c r="V9" s="38"/>
      <c r="W9" s="38"/>
      <c r="X9" s="38"/>
      <c r="Y9" s="38"/>
      <c r="Z9" s="38"/>
    </row>
    <row r="10" spans="2:26" s="88" customFormat="1">
      <c r="B10" s="39"/>
      <c r="C10" s="89" t="s">
        <v>102</v>
      </c>
      <c r="D10" s="58">
        <f>[5]rsq!$D$10</f>
        <v>0.89959723950641879</v>
      </c>
      <c r="E10" s="101"/>
      <c r="F10" s="95">
        <f>[9]R4!$C$2</f>
        <v>0.96766231334542163</v>
      </c>
      <c r="G10" s="95"/>
      <c r="H10" s="95">
        <f>[5]rsq!$H$10</f>
        <v>0.94178781418894153</v>
      </c>
      <c r="I10" s="95"/>
      <c r="J10" s="95">
        <f>[9]R4!$E$2</f>
        <v>0.91359118070232304</v>
      </c>
      <c r="K10" s="95"/>
      <c r="L10" s="95">
        <f>[9]R4!$F$2</f>
        <v>0.91339809038772768</v>
      </c>
      <c r="M10" s="95"/>
      <c r="N10" s="95">
        <f>[9]R4!$G$2</f>
        <v>0.81251035896432899</v>
      </c>
      <c r="O10" s="95"/>
      <c r="P10" s="95">
        <f>[9]R4!$H$2</f>
        <v>0.87304851740485079</v>
      </c>
      <c r="Q10" s="91"/>
      <c r="T10" s="38"/>
      <c r="U10" s="38"/>
      <c r="V10" s="38"/>
      <c r="W10" s="38"/>
      <c r="X10" s="38"/>
      <c r="Y10" s="38"/>
      <c r="Z10" s="38"/>
    </row>
    <row r="11" spans="2:26" s="88" customFormat="1">
      <c r="B11" s="39"/>
      <c r="C11" s="89" t="s">
        <v>104</v>
      </c>
      <c r="D11" s="58">
        <f>[9]R5!$B$2</f>
        <v>0.81634228112293239</v>
      </c>
      <c r="E11" s="101"/>
      <c r="F11" s="95">
        <f>[9]R5!$C$2</f>
        <v>0.89679104019717359</v>
      </c>
      <c r="G11" s="95"/>
      <c r="H11" s="95">
        <f>[9]R5!$D$2</f>
        <v>0.86203847062420014</v>
      </c>
      <c r="I11" s="95"/>
      <c r="J11" s="95">
        <f>[9]R5!$E$2</f>
        <v>0.94098901927270773</v>
      </c>
      <c r="K11" s="95"/>
      <c r="L11" s="95">
        <f>[9]R5!$F$2</f>
        <v>0.72880693976528943</v>
      </c>
      <c r="M11" s="95"/>
      <c r="N11" s="95">
        <f>[9]R5!$G$2</f>
        <v>0.8655806145789986</v>
      </c>
      <c r="O11" s="95"/>
      <c r="P11" s="95">
        <f>[9]R5!$H$2</f>
        <v>0.92565799557308825</v>
      </c>
      <c r="Q11" s="91"/>
      <c r="T11" s="38"/>
      <c r="U11" s="38"/>
      <c r="V11" s="38"/>
      <c r="W11" s="38"/>
      <c r="X11" s="38"/>
      <c r="Y11" s="38"/>
      <c r="Z11" s="38"/>
    </row>
    <row r="12" spans="2:26" s="88" customFormat="1">
      <c r="B12" s="39"/>
      <c r="C12" s="89" t="s">
        <v>105</v>
      </c>
      <c r="D12" s="58">
        <f>[5]rsq!$D$12</f>
        <v>0.99052755975102014</v>
      </c>
      <c r="E12" s="101"/>
      <c r="F12" s="95">
        <f>[9]R6!$C$2</f>
        <v>0.92467639935556756</v>
      </c>
      <c r="G12" s="95"/>
      <c r="H12" s="95">
        <f>[9]R6!$D$2</f>
        <v>0.91680193225968387</v>
      </c>
      <c r="I12" s="95"/>
      <c r="J12" s="95">
        <f>[9]R6!$E$2</f>
        <v>0.9119313596992803</v>
      </c>
      <c r="K12" s="95"/>
      <c r="L12" s="95">
        <f>[9]R6!$F$2</f>
        <v>0.84024350261381098</v>
      </c>
      <c r="M12" s="95"/>
      <c r="N12" s="95">
        <f>[5]rsq!$N$12</f>
        <v>0.88580215775240034</v>
      </c>
      <c r="O12" s="95"/>
      <c r="P12" s="95">
        <f>[9]R6!$H$2</f>
        <v>0.87742451258374976</v>
      </c>
      <c r="Q12" s="91"/>
      <c r="T12" s="38"/>
      <c r="U12" s="38"/>
      <c r="V12" s="38"/>
      <c r="W12" s="38"/>
      <c r="X12" s="38"/>
      <c r="Y12" s="38"/>
      <c r="Z12" s="38"/>
    </row>
    <row r="13" spans="2:26" s="88" customFormat="1">
      <c r="B13" s="39"/>
      <c r="C13" s="89" t="s">
        <v>106</v>
      </c>
      <c r="D13" s="58">
        <f>[9]R7!$B$2</f>
        <v>0.96777686512394201</v>
      </c>
      <c r="E13" s="101"/>
      <c r="F13" s="95">
        <f>[9]R7!$C$2</f>
        <v>0.85054116040308847</v>
      </c>
      <c r="G13" s="95"/>
      <c r="H13" s="95">
        <f>[9]R7!$D$2</f>
        <v>0.86370715328796588</v>
      </c>
      <c r="I13" s="95"/>
      <c r="J13" s="95">
        <f>[9]R7!$E$2</f>
        <v>0.81344778617873281</v>
      </c>
      <c r="K13" s="95"/>
      <c r="L13" s="95">
        <f>[9]R7!$F$2</f>
        <v>0.80801157366001353</v>
      </c>
      <c r="M13" s="95"/>
      <c r="N13" s="95">
        <f>[9]R7!$G$2</f>
        <v>0.70954426946039417</v>
      </c>
      <c r="O13" s="95"/>
      <c r="P13" s="95">
        <f>[9]R7!$H$2</f>
        <v>0.8255633735597484</v>
      </c>
      <c r="Q13" s="91"/>
      <c r="T13" s="38"/>
      <c r="U13" s="38"/>
      <c r="V13" s="38"/>
      <c r="W13" s="38"/>
      <c r="X13" s="38"/>
      <c r="Y13" s="38"/>
      <c r="Z13" s="38"/>
    </row>
    <row r="14" spans="2:26" s="88" customFormat="1">
      <c r="B14" s="39"/>
      <c r="C14" s="89" t="s">
        <v>107</v>
      </c>
      <c r="D14" s="58">
        <f>[9]R8!$B$2</f>
        <v>0.91455937631100137</v>
      </c>
      <c r="E14" s="101"/>
      <c r="F14" s="95">
        <f>[9]R8!$C$2</f>
        <v>0.77492896382022558</v>
      </c>
      <c r="G14" s="95"/>
      <c r="H14" s="95">
        <f>[9]R8!$D$2</f>
        <v>0.69873041713880224</v>
      </c>
      <c r="I14" s="95"/>
      <c r="J14" s="95">
        <f>[9]R8!$E$2</f>
        <v>0.70745558087157745</v>
      </c>
      <c r="K14" s="95"/>
      <c r="L14" s="95">
        <f>[5]rsq!$L$14</f>
        <v>0.76087385842817823</v>
      </c>
      <c r="M14" s="95"/>
      <c r="N14" s="95">
        <f>[9]R8!$G$2</f>
        <v>0.75377658280920856</v>
      </c>
      <c r="O14" s="95"/>
      <c r="P14" s="95">
        <f>[5]rsq!$P$14</f>
        <v>0.90913353839263034</v>
      </c>
      <c r="Q14" s="91"/>
      <c r="T14" s="38"/>
      <c r="U14" s="38"/>
      <c r="V14" s="38"/>
      <c r="W14" s="38"/>
      <c r="X14" s="38"/>
      <c r="Y14" s="38"/>
      <c r="Z14" s="38"/>
    </row>
    <row r="15" spans="2:26" s="88" customFormat="1">
      <c r="B15" s="39"/>
      <c r="C15" s="89" t="s">
        <v>108</v>
      </c>
      <c r="D15" s="58">
        <f>[9]R9!$B$2</f>
        <v>0.96826106614645635</v>
      </c>
      <c r="E15" s="101"/>
      <c r="F15" s="95">
        <f>[5]rsq!$F$15</f>
        <v>0.88504286640067675</v>
      </c>
      <c r="G15" s="95"/>
      <c r="H15" s="95">
        <f>[9]R9!$D$2</f>
        <v>0.90141843117379095</v>
      </c>
      <c r="I15" s="95"/>
      <c r="J15" s="95">
        <f>[9]R9!$E$2</f>
        <v>0.78546660062990736</v>
      </c>
      <c r="K15" s="95"/>
      <c r="L15" s="95">
        <f>[9]R9!$F$2</f>
        <v>0.759752767333993</v>
      </c>
      <c r="M15" s="95"/>
      <c r="N15" s="95">
        <f>[9]R9!$G$2</f>
        <v>0.89141436170881683</v>
      </c>
      <c r="O15" s="95"/>
      <c r="P15" s="95">
        <f>[9]R9!$H$2</f>
        <v>0.84170119652227704</v>
      </c>
      <c r="Q15" s="91"/>
      <c r="T15" s="38"/>
      <c r="U15" s="38"/>
      <c r="V15" s="38"/>
      <c r="W15" s="38"/>
      <c r="X15" s="38"/>
      <c r="Y15" s="38"/>
      <c r="Z15" s="38"/>
    </row>
    <row r="16" spans="2:26" s="88" customFormat="1">
      <c r="B16" s="39"/>
      <c r="C16" s="89" t="s">
        <v>109</v>
      </c>
      <c r="D16" s="58">
        <f>[9]R10!$B$2</f>
        <v>0.88232848016770626</v>
      </c>
      <c r="E16" s="101"/>
      <c r="F16" s="95">
        <f>[9]R10!$C$2</f>
        <v>0.78703702931073438</v>
      </c>
      <c r="G16" s="95"/>
      <c r="H16" s="95">
        <f>[9]R10!$D$2</f>
        <v>0.70201694937196213</v>
      </c>
      <c r="I16" s="95"/>
      <c r="J16" s="95">
        <f>[9]R10!$E$2</f>
        <v>0.83353392978083318</v>
      </c>
      <c r="K16" s="95"/>
      <c r="L16" s="95">
        <f>[9]R10!$F$2</f>
        <v>0.82663810760498446</v>
      </c>
      <c r="M16" s="95"/>
      <c r="N16" s="95">
        <f>[9]R10!$G$2</f>
        <v>0.79290710717799506</v>
      </c>
      <c r="O16" s="95"/>
      <c r="P16" s="95">
        <f>[9]R10!$H$2</f>
        <v>0.86299057255298806</v>
      </c>
      <c r="Q16" s="91"/>
      <c r="T16" s="38"/>
      <c r="U16" s="38"/>
      <c r="V16" s="38"/>
      <c r="W16" s="38"/>
      <c r="X16" s="38"/>
      <c r="Y16" s="38"/>
      <c r="Z16" s="38"/>
    </row>
    <row r="17" spans="2:26" s="88" customFormat="1">
      <c r="B17" s="39"/>
      <c r="C17" s="89" t="s">
        <v>110</v>
      </c>
      <c r="D17" s="58">
        <f>[9]R11!$B$2</f>
        <v>0.9011056469620653</v>
      </c>
      <c r="E17" s="101"/>
      <c r="F17" s="95">
        <f>[9]R11!$C$2</f>
        <v>0.81394268660160807</v>
      </c>
      <c r="G17" s="95"/>
      <c r="H17" s="95">
        <f>[9]R11!$D$2</f>
        <v>0.87291368052008589</v>
      </c>
      <c r="I17" s="95"/>
      <c r="J17" s="95">
        <f>[9]R11!$E$2</f>
        <v>0.77318003703803362</v>
      </c>
      <c r="K17" s="95"/>
      <c r="L17" s="95">
        <f>[9]R11!$F$2</f>
        <v>0.70857434719769974</v>
      </c>
      <c r="M17" s="95"/>
      <c r="N17" s="95">
        <f>[9]R11!$G$2</f>
        <v>0.79247501174707535</v>
      </c>
      <c r="O17" s="95"/>
      <c r="P17" s="95">
        <f>[9]R11!$H$2</f>
        <v>0.94901883552567212</v>
      </c>
      <c r="Q17" s="91"/>
      <c r="T17" s="38"/>
      <c r="U17" s="38"/>
      <c r="V17" s="38"/>
      <c r="W17" s="38"/>
      <c r="X17" s="38"/>
      <c r="Y17" s="38"/>
      <c r="Z17" s="38"/>
    </row>
    <row r="18" spans="2:26" s="88" customFormat="1">
      <c r="B18" s="39"/>
      <c r="C18" s="89" t="s">
        <v>111</v>
      </c>
      <c r="D18" s="58">
        <f>[9]R12!$B$2</f>
        <v>0.84237384182244113</v>
      </c>
      <c r="E18" s="101"/>
      <c r="F18" s="95">
        <f>[9]R12!$C$2</f>
        <v>0.84758804419140732</v>
      </c>
      <c r="G18" s="95"/>
      <c r="H18" s="95">
        <f>[9]R12!$D$2</f>
        <v>0.56987969905717561</v>
      </c>
      <c r="I18" s="95"/>
      <c r="J18" s="95">
        <f>[9]R12!$E$2</f>
        <v>0.74697885881567783</v>
      </c>
      <c r="K18" s="95"/>
      <c r="L18" s="95"/>
      <c r="M18" s="95"/>
      <c r="N18" s="95">
        <f>[9]R12!$G$2</f>
        <v>0.6556985755878999</v>
      </c>
      <c r="O18" s="95"/>
      <c r="P18" s="95">
        <f>[9]R12!$H$2</f>
        <v>0.80211287568993495</v>
      </c>
      <c r="Q18" s="91"/>
      <c r="T18" s="38"/>
      <c r="U18" s="38"/>
      <c r="V18" s="38"/>
      <c r="W18" s="38"/>
      <c r="X18" s="38"/>
      <c r="Y18" s="38"/>
      <c r="Z18" s="38"/>
    </row>
    <row r="19" spans="2:26" s="88" customFormat="1">
      <c r="B19" s="39"/>
      <c r="C19" s="89" t="s">
        <v>112</v>
      </c>
      <c r="D19" s="58">
        <f>[9]R13!$B$2</f>
        <v>0.89404197381785888</v>
      </c>
      <c r="E19" s="101"/>
      <c r="F19" s="95">
        <f>[9]R13!$C$2</f>
        <v>0.79624464243348847</v>
      </c>
      <c r="G19" s="95"/>
      <c r="H19" s="95">
        <f>[9]R13!$D$2</f>
        <v>0.73219161089291318</v>
      </c>
      <c r="I19" s="95"/>
      <c r="J19" s="95">
        <f>[9]R13!$E$2</f>
        <v>0.75594658091712885</v>
      </c>
      <c r="K19" s="95"/>
      <c r="L19" s="95">
        <f>[9]R13!$F$2</f>
        <v>0.74975714831862728</v>
      </c>
      <c r="M19" s="95"/>
      <c r="N19" s="95">
        <f>[9]R13!$G$2</f>
        <v>0.64070520300699352</v>
      </c>
      <c r="O19" s="95"/>
      <c r="P19" s="95">
        <f>[9]R13!$H$2</f>
        <v>0.73554522036041003</v>
      </c>
      <c r="Q19" s="91"/>
      <c r="T19" s="38"/>
      <c r="U19" s="38"/>
      <c r="V19" s="38"/>
      <c r="W19" s="38"/>
      <c r="X19" s="38"/>
      <c r="Y19" s="38"/>
      <c r="Z19" s="38"/>
    </row>
    <row r="20" spans="2:26" s="88" customFormat="1">
      <c r="B20" s="39"/>
      <c r="C20" s="89" t="s">
        <v>113</v>
      </c>
      <c r="D20" s="58">
        <f>[9]R14!$B$2</f>
        <v>0.83868400126386278</v>
      </c>
      <c r="E20" s="101"/>
      <c r="F20" s="95">
        <f>[9]R14!$C$2</f>
        <v>0.73530661647444573</v>
      </c>
      <c r="G20" s="95"/>
      <c r="H20" s="95">
        <f>[9]R14!$D$2</f>
        <v>0.72070284955339381</v>
      </c>
      <c r="I20" s="95"/>
      <c r="J20" s="95">
        <f>[9]R14!$E$2</f>
        <v>0.8017748786657265</v>
      </c>
      <c r="K20" s="95"/>
      <c r="L20" s="95">
        <f>[9]R14!$F$2</f>
        <v>0.65137731858321046</v>
      </c>
      <c r="M20" s="95"/>
      <c r="N20" s="95">
        <f>[9]R14!$G$2</f>
        <v>0.61088721964749704</v>
      </c>
      <c r="O20" s="95"/>
      <c r="P20" s="95">
        <f>[9]R14!$H$2</f>
        <v>0.84359466854888154</v>
      </c>
      <c r="Q20" s="91"/>
      <c r="T20" s="38"/>
      <c r="U20" s="38"/>
      <c r="V20" s="38"/>
      <c r="W20" s="38"/>
      <c r="X20" s="38"/>
      <c r="Y20" s="38"/>
      <c r="Z20" s="38"/>
    </row>
    <row r="21" spans="2:26" s="88" customFormat="1">
      <c r="B21" s="39"/>
      <c r="C21" s="89" t="s">
        <v>114</v>
      </c>
      <c r="D21" s="58">
        <f>[9]R15!$B$2</f>
        <v>0.96254294543188557</v>
      </c>
      <c r="E21" s="101"/>
      <c r="F21" s="95">
        <f>[9]R15!$C$2</f>
        <v>0.8288896414297704</v>
      </c>
      <c r="G21" s="95"/>
      <c r="H21" s="95">
        <f>[9]R15!$D$2</f>
        <v>0.7092868080463155</v>
      </c>
      <c r="I21" s="95"/>
      <c r="J21" s="95">
        <f>[9]R15!$E$2</f>
        <v>0.69643573451516749</v>
      </c>
      <c r="K21" s="95"/>
      <c r="L21" s="95">
        <f>[9]R15!$F$2</f>
        <v>0.7601865519658253</v>
      </c>
      <c r="M21" s="95"/>
      <c r="N21" s="95">
        <f>[9]R15!$G$2</f>
        <v>0.83737745981640799</v>
      </c>
      <c r="O21" s="95"/>
      <c r="P21" s="95">
        <f>[9]R15!$H$2</f>
        <v>0.78415506443680716</v>
      </c>
      <c r="Q21" s="91"/>
      <c r="T21" s="38"/>
      <c r="U21" s="38"/>
      <c r="V21" s="38"/>
      <c r="W21" s="38"/>
      <c r="X21" s="38"/>
      <c r="Y21" s="38"/>
      <c r="Z21" s="38"/>
    </row>
    <row r="22" spans="2:26" s="88" customFormat="1">
      <c r="B22" s="39"/>
      <c r="C22" s="89" t="s">
        <v>115</v>
      </c>
      <c r="D22" s="58">
        <f>[9]R16!$B$2</f>
        <v>0.90344892974554092</v>
      </c>
      <c r="E22" s="101"/>
      <c r="F22" s="95">
        <f>[9]R16!$C$2</f>
        <v>0.72028732810093876</v>
      </c>
      <c r="G22" s="95"/>
      <c r="H22" s="95">
        <f>[9]R16!$D$2</f>
        <v>0.84442821183734096</v>
      </c>
      <c r="I22" s="95"/>
      <c r="J22" s="95">
        <f>[9]R16!$E$2</f>
        <v>0.85780762398917576</v>
      </c>
      <c r="K22" s="95"/>
      <c r="L22" s="95">
        <f>[9]R16!$F$2</f>
        <v>0.70430055606293884</v>
      </c>
      <c r="M22" s="95"/>
      <c r="N22" s="95">
        <f>[9]R16!$G$2</f>
        <v>0.79975221433770138</v>
      </c>
      <c r="O22" s="95"/>
      <c r="P22" s="95">
        <f>[5]rsq!$P$22</f>
        <v>0.90869194552480093</v>
      </c>
      <c r="Q22" s="91"/>
      <c r="T22" s="38"/>
      <c r="U22" s="38"/>
      <c r="V22" s="38"/>
      <c r="W22" s="38"/>
      <c r="X22" s="38"/>
      <c r="Y22" s="38"/>
      <c r="Z22" s="38"/>
    </row>
    <row r="23" spans="2:26" s="88" customFormat="1">
      <c r="B23" s="39"/>
      <c r="C23" s="89" t="s">
        <v>116</v>
      </c>
      <c r="D23" s="58"/>
      <c r="E23" s="101"/>
      <c r="F23" s="95">
        <f>[5]rsq!$F$23</f>
        <v>0.88201371882452351</v>
      </c>
      <c r="G23" s="95"/>
      <c r="H23" s="95">
        <f>[9]R17!$D$2</f>
        <v>0.75492079533986611</v>
      </c>
      <c r="I23" s="95"/>
      <c r="J23" s="95">
        <f>[9]R17!$E$2</f>
        <v>0.68831885177386343</v>
      </c>
      <c r="K23" s="95"/>
      <c r="L23" s="95">
        <f>[9]R17!$F$2</f>
        <v>0.79794441740623512</v>
      </c>
      <c r="M23" s="95"/>
      <c r="N23" s="95">
        <f>[9]R17!$G$2</f>
        <v>0.73624997121797153</v>
      </c>
      <c r="O23" s="95"/>
      <c r="P23" s="95">
        <f>[9]R17!$H$2</f>
        <v>0.84760400167652827</v>
      </c>
      <c r="Q23" s="91"/>
      <c r="T23" s="38"/>
      <c r="U23" s="38"/>
      <c r="V23" s="38"/>
      <c r="W23" s="38"/>
      <c r="X23" s="38"/>
      <c r="Y23" s="38"/>
      <c r="Z23" s="38"/>
    </row>
    <row r="24" spans="2:26" s="88" customFormat="1" ht="7.5" customHeight="1">
      <c r="B24" s="50"/>
      <c r="C24" s="96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  <c r="T24" s="38"/>
      <c r="U24" s="38"/>
      <c r="V24" s="38"/>
      <c r="W24" s="38"/>
      <c r="X24" s="38"/>
      <c r="Y24" s="38"/>
      <c r="Z24" s="38"/>
    </row>
    <row r="25" spans="2:26" s="88" customFormat="1" ht="6" customHeight="1">
      <c r="B25" s="3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T25" s="38"/>
      <c r="U25" s="38"/>
      <c r="V25" s="38"/>
      <c r="W25" s="38"/>
      <c r="X25" s="38"/>
      <c r="Y25" s="38"/>
      <c r="Z25" s="38"/>
    </row>
    <row r="26" spans="2:26" s="88" customFormat="1">
      <c r="B26" s="38"/>
      <c r="C26" s="122" t="s">
        <v>137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T26" s="38"/>
      <c r="U26" s="38"/>
      <c r="V26" s="38"/>
      <c r="W26" s="38"/>
      <c r="X26" s="38"/>
      <c r="Y26" s="38"/>
      <c r="Z26" s="38"/>
    </row>
    <row r="32" spans="2:26"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</sheetData>
  <mergeCells count="8">
    <mergeCell ref="P4:P5"/>
    <mergeCell ref="C26:P26"/>
    <mergeCell ref="D4:D5"/>
    <mergeCell ref="F4:F5"/>
    <mergeCell ref="H4:H5"/>
    <mergeCell ref="J4:J5"/>
    <mergeCell ref="L4:L5"/>
    <mergeCell ref="N4:N5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C2:P37"/>
  <sheetViews>
    <sheetView topLeftCell="A16" workbookViewId="0">
      <selection activeCell="M10" sqref="M10"/>
    </sheetView>
  </sheetViews>
  <sheetFormatPr defaultRowHeight="15"/>
  <cols>
    <col min="3" max="3" width="13.7109375" style="1" customWidth="1"/>
    <col min="4" max="4" width="1.42578125" style="1" customWidth="1"/>
    <col min="5" max="5" width="15.85546875" style="20" customWidth="1"/>
    <col min="6" max="6" width="8.85546875" style="1" customWidth="1"/>
    <col min="7" max="7" width="1.28515625" style="1" customWidth="1"/>
    <col min="8" max="8" width="10.85546875" style="1" customWidth="1"/>
    <col min="9" max="9" width="2.5703125" style="1" customWidth="1"/>
    <col min="10" max="10" width="10.85546875" style="1" customWidth="1"/>
  </cols>
  <sheetData>
    <row r="2" spans="3:10" ht="7.5" customHeight="1">
      <c r="C2" s="3"/>
      <c r="D2" s="4"/>
      <c r="E2" s="22"/>
      <c r="F2" s="4"/>
      <c r="G2" s="4"/>
      <c r="H2" s="4"/>
      <c r="I2" s="4"/>
      <c r="J2" s="5"/>
    </row>
    <row r="3" spans="3:10">
      <c r="C3" s="13"/>
      <c r="D3" s="8"/>
      <c r="E3" s="18"/>
      <c r="F3" s="8"/>
      <c r="G3" s="8"/>
      <c r="H3" s="113" t="s">
        <v>88</v>
      </c>
      <c r="I3" s="113"/>
      <c r="J3" s="114"/>
    </row>
    <row r="4" spans="3:10" ht="6.75" customHeight="1">
      <c r="C4" s="13"/>
      <c r="D4" s="8"/>
      <c r="E4" s="18"/>
      <c r="F4" s="8"/>
      <c r="G4" s="8"/>
      <c r="H4" s="30"/>
      <c r="I4" s="30"/>
      <c r="J4" s="31"/>
    </row>
    <row r="5" spans="3:10">
      <c r="C5" s="13"/>
      <c r="D5" s="8"/>
      <c r="E5" s="17" t="s">
        <v>57</v>
      </c>
      <c r="F5" s="7" t="s">
        <v>60</v>
      </c>
      <c r="G5" s="7"/>
      <c r="H5" s="28" t="s">
        <v>62</v>
      </c>
      <c r="I5" s="28"/>
      <c r="J5" s="29" t="s">
        <v>64</v>
      </c>
    </row>
    <row r="6" spans="3:10">
      <c r="C6" s="6" t="s">
        <v>32</v>
      </c>
      <c r="D6" s="28"/>
      <c r="E6" s="17" t="s">
        <v>89</v>
      </c>
      <c r="F6" s="21" t="s">
        <v>59</v>
      </c>
      <c r="G6" s="21"/>
      <c r="H6" s="28" t="s">
        <v>63</v>
      </c>
      <c r="I6" s="28"/>
      <c r="J6" s="29" t="s">
        <v>65</v>
      </c>
    </row>
    <row r="7" spans="3:10">
      <c r="C7" s="6"/>
      <c r="D7" s="28"/>
      <c r="E7" s="17"/>
      <c r="F7" s="21"/>
      <c r="G7" s="21"/>
      <c r="H7" s="8"/>
      <c r="I7" s="8"/>
      <c r="J7" s="9"/>
    </row>
    <row r="8" spans="3:10">
      <c r="C8" s="10" t="s">
        <v>1</v>
      </c>
      <c r="D8" s="7"/>
      <c r="E8" s="18" t="s">
        <v>42</v>
      </c>
      <c r="F8" s="8"/>
      <c r="G8" s="8"/>
      <c r="H8" s="2">
        <v>16.949984000000001</v>
      </c>
      <c r="I8" s="11"/>
      <c r="J8" s="12">
        <v>19.924811999999999</v>
      </c>
    </row>
    <row r="9" spans="3:10">
      <c r="C9" s="10" t="s">
        <v>2</v>
      </c>
      <c r="D9" s="7"/>
      <c r="E9" s="18" t="s">
        <v>47</v>
      </c>
      <c r="F9" s="8"/>
      <c r="G9" s="8"/>
      <c r="H9" s="2">
        <v>4.3833685999999998</v>
      </c>
      <c r="I9" s="11"/>
      <c r="J9" s="12">
        <v>41.959125999999998</v>
      </c>
    </row>
    <row r="10" spans="3:10">
      <c r="C10" s="10" t="s">
        <v>3</v>
      </c>
      <c r="D10" s="7"/>
      <c r="E10" s="18" t="s">
        <v>44</v>
      </c>
      <c r="F10" s="8">
        <v>1</v>
      </c>
      <c r="G10" s="8"/>
      <c r="H10" s="2">
        <v>6.0430108000000002</v>
      </c>
      <c r="I10" s="11"/>
      <c r="J10" s="12">
        <v>30.559139999999999</v>
      </c>
    </row>
    <row r="11" spans="3:10">
      <c r="C11" s="10" t="s">
        <v>4</v>
      </c>
      <c r="D11" s="7"/>
      <c r="E11" s="18" t="s">
        <v>41</v>
      </c>
      <c r="F11" s="8"/>
      <c r="G11" s="8"/>
      <c r="H11" s="2">
        <v>6.7809058000000002</v>
      </c>
      <c r="I11" s="11"/>
      <c r="J11" s="12">
        <v>8.1028152000000002</v>
      </c>
    </row>
    <row r="12" spans="3:10">
      <c r="C12" s="10" t="s">
        <v>5</v>
      </c>
      <c r="D12" s="7"/>
      <c r="E12" s="18" t="s">
        <v>47</v>
      </c>
      <c r="F12" s="8"/>
      <c r="G12" s="8"/>
      <c r="H12" s="2">
        <v>1.2121211999999999</v>
      </c>
      <c r="I12" s="11"/>
      <c r="J12" s="12">
        <v>1.8040874</v>
      </c>
    </row>
    <row r="13" spans="3:10">
      <c r="C13" s="10" t="s">
        <v>6</v>
      </c>
      <c r="D13" s="7"/>
      <c r="E13" s="18" t="s">
        <v>45</v>
      </c>
      <c r="F13" s="8" t="s">
        <v>90</v>
      </c>
      <c r="G13" s="8"/>
      <c r="H13" s="2">
        <v>16.977132000000001</v>
      </c>
      <c r="I13" s="11"/>
      <c r="J13" s="12">
        <v>21.172194000000001</v>
      </c>
    </row>
    <row r="14" spans="3:10">
      <c r="C14" s="10" t="s">
        <v>7</v>
      </c>
      <c r="D14" s="7"/>
      <c r="E14" s="18" t="s">
        <v>47</v>
      </c>
      <c r="F14" s="8"/>
      <c r="G14" s="8"/>
      <c r="H14" s="2">
        <v>1.5644819999999999</v>
      </c>
      <c r="I14" s="11"/>
      <c r="J14" s="12">
        <v>2.8329810000000002</v>
      </c>
    </row>
    <row r="15" spans="3:10">
      <c r="C15" s="10" t="s">
        <v>8</v>
      </c>
      <c r="D15" s="7"/>
      <c r="E15" s="18" t="s">
        <v>47</v>
      </c>
      <c r="F15" s="8"/>
      <c r="G15" s="8"/>
      <c r="H15" s="2">
        <v>0.91613812999999999</v>
      </c>
      <c r="I15" s="11"/>
      <c r="J15" s="12">
        <v>2.9316420000000001</v>
      </c>
    </row>
    <row r="16" spans="3:10">
      <c r="C16" s="10" t="s">
        <v>9</v>
      </c>
      <c r="D16" s="7"/>
      <c r="E16" s="18" t="s">
        <v>47</v>
      </c>
      <c r="F16" s="8"/>
      <c r="G16" s="8"/>
      <c r="H16" s="2">
        <v>7.4975103000000001</v>
      </c>
      <c r="I16" s="11"/>
      <c r="J16" s="12">
        <v>40.048371000000003</v>
      </c>
    </row>
    <row r="17" spans="3:16">
      <c r="C17" s="10" t="s">
        <v>10</v>
      </c>
      <c r="D17" s="7"/>
      <c r="E17" s="18" t="s">
        <v>46</v>
      </c>
      <c r="F17" s="8"/>
      <c r="G17" s="8"/>
      <c r="H17" s="2">
        <v>9.2550790000000003</v>
      </c>
      <c r="I17" s="11"/>
      <c r="J17" s="12">
        <v>10.541760999999999</v>
      </c>
    </row>
    <row r="18" spans="3:16">
      <c r="C18" s="10" t="s">
        <v>11</v>
      </c>
      <c r="D18" s="7"/>
      <c r="E18" s="18" t="s">
        <v>47</v>
      </c>
      <c r="F18" s="8"/>
      <c r="G18" s="8"/>
      <c r="H18" s="2">
        <v>13.417899999999999</v>
      </c>
      <c r="I18" s="11"/>
      <c r="J18" s="12">
        <v>15.461593000000001</v>
      </c>
    </row>
    <row r="19" spans="3:16">
      <c r="C19" s="10" t="s">
        <v>12</v>
      </c>
      <c r="D19" s="7"/>
      <c r="E19" s="18" t="s">
        <v>47</v>
      </c>
      <c r="F19" s="8"/>
      <c r="G19" s="8"/>
      <c r="H19" s="2">
        <v>15.152378000000001</v>
      </c>
      <c r="I19" s="11"/>
      <c r="J19" s="12">
        <v>32.526345999999997</v>
      </c>
    </row>
    <row r="20" spans="3:16">
      <c r="C20" s="10" t="s">
        <v>13</v>
      </c>
      <c r="D20" s="7"/>
      <c r="E20" s="18" t="s">
        <v>91</v>
      </c>
      <c r="F20" s="8"/>
      <c r="G20" s="8"/>
      <c r="H20" s="2">
        <v>0.23255814</v>
      </c>
      <c r="I20" s="11"/>
      <c r="J20" s="12">
        <v>1.4680233</v>
      </c>
    </row>
    <row r="21" spans="3:16">
      <c r="C21" s="10" t="s">
        <v>14</v>
      </c>
      <c r="D21" s="7"/>
      <c r="E21" s="18" t="s">
        <v>47</v>
      </c>
      <c r="F21" s="8"/>
      <c r="G21" s="8"/>
      <c r="H21" s="2">
        <v>1.2825934000000001</v>
      </c>
      <c r="I21" s="11"/>
      <c r="J21" s="12">
        <v>2.4665257</v>
      </c>
    </row>
    <row r="22" spans="3:16">
      <c r="C22" s="10" t="s">
        <v>15</v>
      </c>
      <c r="D22" s="7"/>
      <c r="E22" s="18" t="s">
        <v>47</v>
      </c>
      <c r="F22" s="8"/>
      <c r="G22" s="8"/>
      <c r="H22" s="2">
        <v>8.2088491000000001</v>
      </c>
      <c r="I22" s="11"/>
      <c r="J22" s="12">
        <v>14.653578</v>
      </c>
    </row>
    <row r="23" spans="3:16">
      <c r="C23" s="10" t="s">
        <v>16</v>
      </c>
      <c r="D23" s="7"/>
      <c r="E23" s="18" t="s">
        <v>47</v>
      </c>
      <c r="F23" s="8">
        <v>1</v>
      </c>
      <c r="G23" s="8"/>
      <c r="H23" s="2">
        <v>8.0482241999999999</v>
      </c>
      <c r="I23" s="11"/>
      <c r="J23" s="12">
        <v>9.7262951999999991</v>
      </c>
    </row>
    <row r="24" spans="3:16">
      <c r="C24" s="10" t="s">
        <v>17</v>
      </c>
      <c r="D24" s="7"/>
      <c r="E24" s="18" t="s">
        <v>47</v>
      </c>
      <c r="F24" s="8"/>
      <c r="G24" s="8"/>
      <c r="H24" s="2">
        <v>6.4020486999999999</v>
      </c>
      <c r="I24" s="11"/>
      <c r="J24" s="12">
        <v>41.257646999999999</v>
      </c>
    </row>
    <row r="25" spans="3:16">
      <c r="C25" s="10" t="s">
        <v>18</v>
      </c>
      <c r="D25" s="7"/>
      <c r="E25" s="18" t="s">
        <v>47</v>
      </c>
      <c r="F25" s="8"/>
      <c r="G25" s="8"/>
      <c r="H25" s="2">
        <v>1.3107822</v>
      </c>
      <c r="I25" s="11"/>
      <c r="J25" s="12">
        <v>5.7646230000000003</v>
      </c>
    </row>
    <row r="26" spans="3:16">
      <c r="C26" s="10" t="s">
        <v>19</v>
      </c>
      <c r="D26" s="7"/>
      <c r="E26" s="18" t="s">
        <v>49</v>
      </c>
      <c r="F26" s="8"/>
      <c r="G26" s="8"/>
      <c r="H26" s="2">
        <v>11.61215</v>
      </c>
      <c r="I26" s="11"/>
      <c r="J26" s="12">
        <v>13.714953</v>
      </c>
    </row>
    <row r="27" spans="3:16">
      <c r="C27" s="10" t="s">
        <v>20</v>
      </c>
      <c r="D27" s="7"/>
      <c r="E27" s="18" t="s">
        <v>45</v>
      </c>
      <c r="F27" s="8">
        <v>12</v>
      </c>
      <c r="G27" s="8"/>
      <c r="H27" s="2">
        <v>25.655712999999999</v>
      </c>
      <c r="I27" s="11"/>
      <c r="J27" s="12">
        <v>26.967139</v>
      </c>
    </row>
    <row r="28" spans="3:16">
      <c r="C28" s="10" t="s">
        <v>21</v>
      </c>
      <c r="D28" s="7"/>
      <c r="E28" s="18" t="s">
        <v>54</v>
      </c>
      <c r="F28" s="8">
        <v>14</v>
      </c>
      <c r="G28" s="8"/>
      <c r="H28" s="2">
        <v>8.1866196999999996</v>
      </c>
      <c r="I28" s="11"/>
      <c r="J28" s="12">
        <v>9.2429576999999998</v>
      </c>
      <c r="P28" s="32"/>
    </row>
    <row r="29" spans="3:16">
      <c r="C29" s="10" t="s">
        <v>22</v>
      </c>
      <c r="D29" s="7"/>
      <c r="E29" s="18" t="s">
        <v>47</v>
      </c>
      <c r="F29" s="8" t="s">
        <v>92</v>
      </c>
      <c r="G29" s="8"/>
      <c r="H29" s="2">
        <v>16.643825</v>
      </c>
      <c r="I29" s="11"/>
      <c r="J29" s="12">
        <v>17.405207999999998</v>
      </c>
    </row>
    <row r="30" spans="3:16">
      <c r="C30" s="10" t="s">
        <v>23</v>
      </c>
      <c r="D30" s="7"/>
      <c r="E30" s="18" t="s">
        <v>47</v>
      </c>
      <c r="F30" s="8"/>
      <c r="G30" s="8"/>
      <c r="H30" s="2">
        <v>5.6659619000000001</v>
      </c>
      <c r="I30" s="11"/>
      <c r="J30" s="12">
        <v>38.393234999999997</v>
      </c>
    </row>
    <row r="31" spans="3:16">
      <c r="C31" s="10" t="s">
        <v>24</v>
      </c>
      <c r="D31" s="7"/>
      <c r="E31" s="18" t="s">
        <v>55</v>
      </c>
      <c r="F31" s="8">
        <v>15</v>
      </c>
      <c r="G31" s="8"/>
      <c r="H31" s="2">
        <v>17.173856000000001</v>
      </c>
      <c r="I31" s="11"/>
      <c r="J31" s="12">
        <v>18.549880999999999</v>
      </c>
    </row>
    <row r="32" spans="3:16">
      <c r="C32" s="10" t="s">
        <v>25</v>
      </c>
      <c r="D32" s="7"/>
      <c r="E32" s="18" t="s">
        <v>49</v>
      </c>
      <c r="F32" s="8"/>
      <c r="G32" s="8"/>
      <c r="H32" s="2">
        <v>12.514813999999999</v>
      </c>
      <c r="I32" s="11"/>
      <c r="J32" s="12">
        <v>13.91325</v>
      </c>
    </row>
    <row r="33" spans="3:10">
      <c r="C33" s="10" t="s">
        <v>26</v>
      </c>
      <c r="D33" s="7"/>
      <c r="E33" s="18" t="s">
        <v>47</v>
      </c>
      <c r="F33" s="8"/>
      <c r="G33" s="8"/>
      <c r="H33" s="2">
        <v>10.824524</v>
      </c>
      <c r="I33" s="11"/>
      <c r="J33" s="12">
        <v>29.922481000000001</v>
      </c>
    </row>
    <row r="34" spans="3:10">
      <c r="C34" s="10" t="s">
        <v>27</v>
      </c>
      <c r="D34" s="7"/>
      <c r="E34" s="18" t="s">
        <v>56</v>
      </c>
      <c r="F34" s="8"/>
      <c r="G34" s="8"/>
      <c r="H34" s="2">
        <v>9.8495775999999999</v>
      </c>
      <c r="I34" s="11"/>
      <c r="J34" s="12">
        <v>10.859261999999999</v>
      </c>
    </row>
    <row r="35" spans="3:10">
      <c r="C35" s="10" t="s">
        <v>28</v>
      </c>
      <c r="D35" s="7"/>
      <c r="E35" s="18" t="s">
        <v>47</v>
      </c>
      <c r="F35" s="8">
        <v>17</v>
      </c>
      <c r="G35" s="8"/>
      <c r="H35" s="2">
        <v>2.5252525000000001</v>
      </c>
      <c r="I35" s="11"/>
      <c r="J35" s="12">
        <v>25.829726000000001</v>
      </c>
    </row>
    <row r="36" spans="3:10">
      <c r="C36" s="14"/>
      <c r="D36" s="25"/>
      <c r="E36" s="19"/>
      <c r="F36" s="25"/>
      <c r="G36" s="25"/>
      <c r="H36" s="25"/>
      <c r="I36" s="25"/>
      <c r="J36" s="27"/>
    </row>
    <row r="37" spans="3:10" ht="6" customHeight="1"/>
  </sheetData>
  <mergeCells count="1">
    <mergeCell ref="H3:J3"/>
  </mergeCells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O65"/>
  <sheetViews>
    <sheetView zoomScale="75" zoomScaleNormal="75" workbookViewId="0">
      <selection activeCell="I21" sqref="I21"/>
    </sheetView>
  </sheetViews>
  <sheetFormatPr defaultRowHeight="15"/>
  <cols>
    <col min="3" max="3" width="13.7109375" style="1" customWidth="1"/>
    <col min="4" max="20" width="9.140625" style="1"/>
    <col min="21" max="21" width="1.7109375" style="1" customWidth="1"/>
    <col min="22" max="22" width="9.140625" style="1"/>
  </cols>
  <sheetData>
    <row r="2" spans="3:41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5"/>
    </row>
    <row r="3" spans="3:41">
      <c r="C3" s="6" t="s">
        <v>32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9"/>
      <c r="Y3" t="s">
        <v>66</v>
      </c>
      <c r="Z3" t="s">
        <v>67</v>
      </c>
      <c r="AA3" t="s">
        <v>68</v>
      </c>
      <c r="AB3" t="s">
        <v>69</v>
      </c>
      <c r="AC3" t="s">
        <v>70</v>
      </c>
      <c r="AD3" t="s">
        <v>71</v>
      </c>
      <c r="AE3" t="s">
        <v>72</v>
      </c>
      <c r="AF3" t="s">
        <v>73</v>
      </c>
      <c r="AG3" t="s">
        <v>74</v>
      </c>
      <c r="AH3" t="s">
        <v>75</v>
      </c>
      <c r="AI3" t="s">
        <v>76</v>
      </c>
      <c r="AJ3" t="s">
        <v>77</v>
      </c>
      <c r="AK3" t="s">
        <v>78</v>
      </c>
      <c r="AL3" t="s">
        <v>79</v>
      </c>
      <c r="AM3" t="s">
        <v>80</v>
      </c>
      <c r="AN3" t="s">
        <v>81</v>
      </c>
      <c r="AO3" t="s">
        <v>82</v>
      </c>
    </row>
    <row r="4" spans="3:41">
      <c r="C4" s="10" t="s">
        <v>1</v>
      </c>
      <c r="D4" s="2">
        <v>50.492610999999997</v>
      </c>
      <c r="E4" s="2">
        <v>28.505747</v>
      </c>
      <c r="F4" s="2">
        <v>34.137931000000002</v>
      </c>
      <c r="G4" s="2">
        <v>4.4334974999999996</v>
      </c>
      <c r="H4" s="2">
        <v>3.4482759000000001</v>
      </c>
      <c r="I4" s="2">
        <v>14.942529</v>
      </c>
      <c r="J4" s="2">
        <v>24.507389</v>
      </c>
      <c r="K4" s="2">
        <v>11.724138</v>
      </c>
      <c r="L4" s="2">
        <v>0.68965516999999998</v>
      </c>
      <c r="M4" s="2">
        <v>3.9408867000000001</v>
      </c>
      <c r="N4" s="2">
        <v>7.2796934999999996</v>
      </c>
      <c r="O4" s="2">
        <v>14.285714</v>
      </c>
      <c r="P4" s="2">
        <v>31.034483000000002</v>
      </c>
      <c r="Q4" s="2">
        <v>3.4482759000000001</v>
      </c>
      <c r="R4" s="2">
        <v>6.8965516999999998</v>
      </c>
      <c r="S4" s="2">
        <v>2.8735632</v>
      </c>
      <c r="T4" s="2">
        <v>11.034483</v>
      </c>
      <c r="U4" s="12"/>
      <c r="Y4">
        <v>50.492610999999997</v>
      </c>
      <c r="Z4">
        <v>28.505747</v>
      </c>
      <c r="AA4">
        <v>34.137931000000002</v>
      </c>
      <c r="AB4">
        <v>4.4334974999999996</v>
      </c>
      <c r="AC4">
        <v>3.4482759000000001</v>
      </c>
      <c r="AD4">
        <v>14.942529</v>
      </c>
      <c r="AE4">
        <v>24.507389</v>
      </c>
      <c r="AF4">
        <v>11.724138</v>
      </c>
      <c r="AG4">
        <v>0.68965516999999998</v>
      </c>
      <c r="AH4">
        <v>3.9408867000000001</v>
      </c>
      <c r="AI4">
        <v>7.2796934999999996</v>
      </c>
      <c r="AJ4">
        <v>14.285714</v>
      </c>
      <c r="AK4">
        <v>31.034483000000002</v>
      </c>
      <c r="AL4">
        <v>3.4482759000000001</v>
      </c>
      <c r="AM4">
        <v>6.8965516999999998</v>
      </c>
      <c r="AN4">
        <v>2.8735632</v>
      </c>
      <c r="AO4">
        <v>11.034483</v>
      </c>
    </row>
    <row r="5" spans="3:41">
      <c r="C5" s="10" t="s">
        <v>2</v>
      </c>
      <c r="D5" s="2">
        <v>22.779519000000001</v>
      </c>
      <c r="E5" s="2">
        <v>6.8686869000000002</v>
      </c>
      <c r="F5" s="2">
        <v>29.69697</v>
      </c>
      <c r="G5" s="2">
        <v>18.181818</v>
      </c>
      <c r="H5" s="2">
        <v>69.696969999999993</v>
      </c>
      <c r="I5" s="2">
        <v>34.534019000000001</v>
      </c>
      <c r="J5" s="2">
        <v>42.110762999999999</v>
      </c>
      <c r="K5" s="2">
        <v>85.454544999999996</v>
      </c>
      <c r="L5" s="2">
        <v>75.555555999999996</v>
      </c>
      <c r="M5" s="2">
        <v>81.818181999999993</v>
      </c>
      <c r="N5" s="2">
        <v>81.818181999999993</v>
      </c>
      <c r="O5" s="2">
        <v>84.848484999999997</v>
      </c>
      <c r="P5" s="2">
        <v>72.294371999999996</v>
      </c>
      <c r="Q5" s="2">
        <v>78.787879000000004</v>
      </c>
      <c r="R5" s="2">
        <v>93.939393999999993</v>
      </c>
      <c r="S5" s="2">
        <v>72.222222000000002</v>
      </c>
      <c r="T5" s="2">
        <v>78.181818000000007</v>
      </c>
      <c r="U5" s="12"/>
      <c r="Y5">
        <v>22.779519000000001</v>
      </c>
      <c r="Z5">
        <v>6.8686869000000002</v>
      </c>
      <c r="AA5">
        <v>29.69697</v>
      </c>
      <c r="AB5">
        <v>18.181818</v>
      </c>
      <c r="AC5">
        <v>69.696969999999993</v>
      </c>
      <c r="AD5">
        <v>34.534019000000001</v>
      </c>
      <c r="AE5">
        <v>42.110762999999999</v>
      </c>
      <c r="AF5">
        <v>85.454544999999996</v>
      </c>
      <c r="AG5">
        <v>75.555555999999996</v>
      </c>
      <c r="AH5">
        <v>81.818181999999993</v>
      </c>
      <c r="AI5">
        <v>81.818181999999993</v>
      </c>
      <c r="AJ5">
        <v>84.848484999999997</v>
      </c>
      <c r="AK5">
        <v>72.294371999999996</v>
      </c>
      <c r="AL5">
        <v>78.787879000000004</v>
      </c>
      <c r="AM5">
        <v>93.939393999999993</v>
      </c>
      <c r="AN5">
        <v>72.222222000000002</v>
      </c>
      <c r="AO5">
        <v>78.181818000000007</v>
      </c>
    </row>
    <row r="6" spans="3:41">
      <c r="C6" s="10" t="s">
        <v>3</v>
      </c>
      <c r="D6" s="2"/>
      <c r="E6" s="2">
        <v>13.6</v>
      </c>
      <c r="F6" s="2">
        <v>28</v>
      </c>
      <c r="G6" s="2">
        <v>10.095238</v>
      </c>
      <c r="H6" s="2">
        <v>32</v>
      </c>
      <c r="I6" s="2">
        <v>17.962264000000001</v>
      </c>
      <c r="J6" s="2">
        <v>36.689655000000002</v>
      </c>
      <c r="K6" s="2">
        <v>40.799999999999997</v>
      </c>
      <c r="L6" s="2">
        <v>53.333333000000003</v>
      </c>
      <c r="M6" s="2">
        <v>51.428570999999998</v>
      </c>
      <c r="N6" s="2">
        <v>59.111111000000001</v>
      </c>
      <c r="O6" s="2">
        <v>52</v>
      </c>
      <c r="P6" s="2">
        <v>53.142856999999999</v>
      </c>
      <c r="Q6" s="2">
        <v>56</v>
      </c>
      <c r="R6" s="2">
        <v>84</v>
      </c>
      <c r="S6" s="2">
        <v>49.333333000000003</v>
      </c>
      <c r="T6" s="2">
        <v>36.799999999999997</v>
      </c>
      <c r="U6" s="12"/>
      <c r="Z6">
        <v>13.6</v>
      </c>
      <c r="AA6">
        <v>28</v>
      </c>
      <c r="AB6">
        <v>10.095238</v>
      </c>
      <c r="AC6">
        <v>32</v>
      </c>
      <c r="AD6">
        <v>17.962264000000001</v>
      </c>
      <c r="AE6">
        <v>36.689655000000002</v>
      </c>
      <c r="AF6">
        <v>40.799999999999997</v>
      </c>
      <c r="AG6">
        <v>53.333333000000003</v>
      </c>
      <c r="AH6">
        <v>51.428570999999998</v>
      </c>
      <c r="AI6">
        <v>59.111111000000001</v>
      </c>
      <c r="AJ6">
        <v>52</v>
      </c>
      <c r="AK6">
        <v>53.142856999999999</v>
      </c>
      <c r="AL6">
        <v>56</v>
      </c>
      <c r="AM6">
        <v>84</v>
      </c>
      <c r="AN6">
        <v>49.333333000000003</v>
      </c>
      <c r="AO6">
        <v>36.799999999999997</v>
      </c>
    </row>
    <row r="7" spans="3:41">
      <c r="C7" s="10" t="s">
        <v>4</v>
      </c>
      <c r="D7" s="2">
        <v>24.500907000000002</v>
      </c>
      <c r="E7" s="2">
        <v>6.6666667000000004</v>
      </c>
      <c r="F7" s="2">
        <v>28.947368000000001</v>
      </c>
      <c r="G7" s="2">
        <v>1.0025063000000001</v>
      </c>
      <c r="H7" s="2">
        <v>5.2631579000000004</v>
      </c>
      <c r="I7" s="2">
        <v>5.4617675999999999</v>
      </c>
      <c r="J7" s="2">
        <v>7.6225044999999998</v>
      </c>
      <c r="K7" s="2">
        <v>15.789474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5.2631579000000004</v>
      </c>
      <c r="R7" s="2">
        <v>10.526316</v>
      </c>
      <c r="S7" s="2">
        <v>0.87719298000000001</v>
      </c>
      <c r="T7" s="2">
        <v>1.0526316</v>
      </c>
      <c r="U7" s="12"/>
      <c r="Y7">
        <v>24.500907000000002</v>
      </c>
      <c r="Z7">
        <v>6.6666667000000004</v>
      </c>
      <c r="AA7">
        <v>28.947368000000001</v>
      </c>
      <c r="AB7">
        <v>1.0025063000000001</v>
      </c>
      <c r="AC7">
        <v>5.2631579000000004</v>
      </c>
      <c r="AD7">
        <v>5.4617675999999999</v>
      </c>
      <c r="AE7">
        <v>7.6225044999999998</v>
      </c>
      <c r="AF7">
        <v>15.789474</v>
      </c>
      <c r="AG7">
        <v>0</v>
      </c>
      <c r="AH7">
        <v>0</v>
      </c>
      <c r="AI7">
        <v>0</v>
      </c>
      <c r="AJ7">
        <v>0</v>
      </c>
      <c r="AK7">
        <v>0</v>
      </c>
      <c r="AL7">
        <v>5.2631579000000004</v>
      </c>
      <c r="AM7">
        <v>10.526316</v>
      </c>
      <c r="AN7">
        <v>0.87719298000000001</v>
      </c>
      <c r="AO7">
        <v>1.0526316</v>
      </c>
    </row>
    <row r="8" spans="3:41">
      <c r="C8" s="10" t="s">
        <v>5</v>
      </c>
      <c r="D8" s="2">
        <v>1.4629049000000001</v>
      </c>
      <c r="E8" s="2">
        <v>1.0101009999999999</v>
      </c>
      <c r="F8" s="2">
        <v>13.333333</v>
      </c>
      <c r="G8" s="2">
        <v>0.14430013999999999</v>
      </c>
      <c r="H8" s="2">
        <v>3.030303</v>
      </c>
      <c r="I8" s="2">
        <v>2.7444253999999999</v>
      </c>
      <c r="J8" s="2">
        <v>1.5673980999999999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12"/>
      <c r="Y8">
        <v>1.4629049000000001</v>
      </c>
      <c r="Z8">
        <v>1.0101009999999999</v>
      </c>
      <c r="AA8">
        <v>13.333333</v>
      </c>
      <c r="AB8">
        <v>0.14430013999999999</v>
      </c>
      <c r="AC8">
        <v>3.030303</v>
      </c>
      <c r="AD8">
        <v>2.7444253999999999</v>
      </c>
      <c r="AE8">
        <v>1.5673980999999999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</row>
    <row r="9" spans="3:41">
      <c r="C9" s="10" t="s">
        <v>6</v>
      </c>
      <c r="D9" s="2">
        <v>40.044494</v>
      </c>
      <c r="E9" s="2">
        <v>25.806452</v>
      </c>
      <c r="F9" s="2">
        <v>32.258065000000002</v>
      </c>
      <c r="G9" s="2">
        <v>4.1474653999999997</v>
      </c>
      <c r="H9" s="2">
        <v>38.709676999999999</v>
      </c>
      <c r="I9" s="2">
        <v>14.181376</v>
      </c>
      <c r="J9" s="2">
        <v>36.707453000000001</v>
      </c>
      <c r="K9" s="2">
        <v>28.387097000000001</v>
      </c>
      <c r="L9" s="2">
        <v>6.2365591</v>
      </c>
      <c r="M9" s="2">
        <v>11.981567</v>
      </c>
      <c r="N9" s="2">
        <v>22.580645000000001</v>
      </c>
      <c r="O9" s="2"/>
      <c r="P9" s="2">
        <v>13.824885</v>
      </c>
      <c r="Q9" s="2"/>
      <c r="R9" s="2">
        <v>25.806452</v>
      </c>
      <c r="S9" s="2">
        <v>5.9139784999999998</v>
      </c>
      <c r="T9" s="2">
        <v>3.2258065</v>
      </c>
      <c r="U9" s="12"/>
      <c r="Y9">
        <v>40.044494</v>
      </c>
      <c r="Z9">
        <v>25.806452</v>
      </c>
      <c r="AA9">
        <v>32.258065000000002</v>
      </c>
      <c r="AB9">
        <v>4.1474653999999997</v>
      </c>
      <c r="AC9">
        <v>38.709676999999999</v>
      </c>
      <c r="AD9">
        <v>14.181376</v>
      </c>
      <c r="AE9">
        <v>36.707453000000001</v>
      </c>
      <c r="AF9">
        <v>28.387097000000001</v>
      </c>
      <c r="AG9">
        <v>6.2365591</v>
      </c>
      <c r="AH9">
        <v>11.981567</v>
      </c>
      <c r="AI9">
        <v>22.580645000000001</v>
      </c>
      <c r="AK9">
        <v>13.824885</v>
      </c>
      <c r="AM9">
        <v>25.806452</v>
      </c>
      <c r="AN9">
        <v>5.9139784999999998</v>
      </c>
      <c r="AO9">
        <v>3.2258065</v>
      </c>
    </row>
    <row r="10" spans="3:41">
      <c r="C10" s="10" t="s">
        <v>7</v>
      </c>
      <c r="D10" s="2">
        <v>5.0156739999999997</v>
      </c>
      <c r="E10" s="2">
        <v>2.6262626</v>
      </c>
      <c r="F10" s="2">
        <v>5.7575757999999997</v>
      </c>
      <c r="G10" s="2">
        <v>0.57720057999999996</v>
      </c>
      <c r="H10" s="2">
        <v>3.030303</v>
      </c>
      <c r="I10" s="2">
        <v>2.6872498999999999</v>
      </c>
      <c r="J10" s="2">
        <v>4.9111808000000003</v>
      </c>
      <c r="K10" s="2">
        <v>0</v>
      </c>
      <c r="L10" s="2">
        <v>0.60606061</v>
      </c>
      <c r="M10" s="2">
        <v>2.5974026000000001</v>
      </c>
      <c r="N10" s="2">
        <v>1.0101009999999999</v>
      </c>
      <c r="O10" s="2">
        <v>3.030303</v>
      </c>
      <c r="P10" s="2">
        <v>0.86580086999999994</v>
      </c>
      <c r="Q10" s="2">
        <v>0</v>
      </c>
      <c r="R10" s="2">
        <v>6.0606061000000002</v>
      </c>
      <c r="S10" s="2">
        <v>2.0202019999999998</v>
      </c>
      <c r="T10" s="2">
        <v>0.60606061</v>
      </c>
      <c r="U10" s="12"/>
      <c r="Y10">
        <v>5.0156739999999997</v>
      </c>
      <c r="Z10">
        <v>2.6262626</v>
      </c>
      <c r="AA10">
        <v>5.7575757999999997</v>
      </c>
      <c r="AB10">
        <v>0.57720057999999996</v>
      </c>
      <c r="AC10">
        <v>3.030303</v>
      </c>
      <c r="AD10">
        <v>2.6872498999999999</v>
      </c>
      <c r="AE10">
        <v>4.9111808000000003</v>
      </c>
      <c r="AF10">
        <v>0</v>
      </c>
      <c r="AG10">
        <v>0.60606061</v>
      </c>
      <c r="AH10">
        <v>2.5974026000000001</v>
      </c>
      <c r="AI10">
        <v>1.0101009999999999</v>
      </c>
      <c r="AJ10">
        <v>3.030303</v>
      </c>
      <c r="AK10">
        <v>0.86580086999999994</v>
      </c>
      <c r="AL10">
        <v>0</v>
      </c>
      <c r="AM10">
        <v>6.0606061000000002</v>
      </c>
      <c r="AN10">
        <v>2.0202019999999998</v>
      </c>
      <c r="AO10">
        <v>0.60606061</v>
      </c>
    </row>
    <row r="11" spans="3:41">
      <c r="C11" s="10" t="s">
        <v>8</v>
      </c>
      <c r="D11" s="2">
        <v>1.7763845</v>
      </c>
      <c r="E11" s="2">
        <v>0</v>
      </c>
      <c r="F11" s="2">
        <v>9.6969697000000004</v>
      </c>
      <c r="G11" s="2">
        <v>0.57720057999999996</v>
      </c>
      <c r="H11" s="2">
        <v>0</v>
      </c>
      <c r="I11" s="2">
        <v>2.7444253999999999</v>
      </c>
      <c r="J11" s="2">
        <v>4.7021943999999998</v>
      </c>
      <c r="K11" s="2">
        <v>4.2424242000000003</v>
      </c>
      <c r="L11" s="2">
        <v>2.0202019999999998</v>
      </c>
      <c r="M11" s="2">
        <v>2.5974026000000001</v>
      </c>
      <c r="N11" s="2">
        <v>7.0707070999999999</v>
      </c>
      <c r="O11" s="2">
        <v>3.030303</v>
      </c>
      <c r="P11" s="2">
        <v>2.5974026000000001</v>
      </c>
      <c r="Q11" s="2">
        <v>9.0909090999999993</v>
      </c>
      <c r="R11" s="2">
        <v>18.181818</v>
      </c>
      <c r="S11" s="2">
        <v>1.0101009999999999</v>
      </c>
      <c r="T11" s="2">
        <v>0</v>
      </c>
      <c r="U11" s="12"/>
      <c r="Y11">
        <v>1.7763845</v>
      </c>
      <c r="Z11">
        <v>0</v>
      </c>
      <c r="AA11">
        <v>9.6969697000000004</v>
      </c>
      <c r="AB11">
        <v>0.57720057999999996</v>
      </c>
      <c r="AC11">
        <v>0</v>
      </c>
      <c r="AD11">
        <v>2.7444253999999999</v>
      </c>
      <c r="AE11">
        <v>4.7021943999999998</v>
      </c>
      <c r="AF11">
        <v>4.2424242000000003</v>
      </c>
      <c r="AG11">
        <v>2.0202019999999998</v>
      </c>
      <c r="AH11">
        <v>2.5974026000000001</v>
      </c>
      <c r="AI11">
        <v>7.0707070999999999</v>
      </c>
      <c r="AJ11">
        <v>3.030303</v>
      </c>
      <c r="AK11">
        <v>2.5974026000000001</v>
      </c>
      <c r="AL11">
        <v>9.0909090999999993</v>
      </c>
      <c r="AM11">
        <v>18.181818</v>
      </c>
      <c r="AN11">
        <v>1.0101009999999999</v>
      </c>
      <c r="AO11">
        <v>0</v>
      </c>
    </row>
    <row r="12" spans="3:41">
      <c r="C12" s="10" t="s">
        <v>9</v>
      </c>
      <c r="D12" s="2">
        <v>18.181818</v>
      </c>
      <c r="E12" s="2">
        <v>6.4646464999999997</v>
      </c>
      <c r="F12" s="2">
        <v>44.848484999999997</v>
      </c>
      <c r="G12" s="2">
        <v>19.336219</v>
      </c>
      <c r="H12" s="2">
        <v>84.848484999999997</v>
      </c>
      <c r="I12" s="2">
        <v>32.075471999999998</v>
      </c>
      <c r="J12" s="2">
        <v>49.567100000000003</v>
      </c>
      <c r="K12" s="2">
        <v>69.090908999999996</v>
      </c>
      <c r="L12" s="2">
        <v>66.060606000000007</v>
      </c>
      <c r="M12" s="2">
        <v>70.562770999999998</v>
      </c>
      <c r="N12" s="2">
        <v>72.727272999999997</v>
      </c>
      <c r="O12" s="2">
        <v>63.636364</v>
      </c>
      <c r="P12" s="2">
        <v>68.398268000000002</v>
      </c>
      <c r="Q12" s="2">
        <v>66.666667000000004</v>
      </c>
      <c r="R12" s="2">
        <v>72.727272999999997</v>
      </c>
      <c r="S12" s="2">
        <v>66.161615999999995</v>
      </c>
      <c r="T12" s="2">
        <v>66.666667000000004</v>
      </c>
      <c r="U12" s="12"/>
      <c r="Y12">
        <v>18.181818</v>
      </c>
      <c r="Z12">
        <v>6.4646464999999997</v>
      </c>
      <c r="AA12">
        <v>44.848484999999997</v>
      </c>
      <c r="AB12">
        <v>19.336219</v>
      </c>
      <c r="AC12">
        <v>84.848484999999997</v>
      </c>
      <c r="AD12">
        <v>32.075471999999998</v>
      </c>
      <c r="AE12">
        <v>49.567100000000003</v>
      </c>
      <c r="AF12">
        <v>69.090908999999996</v>
      </c>
      <c r="AG12">
        <v>66.060606000000007</v>
      </c>
      <c r="AH12">
        <v>70.562770999999998</v>
      </c>
      <c r="AI12">
        <v>72.727272999999997</v>
      </c>
      <c r="AJ12">
        <v>63.636364</v>
      </c>
      <c r="AK12">
        <v>68.398268000000002</v>
      </c>
      <c r="AL12">
        <v>66.666667000000004</v>
      </c>
      <c r="AM12">
        <v>72.727272999999997</v>
      </c>
      <c r="AN12">
        <v>66.161615999999995</v>
      </c>
      <c r="AO12">
        <v>66.666667000000004</v>
      </c>
    </row>
    <row r="13" spans="3:41">
      <c r="C13" s="10" t="s">
        <v>10</v>
      </c>
      <c r="D13" s="2">
        <v>25.340136000000001</v>
      </c>
      <c r="E13" s="2">
        <v>9.5238095000000005</v>
      </c>
      <c r="F13" s="2">
        <v>35.449734999999997</v>
      </c>
      <c r="G13" s="2">
        <v>5.4421768999999998</v>
      </c>
      <c r="H13" s="2">
        <v>0</v>
      </c>
      <c r="I13" s="2">
        <v>11.051213000000001</v>
      </c>
      <c r="J13" s="2">
        <v>7.9365078999999996</v>
      </c>
      <c r="K13" s="2">
        <v>12.380952000000001</v>
      </c>
      <c r="L13" s="2">
        <v>0.63492062999999999</v>
      </c>
      <c r="M13" s="2">
        <v>0</v>
      </c>
      <c r="N13" s="2">
        <v>2.1164021000000002</v>
      </c>
      <c r="O13" s="2">
        <v>0</v>
      </c>
      <c r="P13" s="2">
        <v>4.0816327000000001</v>
      </c>
      <c r="Q13" s="2">
        <v>0</v>
      </c>
      <c r="R13" s="2">
        <v>5</v>
      </c>
      <c r="S13" s="2">
        <v>2.3809524</v>
      </c>
      <c r="T13" s="2">
        <v>0</v>
      </c>
      <c r="U13" s="12"/>
      <c r="Y13">
        <v>25.340136000000001</v>
      </c>
      <c r="Z13">
        <v>9.5238095000000005</v>
      </c>
      <c r="AA13">
        <v>35.449734999999997</v>
      </c>
      <c r="AB13">
        <v>5.4421768999999998</v>
      </c>
      <c r="AC13">
        <v>0</v>
      </c>
      <c r="AD13">
        <v>11.051213000000001</v>
      </c>
      <c r="AE13">
        <v>7.9365078999999996</v>
      </c>
      <c r="AF13">
        <v>12.380952000000001</v>
      </c>
      <c r="AG13">
        <v>0.63492062999999999</v>
      </c>
      <c r="AH13">
        <v>0</v>
      </c>
      <c r="AI13">
        <v>2.1164021000000002</v>
      </c>
      <c r="AJ13">
        <v>0</v>
      </c>
      <c r="AK13">
        <v>4.0816327000000001</v>
      </c>
      <c r="AL13">
        <v>0</v>
      </c>
      <c r="AM13">
        <v>5</v>
      </c>
      <c r="AN13">
        <v>2.3809524</v>
      </c>
      <c r="AO13">
        <v>0</v>
      </c>
    </row>
    <row r="14" spans="3:41">
      <c r="C14" s="10" t="s">
        <v>11</v>
      </c>
      <c r="D14" s="2">
        <v>45.768025000000002</v>
      </c>
      <c r="E14" s="2">
        <v>15.353535000000001</v>
      </c>
      <c r="F14" s="2">
        <v>31.515152</v>
      </c>
      <c r="G14" s="2">
        <v>2.1645021999999998</v>
      </c>
      <c r="H14" s="2">
        <v>0</v>
      </c>
      <c r="I14" s="2">
        <v>10.920526000000001</v>
      </c>
      <c r="J14" s="2">
        <v>21.943574000000002</v>
      </c>
      <c r="K14" s="2">
        <v>2.4242423999999998</v>
      </c>
      <c r="L14" s="2">
        <v>0.40404040000000002</v>
      </c>
      <c r="M14" s="2">
        <v>1.7316016999999999</v>
      </c>
      <c r="N14" s="2">
        <v>8.7542088000000007</v>
      </c>
      <c r="O14" s="2">
        <v>0</v>
      </c>
      <c r="P14" s="2">
        <v>6.0606061000000002</v>
      </c>
      <c r="Q14" s="2">
        <v>0</v>
      </c>
      <c r="R14" s="2">
        <v>12.121212</v>
      </c>
      <c r="S14" s="2">
        <v>3.030303</v>
      </c>
      <c r="T14" s="2">
        <v>1.8181818000000001</v>
      </c>
      <c r="U14" s="12"/>
      <c r="Y14">
        <v>45.768025000000002</v>
      </c>
      <c r="Z14">
        <v>15.353535000000001</v>
      </c>
      <c r="AA14">
        <v>31.515152</v>
      </c>
      <c r="AB14">
        <v>2.1645021999999998</v>
      </c>
      <c r="AC14">
        <v>0</v>
      </c>
      <c r="AD14">
        <v>10.920526000000001</v>
      </c>
      <c r="AE14">
        <v>21.943574000000002</v>
      </c>
      <c r="AF14">
        <v>2.4242423999999998</v>
      </c>
      <c r="AG14">
        <v>0.40404040000000002</v>
      </c>
      <c r="AH14">
        <v>1.7316016999999999</v>
      </c>
      <c r="AI14">
        <v>8.7542088000000007</v>
      </c>
      <c r="AJ14">
        <v>0</v>
      </c>
      <c r="AK14">
        <v>6.0606061000000002</v>
      </c>
      <c r="AL14">
        <v>0</v>
      </c>
      <c r="AM14">
        <v>12.121212</v>
      </c>
      <c r="AN14">
        <v>3.030303</v>
      </c>
      <c r="AO14">
        <v>1.8181818000000001</v>
      </c>
    </row>
    <row r="15" spans="3:41">
      <c r="C15" s="10" t="s">
        <v>12</v>
      </c>
      <c r="D15" s="2">
        <v>51.948051999999997</v>
      </c>
      <c r="E15" s="2">
        <v>32.121212</v>
      </c>
      <c r="F15" s="2">
        <v>28.275862</v>
      </c>
      <c r="G15" s="2">
        <v>10.966811</v>
      </c>
      <c r="H15" s="2">
        <v>33.333333000000003</v>
      </c>
      <c r="I15" s="2">
        <v>13.264723</v>
      </c>
      <c r="J15" s="2">
        <v>39.393939000000003</v>
      </c>
      <c r="K15" s="2">
        <v>20</v>
      </c>
      <c r="L15" s="2">
        <v>39.191918999999999</v>
      </c>
      <c r="M15" s="2">
        <v>43.722943999999998</v>
      </c>
      <c r="N15" s="2">
        <v>65.656565999999998</v>
      </c>
      <c r="O15" s="2">
        <v>24.242424</v>
      </c>
      <c r="P15" s="2">
        <v>54.112554000000003</v>
      </c>
      <c r="Q15" s="2">
        <v>24.242424</v>
      </c>
      <c r="R15" s="2">
        <v>93.939393999999993</v>
      </c>
      <c r="S15" s="2">
        <v>57.575758</v>
      </c>
      <c r="T15" s="2">
        <v>35.151515000000003</v>
      </c>
      <c r="U15" s="12"/>
      <c r="Y15">
        <v>51.948051999999997</v>
      </c>
      <c r="Z15">
        <v>32.121212</v>
      </c>
      <c r="AA15">
        <v>28.275862</v>
      </c>
      <c r="AB15">
        <v>10.966811</v>
      </c>
      <c r="AC15">
        <v>33.333333000000003</v>
      </c>
      <c r="AD15">
        <v>13.264723</v>
      </c>
      <c r="AE15">
        <v>39.393939000000003</v>
      </c>
      <c r="AF15">
        <v>20</v>
      </c>
      <c r="AG15">
        <v>39.191918999999999</v>
      </c>
      <c r="AH15">
        <v>43.722943999999998</v>
      </c>
      <c r="AI15">
        <v>65.656565999999998</v>
      </c>
      <c r="AJ15">
        <v>24.242424</v>
      </c>
      <c r="AK15">
        <v>54.112554000000003</v>
      </c>
      <c r="AL15">
        <v>24.242424</v>
      </c>
      <c r="AM15">
        <v>93.939393999999993</v>
      </c>
      <c r="AN15">
        <v>57.575758</v>
      </c>
      <c r="AO15">
        <v>35.151515000000003</v>
      </c>
    </row>
    <row r="16" spans="3:41">
      <c r="C16" s="10" t="s">
        <v>13</v>
      </c>
      <c r="D16" s="2">
        <v>0.75431033999999997</v>
      </c>
      <c r="E16" s="2">
        <v>2.5</v>
      </c>
      <c r="F16" s="2">
        <v>3.75</v>
      </c>
      <c r="G16" s="2">
        <v>0.29761905</v>
      </c>
      <c r="H16" s="2">
        <v>0</v>
      </c>
      <c r="I16" s="2">
        <v>1.3561321</v>
      </c>
      <c r="J16" s="2">
        <v>1.7241378999999999</v>
      </c>
      <c r="K16" s="2">
        <v>0</v>
      </c>
      <c r="L16" s="2">
        <v>0</v>
      </c>
      <c r="M16" s="2">
        <v>2.6785714</v>
      </c>
      <c r="N16" s="2">
        <v>4.5138889000000004</v>
      </c>
      <c r="O16" s="2">
        <v>0</v>
      </c>
      <c r="P16" s="2">
        <v>0.44642857000000002</v>
      </c>
      <c r="Q16" s="2">
        <v>0</v>
      </c>
      <c r="R16" s="2">
        <v>9.375</v>
      </c>
      <c r="S16" s="2">
        <v>0.52083332999999998</v>
      </c>
      <c r="T16" s="2">
        <v>3.125</v>
      </c>
      <c r="U16" s="12"/>
      <c r="Y16">
        <v>0.75431033999999997</v>
      </c>
      <c r="Z16">
        <v>2.5</v>
      </c>
      <c r="AA16">
        <v>3.75</v>
      </c>
      <c r="AB16">
        <v>0.29761905</v>
      </c>
      <c r="AC16">
        <v>0</v>
      </c>
      <c r="AD16">
        <v>1.3561321</v>
      </c>
      <c r="AE16">
        <v>1.7241378999999999</v>
      </c>
      <c r="AF16">
        <v>0</v>
      </c>
      <c r="AG16">
        <v>0</v>
      </c>
      <c r="AH16">
        <v>2.6785714</v>
      </c>
      <c r="AI16">
        <v>4.5138889000000004</v>
      </c>
      <c r="AJ16">
        <v>0</v>
      </c>
      <c r="AK16">
        <v>0.44642857000000002</v>
      </c>
      <c r="AL16">
        <v>0</v>
      </c>
      <c r="AM16">
        <v>9.375</v>
      </c>
      <c r="AN16">
        <v>0.52083332999999998</v>
      </c>
      <c r="AO16">
        <v>3.125</v>
      </c>
    </row>
    <row r="17" spans="3:41">
      <c r="C17" s="10" t="s">
        <v>14</v>
      </c>
      <c r="D17" s="2">
        <v>5.2246604000000003</v>
      </c>
      <c r="E17" s="2">
        <v>1.2121211999999999</v>
      </c>
      <c r="F17" s="2">
        <v>4.2424242000000003</v>
      </c>
      <c r="G17" s="2">
        <v>0.28860028999999998</v>
      </c>
      <c r="H17" s="2">
        <v>3.030303</v>
      </c>
      <c r="I17" s="2">
        <v>2.9159519999999999</v>
      </c>
      <c r="J17" s="2">
        <v>1.6718913</v>
      </c>
      <c r="K17" s="2">
        <v>0.60606061</v>
      </c>
      <c r="L17" s="2">
        <v>0.60606061</v>
      </c>
      <c r="M17" s="2">
        <v>3.8961039</v>
      </c>
      <c r="N17" s="2">
        <v>3.030303</v>
      </c>
      <c r="O17" s="2">
        <v>3.030303</v>
      </c>
      <c r="P17" s="2">
        <v>0</v>
      </c>
      <c r="Q17" s="2">
        <v>0</v>
      </c>
      <c r="R17" s="2">
        <v>9.0909090999999993</v>
      </c>
      <c r="S17" s="2">
        <v>2.0202019999999998</v>
      </c>
      <c r="T17" s="2">
        <v>3.030303</v>
      </c>
      <c r="U17" s="12"/>
      <c r="Y17">
        <v>5.2246604000000003</v>
      </c>
      <c r="Z17">
        <v>1.2121211999999999</v>
      </c>
      <c r="AA17">
        <v>4.2424242000000003</v>
      </c>
      <c r="AB17">
        <v>0.28860028999999998</v>
      </c>
      <c r="AC17">
        <v>3.030303</v>
      </c>
      <c r="AD17">
        <v>2.9159519999999999</v>
      </c>
      <c r="AE17">
        <v>1.6718913</v>
      </c>
      <c r="AF17">
        <v>0.60606061</v>
      </c>
      <c r="AG17">
        <v>0.60606061</v>
      </c>
      <c r="AH17">
        <v>3.8961039</v>
      </c>
      <c r="AI17">
        <v>3.030303</v>
      </c>
      <c r="AJ17">
        <v>3.030303</v>
      </c>
      <c r="AK17">
        <v>0</v>
      </c>
      <c r="AL17">
        <v>0</v>
      </c>
      <c r="AM17">
        <v>9.0909090999999993</v>
      </c>
      <c r="AN17">
        <v>2.0202019999999998</v>
      </c>
      <c r="AO17">
        <v>3.030303</v>
      </c>
    </row>
    <row r="18" spans="3:41">
      <c r="C18" s="10" t="s">
        <v>15</v>
      </c>
      <c r="D18" s="2">
        <v>32.683982999999998</v>
      </c>
      <c r="E18" s="2">
        <v>9.0909090999999993</v>
      </c>
      <c r="F18" s="2">
        <v>33.939394</v>
      </c>
      <c r="G18" s="2">
        <v>7.6479075999999999</v>
      </c>
      <c r="H18" s="2">
        <v>0</v>
      </c>
      <c r="I18" s="2">
        <v>13.893654</v>
      </c>
      <c r="J18" s="2">
        <v>4.4372293999999997</v>
      </c>
      <c r="K18" s="2">
        <v>5.4545455</v>
      </c>
      <c r="L18" s="2">
        <v>0</v>
      </c>
      <c r="M18" s="2">
        <v>4.7619047999999999</v>
      </c>
      <c r="N18" s="2">
        <v>22.895623000000001</v>
      </c>
      <c r="O18" s="2">
        <v>0</v>
      </c>
      <c r="P18" s="2">
        <v>43.290042999999997</v>
      </c>
      <c r="Q18" s="2">
        <v>0</v>
      </c>
      <c r="R18" s="2">
        <v>0</v>
      </c>
      <c r="S18" s="2">
        <v>2.0202019999999998</v>
      </c>
      <c r="T18" s="2">
        <v>25.454545</v>
      </c>
      <c r="U18" s="12"/>
      <c r="Y18">
        <v>32.683982999999998</v>
      </c>
      <c r="Z18">
        <v>9.0909090999999993</v>
      </c>
      <c r="AA18">
        <v>33.939394</v>
      </c>
      <c r="AB18">
        <v>7.6479075999999999</v>
      </c>
      <c r="AC18">
        <v>0</v>
      </c>
      <c r="AD18">
        <v>13.893654</v>
      </c>
      <c r="AE18">
        <v>4.4372293999999997</v>
      </c>
      <c r="AF18">
        <v>5.4545455</v>
      </c>
      <c r="AG18">
        <v>0</v>
      </c>
      <c r="AH18">
        <v>4.7619047999999999</v>
      </c>
      <c r="AI18">
        <v>22.895623000000001</v>
      </c>
      <c r="AJ18">
        <v>0</v>
      </c>
      <c r="AK18">
        <v>43.290042999999997</v>
      </c>
      <c r="AL18">
        <v>0</v>
      </c>
      <c r="AM18">
        <v>0</v>
      </c>
      <c r="AN18">
        <v>2.0202019999999998</v>
      </c>
      <c r="AO18">
        <v>25.454545</v>
      </c>
    </row>
    <row r="19" spans="3:41">
      <c r="C19" s="10" t="s">
        <v>16</v>
      </c>
      <c r="D19" s="2"/>
      <c r="E19" s="2">
        <v>23.030303</v>
      </c>
      <c r="F19" s="2">
        <v>36.060606</v>
      </c>
      <c r="G19" s="2">
        <v>1.7316016999999999</v>
      </c>
      <c r="H19" s="2">
        <v>3.030303</v>
      </c>
      <c r="I19" s="2">
        <v>11.149228000000001</v>
      </c>
      <c r="J19" s="2">
        <v>10.867293999999999</v>
      </c>
      <c r="K19" s="2">
        <v>4.8484847999999996</v>
      </c>
      <c r="L19" s="2">
        <v>0</v>
      </c>
      <c r="M19" s="2">
        <v>0</v>
      </c>
      <c r="N19" s="2">
        <v>2.0202019999999998</v>
      </c>
      <c r="O19" s="2">
        <v>3.030303</v>
      </c>
      <c r="P19" s="2">
        <v>11.255411</v>
      </c>
      <c r="Q19" s="2">
        <v>0</v>
      </c>
      <c r="R19" s="2">
        <v>21.212121</v>
      </c>
      <c r="S19" s="2">
        <v>0</v>
      </c>
      <c r="T19" s="2">
        <v>2.4242423999999998</v>
      </c>
      <c r="U19" s="12"/>
      <c r="Z19">
        <v>23.030303</v>
      </c>
      <c r="AA19">
        <v>36.060606</v>
      </c>
      <c r="AB19">
        <v>1.7316016999999999</v>
      </c>
      <c r="AC19">
        <v>3.030303</v>
      </c>
      <c r="AD19">
        <v>11.149228000000001</v>
      </c>
      <c r="AE19">
        <v>10.867293999999999</v>
      </c>
      <c r="AF19">
        <v>4.8484847999999996</v>
      </c>
      <c r="AG19">
        <v>0</v>
      </c>
      <c r="AH19">
        <v>0</v>
      </c>
      <c r="AI19">
        <v>2.0202019999999998</v>
      </c>
      <c r="AJ19">
        <v>3.030303</v>
      </c>
      <c r="AK19">
        <v>11.255411</v>
      </c>
      <c r="AL19">
        <v>0</v>
      </c>
      <c r="AM19">
        <v>21.212121</v>
      </c>
      <c r="AN19">
        <v>0</v>
      </c>
      <c r="AO19">
        <v>2.4242423999999998</v>
      </c>
    </row>
    <row r="20" spans="3:41">
      <c r="C20" s="10" t="s">
        <v>17</v>
      </c>
      <c r="D20" s="2">
        <v>28.138528000000001</v>
      </c>
      <c r="E20" s="2">
        <v>8.8888888999999995</v>
      </c>
      <c r="F20" s="2">
        <v>15.757576</v>
      </c>
      <c r="G20" s="2">
        <v>23.953824000000001</v>
      </c>
      <c r="H20" s="2">
        <v>54.545454999999997</v>
      </c>
      <c r="I20" s="2">
        <v>26.186392000000001</v>
      </c>
      <c r="J20" s="2">
        <v>55.844155999999998</v>
      </c>
      <c r="K20" s="2">
        <v>68.484848</v>
      </c>
      <c r="L20" s="2">
        <v>76.363636</v>
      </c>
      <c r="M20" s="2">
        <v>63.636364</v>
      </c>
      <c r="N20" s="2">
        <v>82.491581999999994</v>
      </c>
      <c r="O20" s="2">
        <v>60.606060999999997</v>
      </c>
      <c r="P20" s="2">
        <v>70.129869999999997</v>
      </c>
      <c r="Q20" s="2">
        <v>84.848484999999997</v>
      </c>
      <c r="R20" s="2">
        <v>90.909091000000004</v>
      </c>
      <c r="S20" s="2">
        <v>72.727272999999997</v>
      </c>
      <c r="T20" s="2">
        <v>72.121212</v>
      </c>
      <c r="U20" s="12"/>
      <c r="Y20">
        <v>28.138528000000001</v>
      </c>
      <c r="Z20">
        <v>8.8888888999999995</v>
      </c>
      <c r="AA20">
        <v>15.757576</v>
      </c>
      <c r="AB20">
        <v>23.953824000000001</v>
      </c>
      <c r="AC20">
        <v>54.545454999999997</v>
      </c>
      <c r="AD20">
        <v>26.186392000000001</v>
      </c>
      <c r="AE20">
        <v>55.844155999999998</v>
      </c>
      <c r="AF20">
        <v>68.484848</v>
      </c>
      <c r="AG20">
        <v>76.363636</v>
      </c>
      <c r="AH20">
        <v>63.636364</v>
      </c>
      <c r="AI20">
        <v>82.491581999999994</v>
      </c>
      <c r="AJ20">
        <v>60.606060999999997</v>
      </c>
      <c r="AK20">
        <v>70.129869999999997</v>
      </c>
      <c r="AL20">
        <v>84.848484999999997</v>
      </c>
      <c r="AM20">
        <v>90.909091000000004</v>
      </c>
      <c r="AN20">
        <v>72.727272999999997</v>
      </c>
      <c r="AO20">
        <v>72.121212</v>
      </c>
    </row>
    <row r="21" spans="3:41">
      <c r="C21" s="10" t="s">
        <v>18</v>
      </c>
      <c r="D21" s="2">
        <v>1.0449321</v>
      </c>
      <c r="E21" s="2">
        <v>0.80808080999999998</v>
      </c>
      <c r="F21" s="2">
        <v>17.575758</v>
      </c>
      <c r="G21" s="2">
        <v>2.7417026999999998</v>
      </c>
      <c r="H21" s="2">
        <v>3.030303</v>
      </c>
      <c r="I21" s="2">
        <v>6.1749571000000003</v>
      </c>
      <c r="J21" s="2">
        <v>7.9414838000000003</v>
      </c>
      <c r="K21" s="2">
        <v>5.4545455</v>
      </c>
      <c r="L21" s="2">
        <v>3.8383837999999999</v>
      </c>
      <c r="M21" s="2">
        <v>9.9567099999999993</v>
      </c>
      <c r="N21" s="2">
        <v>13.804714000000001</v>
      </c>
      <c r="O21" s="2">
        <v>0</v>
      </c>
      <c r="P21" s="2">
        <v>7.3593073999999996</v>
      </c>
      <c r="Q21" s="2">
        <v>3.030303</v>
      </c>
      <c r="R21" s="2">
        <v>27.272727</v>
      </c>
      <c r="S21" s="2">
        <v>2.0202019999999998</v>
      </c>
      <c r="T21" s="2">
        <v>6.0606061000000002</v>
      </c>
      <c r="U21" s="12"/>
      <c r="Y21">
        <v>1.0449321</v>
      </c>
      <c r="Z21">
        <v>0.80808080999999998</v>
      </c>
      <c r="AA21">
        <v>17.575758</v>
      </c>
      <c r="AB21">
        <v>2.7417026999999998</v>
      </c>
      <c r="AC21">
        <v>3.030303</v>
      </c>
      <c r="AD21">
        <v>6.1749571000000003</v>
      </c>
      <c r="AE21">
        <v>7.9414838000000003</v>
      </c>
      <c r="AF21">
        <v>5.4545455</v>
      </c>
      <c r="AG21">
        <v>3.8383837999999999</v>
      </c>
      <c r="AH21">
        <v>9.9567099999999993</v>
      </c>
      <c r="AI21">
        <v>13.804714000000001</v>
      </c>
      <c r="AJ21">
        <v>0</v>
      </c>
      <c r="AK21">
        <v>7.3593073999999996</v>
      </c>
      <c r="AL21">
        <v>3.030303</v>
      </c>
      <c r="AM21">
        <v>27.272727</v>
      </c>
      <c r="AN21">
        <v>2.0202019999999998</v>
      </c>
      <c r="AO21">
        <v>6.0606061000000002</v>
      </c>
    </row>
    <row r="22" spans="3:41">
      <c r="C22" s="10" t="s">
        <v>19</v>
      </c>
      <c r="D22" s="2">
        <v>31.964286000000001</v>
      </c>
      <c r="E22" s="2">
        <v>13</v>
      </c>
      <c r="F22" s="2">
        <v>35.5</v>
      </c>
      <c r="G22" s="2">
        <v>2.8571428999999999</v>
      </c>
      <c r="H22" s="2">
        <v>5</v>
      </c>
      <c r="I22" s="2">
        <v>15.094340000000001</v>
      </c>
      <c r="J22" s="2">
        <v>12.931034</v>
      </c>
      <c r="K22" s="2">
        <v>7</v>
      </c>
      <c r="L22" s="2">
        <v>1</v>
      </c>
      <c r="M22" s="2">
        <v>5</v>
      </c>
      <c r="N22" s="2">
        <v>6.1111110999999996</v>
      </c>
      <c r="O22" s="2">
        <v>10</v>
      </c>
      <c r="P22" s="2">
        <v>4.2857143000000004</v>
      </c>
      <c r="Q22" s="2">
        <v>0</v>
      </c>
      <c r="R22" s="2">
        <v>10</v>
      </c>
      <c r="S22" s="2">
        <v>5</v>
      </c>
      <c r="T22" s="2">
        <v>6</v>
      </c>
      <c r="U22" s="12"/>
      <c r="Y22">
        <v>35.204082</v>
      </c>
      <c r="Z22">
        <v>17.142856999999999</v>
      </c>
      <c r="AA22">
        <v>38.571429000000002</v>
      </c>
      <c r="AB22">
        <v>7.4829932000000001</v>
      </c>
      <c r="AC22">
        <v>9.5238095000000005</v>
      </c>
      <c r="AD22">
        <v>18.867925</v>
      </c>
      <c r="AE22">
        <v>17.077176000000001</v>
      </c>
      <c r="AF22">
        <v>11.428571</v>
      </c>
      <c r="AG22">
        <v>5.7142856999999996</v>
      </c>
      <c r="AH22">
        <v>9.5238095000000005</v>
      </c>
      <c r="AI22">
        <v>10.582011</v>
      </c>
      <c r="AJ22">
        <v>14.285714</v>
      </c>
      <c r="AK22">
        <v>8.8435374000000007</v>
      </c>
      <c r="AL22">
        <v>4.7619047999999999</v>
      </c>
      <c r="AM22">
        <v>14.285714</v>
      </c>
      <c r="AN22">
        <v>9.5238095000000005</v>
      </c>
      <c r="AO22">
        <v>10.476190000000001</v>
      </c>
    </row>
    <row r="23" spans="3:41">
      <c r="C23" s="10" t="s">
        <v>20</v>
      </c>
      <c r="D23" s="2">
        <v>37.597329999999999</v>
      </c>
      <c r="E23" s="2">
        <v>19.354838999999998</v>
      </c>
      <c r="F23" s="2">
        <v>50</v>
      </c>
      <c r="G23" s="2">
        <v>22.887865000000001</v>
      </c>
      <c r="H23" s="2">
        <v>16.129031999999999</v>
      </c>
      <c r="I23" s="2">
        <v>28.727937000000001</v>
      </c>
      <c r="J23" s="2">
        <v>34.260289</v>
      </c>
      <c r="K23" s="2">
        <v>29.677419</v>
      </c>
      <c r="L23" s="2">
        <v>13.333333</v>
      </c>
      <c r="M23" s="2">
        <v>12.903226</v>
      </c>
      <c r="N23" s="2">
        <v>16.845877999999999</v>
      </c>
      <c r="O23" s="2"/>
      <c r="P23" s="2">
        <v>13.364055</v>
      </c>
      <c r="Q23" s="2">
        <v>12.903226</v>
      </c>
      <c r="R23" s="2">
        <v>16.129031999999999</v>
      </c>
      <c r="S23" s="2">
        <v>16.666667</v>
      </c>
      <c r="T23" s="2">
        <v>12.903226</v>
      </c>
      <c r="U23" s="12"/>
      <c r="Y23">
        <v>37.597329999999999</v>
      </c>
      <c r="Z23">
        <v>19.354838999999998</v>
      </c>
      <c r="AA23">
        <v>50</v>
      </c>
      <c r="AB23">
        <v>22.887865000000001</v>
      </c>
      <c r="AC23">
        <v>16.129031999999999</v>
      </c>
      <c r="AD23">
        <v>28.727937000000001</v>
      </c>
      <c r="AE23">
        <v>34.260289</v>
      </c>
      <c r="AF23">
        <v>29.677419</v>
      </c>
      <c r="AG23">
        <v>13.333333</v>
      </c>
      <c r="AH23">
        <v>12.903226</v>
      </c>
      <c r="AI23">
        <v>16.845877999999999</v>
      </c>
      <c r="AK23">
        <v>13.364055</v>
      </c>
      <c r="AL23">
        <v>12.903226</v>
      </c>
      <c r="AM23">
        <v>16.129031999999999</v>
      </c>
      <c r="AN23">
        <v>16.666667</v>
      </c>
      <c r="AO23">
        <v>12.903226</v>
      </c>
    </row>
    <row r="24" spans="3:41">
      <c r="C24" s="10" t="s">
        <v>21</v>
      </c>
      <c r="D24" s="2">
        <v>19.827586</v>
      </c>
      <c r="E24" s="2">
        <v>9.5833332999999996</v>
      </c>
      <c r="F24" s="2">
        <v>27.5</v>
      </c>
      <c r="G24" s="2">
        <v>5.9523809999999999</v>
      </c>
      <c r="H24" s="2">
        <v>0</v>
      </c>
      <c r="I24" s="2">
        <v>9.0801887000000008</v>
      </c>
      <c r="J24" s="2">
        <v>10.491071</v>
      </c>
      <c r="K24" s="2">
        <v>6.25</v>
      </c>
      <c r="L24" s="2">
        <v>0</v>
      </c>
      <c r="M24" s="2">
        <v>0</v>
      </c>
      <c r="N24" s="2">
        <v>0.69444444000000005</v>
      </c>
      <c r="O24" s="2">
        <v>18.75</v>
      </c>
      <c r="P24" s="2">
        <v>0</v>
      </c>
      <c r="Q24" s="2"/>
      <c r="R24" s="2">
        <v>18.75</v>
      </c>
      <c r="S24" s="2">
        <v>0</v>
      </c>
      <c r="T24" s="2">
        <v>0</v>
      </c>
      <c r="U24" s="12"/>
      <c r="Y24">
        <v>19.827586</v>
      </c>
      <c r="Z24">
        <v>9.5833332999999996</v>
      </c>
      <c r="AA24">
        <v>27.5</v>
      </c>
      <c r="AB24">
        <v>5.9523809999999999</v>
      </c>
      <c r="AC24">
        <v>0</v>
      </c>
      <c r="AD24">
        <v>9.0801887000000008</v>
      </c>
      <c r="AE24">
        <v>10.491071</v>
      </c>
      <c r="AF24">
        <v>6.25</v>
      </c>
      <c r="AG24">
        <v>0</v>
      </c>
      <c r="AH24">
        <v>0</v>
      </c>
      <c r="AI24">
        <v>0.69444444000000005</v>
      </c>
      <c r="AJ24">
        <v>18.75</v>
      </c>
      <c r="AK24">
        <v>0</v>
      </c>
      <c r="AM24">
        <v>18.75</v>
      </c>
      <c r="AN24">
        <v>0</v>
      </c>
      <c r="AO24">
        <v>0</v>
      </c>
    </row>
    <row r="25" spans="3:41">
      <c r="C25" s="10" t="s">
        <v>22</v>
      </c>
      <c r="D25" s="2">
        <v>25.600836000000001</v>
      </c>
      <c r="E25" s="2"/>
      <c r="F25" s="2">
        <v>23.030303</v>
      </c>
      <c r="G25" s="2">
        <v>11.544012</v>
      </c>
      <c r="H25" s="2">
        <v>3.030303</v>
      </c>
      <c r="I25" s="2">
        <v>17.781589</v>
      </c>
      <c r="J25" s="2">
        <v>24.764890000000001</v>
      </c>
      <c r="K25" s="2">
        <v>12.727273</v>
      </c>
      <c r="L25" s="2">
        <v>8.2828283000000003</v>
      </c>
      <c r="M25" s="2">
        <v>9.5238095000000005</v>
      </c>
      <c r="N25" s="2">
        <v>11.447811</v>
      </c>
      <c r="O25" s="2"/>
      <c r="P25" s="2">
        <v>13.852814</v>
      </c>
      <c r="Q25" s="2">
        <v>3.030303</v>
      </c>
      <c r="R25" s="2">
        <v>15.151515</v>
      </c>
      <c r="S25" s="2">
        <v>11.111110999999999</v>
      </c>
      <c r="T25" s="2">
        <v>9.0909090999999993</v>
      </c>
      <c r="U25" s="12"/>
      <c r="Y25">
        <v>25.600836000000001</v>
      </c>
      <c r="AA25">
        <v>23.030303</v>
      </c>
      <c r="AB25">
        <v>11.544012</v>
      </c>
      <c r="AC25">
        <v>3.030303</v>
      </c>
      <c r="AD25">
        <v>17.781589</v>
      </c>
      <c r="AE25">
        <v>24.764890000000001</v>
      </c>
      <c r="AF25">
        <v>12.727273</v>
      </c>
      <c r="AG25">
        <v>8.2828283000000003</v>
      </c>
      <c r="AH25">
        <v>9.5238095000000005</v>
      </c>
      <c r="AI25">
        <v>11.447811</v>
      </c>
      <c r="AK25">
        <v>13.852814</v>
      </c>
      <c r="AL25">
        <v>3.030303</v>
      </c>
      <c r="AM25">
        <v>15.151515</v>
      </c>
      <c r="AN25">
        <v>11.111110999999999</v>
      </c>
      <c r="AO25">
        <v>9.0909090999999993</v>
      </c>
    </row>
    <row r="26" spans="3:41">
      <c r="C26" s="10" t="s">
        <v>23</v>
      </c>
      <c r="D26" s="2">
        <v>17.136886000000001</v>
      </c>
      <c r="E26" s="2">
        <v>2.2222222</v>
      </c>
      <c r="F26" s="2">
        <v>16.666667</v>
      </c>
      <c r="G26" s="2">
        <v>20.779221</v>
      </c>
      <c r="H26" s="2">
        <v>69.696969999999993</v>
      </c>
      <c r="I26" s="2">
        <v>25.557461</v>
      </c>
      <c r="J26" s="2">
        <v>59.770114999999997</v>
      </c>
      <c r="K26" s="2">
        <v>76.363636</v>
      </c>
      <c r="L26" s="2">
        <v>70.101010000000002</v>
      </c>
      <c r="M26" s="2">
        <v>63.636364</v>
      </c>
      <c r="N26" s="2">
        <v>73.063973000000004</v>
      </c>
      <c r="O26" s="2">
        <v>66.666667000000004</v>
      </c>
      <c r="P26" s="2">
        <v>66.666667000000004</v>
      </c>
      <c r="Q26" s="2">
        <v>63.636364</v>
      </c>
      <c r="R26" s="2">
        <v>75.757576</v>
      </c>
      <c r="S26" s="2">
        <v>66.161615999999995</v>
      </c>
      <c r="T26" s="2">
        <v>71.515152</v>
      </c>
      <c r="U26" s="12"/>
      <c r="Y26">
        <v>17.136886000000001</v>
      </c>
      <c r="Z26">
        <v>2.2222222</v>
      </c>
      <c r="AA26">
        <v>16.666667</v>
      </c>
      <c r="AB26">
        <v>20.779221</v>
      </c>
      <c r="AC26">
        <v>69.696969999999993</v>
      </c>
      <c r="AD26">
        <v>25.557461</v>
      </c>
      <c r="AE26">
        <v>59.770114999999997</v>
      </c>
      <c r="AF26">
        <v>76.363636</v>
      </c>
      <c r="AG26">
        <v>70.101010000000002</v>
      </c>
      <c r="AH26">
        <v>63.636364</v>
      </c>
      <c r="AI26">
        <v>73.063973000000004</v>
      </c>
      <c r="AJ26">
        <v>66.666667000000004</v>
      </c>
      <c r="AK26">
        <v>66.666667000000004</v>
      </c>
      <c r="AL26">
        <v>63.636364</v>
      </c>
      <c r="AM26">
        <v>75.757576</v>
      </c>
      <c r="AN26">
        <v>66.161615999999995</v>
      </c>
      <c r="AO26">
        <v>71.515152</v>
      </c>
    </row>
    <row r="27" spans="3:41">
      <c r="C27" s="10" t="s">
        <v>24</v>
      </c>
      <c r="D27" s="2">
        <v>51.984127000000001</v>
      </c>
      <c r="E27" s="2">
        <v>22.222221999999999</v>
      </c>
      <c r="F27" s="2">
        <v>29.861111000000001</v>
      </c>
      <c r="G27" s="2">
        <v>8.2010582000000003</v>
      </c>
      <c r="H27" s="2">
        <v>0</v>
      </c>
      <c r="I27" s="2">
        <v>18.972746000000001</v>
      </c>
      <c r="J27" s="2">
        <v>17.460317</v>
      </c>
      <c r="K27" s="2">
        <v>21.111111000000001</v>
      </c>
      <c r="L27" s="2">
        <v>0.37037037</v>
      </c>
      <c r="M27" s="2">
        <v>0.79365079000000005</v>
      </c>
      <c r="N27" s="2">
        <v>0.61728395000000003</v>
      </c>
      <c r="O27" s="2">
        <v>5.5555555999999999</v>
      </c>
      <c r="P27" s="2">
        <v>7.9365078999999996</v>
      </c>
      <c r="Q27" s="2">
        <v>11.764706</v>
      </c>
      <c r="R27" s="2"/>
      <c r="S27" s="2">
        <v>0.92592593000000001</v>
      </c>
      <c r="T27" s="2">
        <v>0</v>
      </c>
      <c r="U27" s="12"/>
      <c r="Y27">
        <v>51.984127000000001</v>
      </c>
      <c r="Z27">
        <v>22.222221999999999</v>
      </c>
      <c r="AA27">
        <v>29.861111000000001</v>
      </c>
      <c r="AB27">
        <v>8.2010582000000003</v>
      </c>
      <c r="AC27">
        <v>0</v>
      </c>
      <c r="AD27">
        <v>18.972746000000001</v>
      </c>
      <c r="AE27">
        <v>17.460317</v>
      </c>
      <c r="AF27">
        <v>21.111111000000001</v>
      </c>
      <c r="AG27">
        <v>0.37037037</v>
      </c>
      <c r="AH27">
        <v>0.79365079000000005</v>
      </c>
      <c r="AI27">
        <v>0.61728395000000003</v>
      </c>
      <c r="AJ27">
        <v>5.5555555999999999</v>
      </c>
      <c r="AK27">
        <v>7.9365078999999996</v>
      </c>
      <c r="AL27">
        <v>11.764706</v>
      </c>
      <c r="AN27">
        <v>0.92592593000000001</v>
      </c>
      <c r="AO27">
        <v>0</v>
      </c>
    </row>
    <row r="28" spans="3:41">
      <c r="C28" s="10" t="s">
        <v>25</v>
      </c>
      <c r="D28" s="2">
        <v>37.321429000000002</v>
      </c>
      <c r="E28" s="2">
        <v>18</v>
      </c>
      <c r="F28" s="2">
        <v>42.5</v>
      </c>
      <c r="G28" s="2">
        <v>5.9523809999999999</v>
      </c>
      <c r="H28" s="2">
        <v>0</v>
      </c>
      <c r="I28" s="2">
        <v>10</v>
      </c>
      <c r="J28" s="2">
        <v>12.321429</v>
      </c>
      <c r="K28" s="2">
        <v>28</v>
      </c>
      <c r="L28" s="2">
        <v>0.33333332999999998</v>
      </c>
      <c r="M28" s="2">
        <v>0</v>
      </c>
      <c r="N28" s="2">
        <v>0</v>
      </c>
      <c r="O28" s="2">
        <v>15.789474</v>
      </c>
      <c r="P28" s="2">
        <v>7.1428570999999996</v>
      </c>
      <c r="Q28" s="2">
        <v>0</v>
      </c>
      <c r="R28" s="2">
        <v>0</v>
      </c>
      <c r="S28" s="2">
        <v>0.83333332999999998</v>
      </c>
      <c r="T28" s="2">
        <v>0</v>
      </c>
      <c r="U28" s="12"/>
      <c r="Y28">
        <v>37.321429000000002</v>
      </c>
      <c r="Z28">
        <v>18</v>
      </c>
      <c r="AA28">
        <v>42.5</v>
      </c>
      <c r="AB28">
        <v>5.9523809999999999</v>
      </c>
      <c r="AC28">
        <v>0</v>
      </c>
      <c r="AD28">
        <v>10</v>
      </c>
      <c r="AE28">
        <v>12.321429</v>
      </c>
      <c r="AF28">
        <v>28</v>
      </c>
      <c r="AG28">
        <v>0.33333332999999998</v>
      </c>
      <c r="AH28">
        <v>0</v>
      </c>
      <c r="AI28">
        <v>0</v>
      </c>
      <c r="AJ28">
        <v>15.789474</v>
      </c>
      <c r="AK28">
        <v>7.1428570999999996</v>
      </c>
      <c r="AL28">
        <v>0</v>
      </c>
      <c r="AM28">
        <v>0</v>
      </c>
      <c r="AN28">
        <v>0.83333332999999998</v>
      </c>
      <c r="AO28">
        <v>0</v>
      </c>
    </row>
    <row r="29" spans="3:41">
      <c r="C29" s="10" t="s">
        <v>26</v>
      </c>
      <c r="D29" s="2">
        <v>37.722048000000001</v>
      </c>
      <c r="E29" s="2">
        <v>15.353535000000001</v>
      </c>
      <c r="F29" s="2">
        <v>33.939394</v>
      </c>
      <c r="G29" s="2">
        <v>6.4935064999999996</v>
      </c>
      <c r="H29" s="2">
        <v>9.0909090999999993</v>
      </c>
      <c r="I29" s="2">
        <v>11.320755</v>
      </c>
      <c r="J29" s="2">
        <v>33.751306</v>
      </c>
      <c r="K29" s="2">
        <v>44.848484999999997</v>
      </c>
      <c r="L29" s="2">
        <v>57.777777999999998</v>
      </c>
      <c r="M29" s="2">
        <v>46.320346000000001</v>
      </c>
      <c r="N29" s="2">
        <v>59.259259</v>
      </c>
      <c r="O29" s="2">
        <v>54.545454999999997</v>
      </c>
      <c r="P29" s="2">
        <v>51.515152</v>
      </c>
      <c r="Q29" s="2">
        <v>54.545454999999997</v>
      </c>
      <c r="R29" s="2">
        <v>81.818181999999993</v>
      </c>
      <c r="S29" s="2">
        <v>63.131312999999999</v>
      </c>
      <c r="T29" s="2">
        <v>33.333333000000003</v>
      </c>
      <c r="U29" s="12"/>
      <c r="Y29">
        <v>37.722048000000001</v>
      </c>
      <c r="Z29">
        <v>15.353535000000001</v>
      </c>
      <c r="AA29">
        <v>33.939394</v>
      </c>
      <c r="AB29">
        <v>6.4935064999999996</v>
      </c>
      <c r="AC29">
        <v>9.0909090999999993</v>
      </c>
      <c r="AD29">
        <v>11.320755</v>
      </c>
      <c r="AE29">
        <v>33.751306</v>
      </c>
      <c r="AF29">
        <v>44.848484999999997</v>
      </c>
      <c r="AG29">
        <v>57.777777999999998</v>
      </c>
      <c r="AH29">
        <v>46.320346000000001</v>
      </c>
      <c r="AI29">
        <v>59.259259</v>
      </c>
      <c r="AJ29">
        <v>54.545454999999997</v>
      </c>
      <c r="AK29">
        <v>51.515152</v>
      </c>
      <c r="AL29">
        <v>54.545454999999997</v>
      </c>
      <c r="AM29">
        <v>81.818181999999993</v>
      </c>
      <c r="AN29">
        <v>63.131312999999999</v>
      </c>
      <c r="AO29">
        <v>33.333333000000003</v>
      </c>
    </row>
    <row r="30" spans="3:41">
      <c r="C30" s="10" t="s">
        <v>27</v>
      </c>
      <c r="D30" s="2">
        <v>37.520128999999997</v>
      </c>
      <c r="E30" s="2">
        <v>12.463768</v>
      </c>
      <c r="F30" s="2">
        <v>22.705314000000001</v>
      </c>
      <c r="G30" s="2">
        <v>0.41407866999999998</v>
      </c>
      <c r="H30" s="2">
        <v>0</v>
      </c>
      <c r="I30" s="2">
        <v>9.02379</v>
      </c>
      <c r="J30" s="2">
        <v>8.5403727000000007</v>
      </c>
      <c r="K30" s="2">
        <v>0</v>
      </c>
      <c r="L30" s="2">
        <v>0.28985506999999999</v>
      </c>
      <c r="M30" s="2">
        <v>0</v>
      </c>
      <c r="N30" s="2">
        <v>0</v>
      </c>
      <c r="O30" s="2">
        <v>0</v>
      </c>
      <c r="P30" s="2">
        <v>19.254657999999999</v>
      </c>
      <c r="Q30" s="2">
        <v>0</v>
      </c>
      <c r="R30" s="2">
        <v>8.6956521999999996</v>
      </c>
      <c r="S30" s="2">
        <v>0.72463767999999995</v>
      </c>
      <c r="T30" s="2">
        <v>1.7391304000000001</v>
      </c>
      <c r="U30" s="12"/>
      <c r="Y30">
        <v>37.520128999999997</v>
      </c>
      <c r="Z30">
        <v>12.463768</v>
      </c>
      <c r="AA30">
        <v>22.705314000000001</v>
      </c>
      <c r="AB30">
        <v>0.41407866999999998</v>
      </c>
      <c r="AC30">
        <v>0</v>
      </c>
      <c r="AD30">
        <v>9.02379</v>
      </c>
      <c r="AE30">
        <v>8.5403727000000007</v>
      </c>
      <c r="AF30">
        <v>0</v>
      </c>
      <c r="AG30">
        <v>0.28985506999999999</v>
      </c>
      <c r="AH30">
        <v>0</v>
      </c>
      <c r="AI30">
        <v>0</v>
      </c>
      <c r="AJ30">
        <v>0</v>
      </c>
      <c r="AK30">
        <v>19.254657999999999</v>
      </c>
      <c r="AL30">
        <v>0</v>
      </c>
      <c r="AM30">
        <v>8.6956521999999996</v>
      </c>
      <c r="AN30">
        <v>0.72463767999999995</v>
      </c>
      <c r="AO30">
        <v>1.7391304000000001</v>
      </c>
    </row>
    <row r="31" spans="3:41">
      <c r="C31" s="10" t="s">
        <v>28</v>
      </c>
      <c r="D31" s="2">
        <v>13.584117000000001</v>
      </c>
      <c r="E31" s="2">
        <v>7.0707070999999999</v>
      </c>
      <c r="F31" s="2">
        <v>19.393939</v>
      </c>
      <c r="G31" s="2">
        <v>9.5238095000000005</v>
      </c>
      <c r="H31" s="2">
        <v>30.30303</v>
      </c>
      <c r="I31" s="2">
        <v>21.269297000000002</v>
      </c>
      <c r="J31" s="2">
        <v>14.315569</v>
      </c>
      <c r="K31" s="2">
        <v>61.818182</v>
      </c>
      <c r="L31" s="2">
        <v>55.757576</v>
      </c>
      <c r="M31" s="2">
        <v>63.636364</v>
      </c>
      <c r="N31" s="2">
        <v>61.279460999999998</v>
      </c>
      <c r="O31" s="2">
        <v>66.666667000000004</v>
      </c>
      <c r="P31" s="2">
        <v>42.424242</v>
      </c>
      <c r="Q31" s="2">
        <v>63.636364</v>
      </c>
      <c r="R31" s="2">
        <v>72.727272999999997</v>
      </c>
      <c r="S31" s="2">
        <v>52.525252999999999</v>
      </c>
      <c r="T31" s="2"/>
      <c r="U31" s="12"/>
      <c r="Y31">
        <v>13.584117000000001</v>
      </c>
      <c r="Z31">
        <v>7.0707070999999999</v>
      </c>
      <c r="AA31">
        <v>19.393939</v>
      </c>
      <c r="AB31">
        <v>9.5238095000000005</v>
      </c>
      <c r="AC31">
        <v>30.30303</v>
      </c>
      <c r="AD31">
        <v>21.269297000000002</v>
      </c>
      <c r="AE31">
        <v>14.315569</v>
      </c>
      <c r="AF31">
        <v>61.818182</v>
      </c>
      <c r="AG31">
        <v>55.757576</v>
      </c>
      <c r="AH31">
        <v>63.636364</v>
      </c>
      <c r="AI31">
        <v>61.279460999999998</v>
      </c>
      <c r="AJ31">
        <v>66.666667000000004</v>
      </c>
      <c r="AK31">
        <v>42.424242</v>
      </c>
      <c r="AL31">
        <v>63.636364</v>
      </c>
      <c r="AM31">
        <v>72.727272999999997</v>
      </c>
      <c r="AN31">
        <v>52.525252999999999</v>
      </c>
    </row>
    <row r="32" spans="3:41" ht="6" customHeight="1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6"/>
    </row>
    <row r="37" spans="3:20">
      <c r="C37" s="1" t="s">
        <v>61</v>
      </c>
      <c r="D37" s="1" t="s">
        <v>66</v>
      </c>
      <c r="E37" s="1" t="s">
        <v>67</v>
      </c>
      <c r="F37" s="1" t="s">
        <v>68</v>
      </c>
      <c r="G37" s="1" t="s">
        <v>69</v>
      </c>
      <c r="H37" s="1" t="s">
        <v>70</v>
      </c>
      <c r="I37" s="1" t="s">
        <v>71</v>
      </c>
      <c r="J37" s="1" t="s">
        <v>72</v>
      </c>
      <c r="K37" s="1" t="s">
        <v>73</v>
      </c>
      <c r="L37" s="1" t="s">
        <v>74</v>
      </c>
      <c r="M37" s="1" t="s">
        <v>75</v>
      </c>
      <c r="N37" s="1" t="s">
        <v>76</v>
      </c>
      <c r="O37" s="1" t="s">
        <v>77</v>
      </c>
      <c r="P37" s="1" t="s">
        <v>78</v>
      </c>
      <c r="Q37" s="1" t="s">
        <v>79</v>
      </c>
      <c r="R37" s="1" t="s">
        <v>80</v>
      </c>
      <c r="S37" s="1" t="s">
        <v>81</v>
      </c>
      <c r="T37" s="1" t="s">
        <v>82</v>
      </c>
    </row>
    <row r="38" spans="3:20">
      <c r="C38" s="1" t="s">
        <v>1</v>
      </c>
      <c r="D38" s="2">
        <v>50.492610999999997</v>
      </c>
      <c r="E38" s="2">
        <v>28.505747</v>
      </c>
      <c r="F38" s="2">
        <v>34.137931000000002</v>
      </c>
      <c r="G38" s="2">
        <v>4.4334974999999996</v>
      </c>
      <c r="H38" s="2">
        <v>3.4482759000000001</v>
      </c>
      <c r="I38" s="2">
        <v>14.942529</v>
      </c>
      <c r="J38" s="2">
        <v>24.507389</v>
      </c>
      <c r="K38" s="2">
        <v>11.724138</v>
      </c>
      <c r="L38" s="2">
        <v>0.68965516999999998</v>
      </c>
      <c r="M38" s="2">
        <v>3.9408867000000001</v>
      </c>
      <c r="N38" s="2">
        <v>7.2796934999999996</v>
      </c>
      <c r="O38" s="2">
        <v>14.285714</v>
      </c>
      <c r="P38" s="2">
        <v>31.034483000000002</v>
      </c>
      <c r="Q38" s="2">
        <v>3.4482759000000001</v>
      </c>
      <c r="R38" s="2">
        <v>6.8965516999999998</v>
      </c>
      <c r="S38" s="2">
        <v>2.8735632</v>
      </c>
      <c r="T38" s="2">
        <v>11.034483</v>
      </c>
    </row>
    <row r="39" spans="3:20">
      <c r="C39" s="1" t="s">
        <v>2</v>
      </c>
      <c r="D39" s="2">
        <v>22.779519000000001</v>
      </c>
      <c r="E39" s="2">
        <v>6.8686869000000002</v>
      </c>
      <c r="F39" s="2">
        <v>29.69697</v>
      </c>
      <c r="G39" s="2">
        <v>18.181818</v>
      </c>
      <c r="H39" s="2">
        <v>69.696969999999993</v>
      </c>
      <c r="I39" s="2">
        <v>34.534019000000001</v>
      </c>
      <c r="J39" s="2">
        <v>42.110762999999999</v>
      </c>
      <c r="K39" s="2">
        <v>85.454544999999996</v>
      </c>
      <c r="L39" s="2">
        <v>75.555555999999996</v>
      </c>
      <c r="M39" s="2">
        <v>81.818181999999993</v>
      </c>
      <c r="N39" s="2">
        <v>81.818181999999993</v>
      </c>
      <c r="O39" s="2">
        <v>84.848484999999997</v>
      </c>
      <c r="P39" s="2">
        <v>72.294371999999996</v>
      </c>
      <c r="Q39" s="2">
        <v>78.787879000000004</v>
      </c>
      <c r="R39" s="2">
        <v>93.939393999999993</v>
      </c>
      <c r="S39" s="2">
        <v>72.222222000000002</v>
      </c>
      <c r="T39" s="2">
        <v>78.181818000000007</v>
      </c>
    </row>
    <row r="40" spans="3:20">
      <c r="C40" s="1" t="s">
        <v>3</v>
      </c>
      <c r="D40" s="2"/>
      <c r="E40" s="2">
        <v>13.6</v>
      </c>
      <c r="F40" s="2">
        <v>28</v>
      </c>
      <c r="G40" s="2">
        <v>10.095238</v>
      </c>
      <c r="H40" s="2">
        <v>32</v>
      </c>
      <c r="I40" s="2">
        <v>17.962264000000001</v>
      </c>
      <c r="J40" s="2">
        <v>36.689655000000002</v>
      </c>
      <c r="K40" s="2">
        <v>40.799999999999997</v>
      </c>
      <c r="L40" s="2">
        <v>53.333333000000003</v>
      </c>
      <c r="M40" s="2">
        <v>51.428570999999998</v>
      </c>
      <c r="N40" s="2">
        <v>59.111111000000001</v>
      </c>
      <c r="O40" s="2">
        <v>52</v>
      </c>
      <c r="P40" s="2">
        <v>53.142856999999999</v>
      </c>
      <c r="Q40" s="2">
        <v>56</v>
      </c>
      <c r="R40" s="2">
        <v>84</v>
      </c>
      <c r="S40" s="2">
        <v>49.333333000000003</v>
      </c>
      <c r="T40" s="2">
        <v>36.799999999999997</v>
      </c>
    </row>
    <row r="41" spans="3:20">
      <c r="C41" s="1" t="s">
        <v>4</v>
      </c>
      <c r="D41" s="2">
        <v>24.500907000000002</v>
      </c>
      <c r="E41" s="2">
        <v>6.6666667000000004</v>
      </c>
      <c r="F41" s="2">
        <v>28.947368000000001</v>
      </c>
      <c r="G41" s="2">
        <v>1.0025063000000001</v>
      </c>
      <c r="H41" s="2">
        <v>5.2631579000000004</v>
      </c>
      <c r="I41" s="2">
        <v>5.4617675999999999</v>
      </c>
      <c r="J41" s="2">
        <v>7.6225044999999998</v>
      </c>
      <c r="K41" s="2">
        <v>15.789474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5.2631579000000004</v>
      </c>
      <c r="R41" s="2">
        <v>10.526316</v>
      </c>
      <c r="S41" s="2">
        <v>0.87719298000000001</v>
      </c>
      <c r="T41" s="2">
        <v>1.0526316</v>
      </c>
    </row>
    <row r="42" spans="3:20">
      <c r="C42" s="1" t="s">
        <v>5</v>
      </c>
      <c r="D42" s="2">
        <v>1.4629049000000001</v>
      </c>
      <c r="E42" s="2">
        <v>1.0101009999999999</v>
      </c>
      <c r="F42" s="2">
        <v>13.333333</v>
      </c>
      <c r="G42" s="2">
        <v>0.14430013999999999</v>
      </c>
      <c r="H42" s="2">
        <v>3.030303</v>
      </c>
      <c r="I42" s="2">
        <v>2.7444253999999999</v>
      </c>
      <c r="J42" s="2">
        <v>1.5673980999999999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</row>
    <row r="43" spans="3:20">
      <c r="C43" s="1" t="s">
        <v>6</v>
      </c>
      <c r="D43" s="2">
        <v>40.044494</v>
      </c>
      <c r="E43" s="2">
        <v>25.806452</v>
      </c>
      <c r="F43" s="2">
        <v>32.258065000000002</v>
      </c>
      <c r="G43" s="2">
        <v>4.1474653999999997</v>
      </c>
      <c r="H43" s="2">
        <v>38.709676999999999</v>
      </c>
      <c r="I43" s="2">
        <v>14.181376</v>
      </c>
      <c r="J43" s="2">
        <v>36.707453000000001</v>
      </c>
      <c r="K43" s="2">
        <v>28.387097000000001</v>
      </c>
      <c r="L43" s="2">
        <v>6.2365591</v>
      </c>
      <c r="M43" s="2">
        <v>11.981567</v>
      </c>
      <c r="N43" s="2">
        <v>22.580645000000001</v>
      </c>
      <c r="O43" s="2"/>
      <c r="P43" s="2">
        <v>13.824885</v>
      </c>
      <c r="Q43" s="2"/>
      <c r="R43" s="2">
        <v>25.806452</v>
      </c>
      <c r="S43" s="2">
        <v>5.9139784999999998</v>
      </c>
      <c r="T43" s="2">
        <v>3.2258065</v>
      </c>
    </row>
    <row r="44" spans="3:20">
      <c r="C44" s="1" t="s">
        <v>7</v>
      </c>
      <c r="D44" s="2">
        <v>5.0156739999999997</v>
      </c>
      <c r="E44" s="2">
        <v>2.6262626</v>
      </c>
      <c r="F44" s="2">
        <v>5.7575757999999997</v>
      </c>
      <c r="G44" s="2">
        <v>0.57720057999999996</v>
      </c>
      <c r="H44" s="2">
        <v>3.030303</v>
      </c>
      <c r="I44" s="2">
        <v>2.6872498999999999</v>
      </c>
      <c r="J44" s="2">
        <v>4.9111808000000003</v>
      </c>
      <c r="K44" s="2">
        <v>0</v>
      </c>
      <c r="L44" s="2">
        <v>0.60606061</v>
      </c>
      <c r="M44" s="2">
        <v>2.5974026000000001</v>
      </c>
      <c r="N44" s="2">
        <v>1.0101009999999999</v>
      </c>
      <c r="O44" s="2">
        <v>3.030303</v>
      </c>
      <c r="P44" s="2">
        <v>0.86580086999999994</v>
      </c>
      <c r="Q44" s="2">
        <v>0</v>
      </c>
      <c r="R44" s="2">
        <v>6.0606061000000002</v>
      </c>
      <c r="S44" s="2">
        <v>2.0202019999999998</v>
      </c>
      <c r="T44" s="2">
        <v>0.60606061</v>
      </c>
    </row>
    <row r="45" spans="3:20">
      <c r="C45" s="1" t="s">
        <v>8</v>
      </c>
      <c r="D45" s="2">
        <v>1.7763845</v>
      </c>
      <c r="E45" s="2">
        <v>0</v>
      </c>
      <c r="F45" s="2">
        <v>9.6969697000000004</v>
      </c>
      <c r="G45" s="2">
        <v>0.57720057999999996</v>
      </c>
      <c r="H45" s="2">
        <v>0</v>
      </c>
      <c r="I45" s="2">
        <v>2.7444253999999999</v>
      </c>
      <c r="J45" s="2">
        <v>4.7021943999999998</v>
      </c>
      <c r="K45" s="2">
        <v>4.2424242000000003</v>
      </c>
      <c r="L45" s="2">
        <v>2.0202019999999998</v>
      </c>
      <c r="M45" s="2">
        <v>2.5974026000000001</v>
      </c>
      <c r="N45" s="2">
        <v>7.0707070999999999</v>
      </c>
      <c r="O45" s="2">
        <v>3.030303</v>
      </c>
      <c r="P45" s="2">
        <v>2.5974026000000001</v>
      </c>
      <c r="Q45" s="2">
        <v>9.0909090999999993</v>
      </c>
      <c r="R45" s="2">
        <v>18.181818</v>
      </c>
      <c r="S45" s="2">
        <v>1.0101009999999999</v>
      </c>
      <c r="T45" s="2">
        <v>0</v>
      </c>
    </row>
    <row r="46" spans="3:20">
      <c r="C46" s="1" t="s">
        <v>9</v>
      </c>
      <c r="D46" s="2">
        <v>18.181818</v>
      </c>
      <c r="E46" s="2">
        <v>6.4646464999999997</v>
      </c>
      <c r="F46" s="2">
        <v>44.848484999999997</v>
      </c>
      <c r="G46" s="2">
        <v>19.336219</v>
      </c>
      <c r="H46" s="2">
        <v>84.848484999999997</v>
      </c>
      <c r="I46" s="2">
        <v>32.075471999999998</v>
      </c>
      <c r="J46" s="2">
        <v>49.567100000000003</v>
      </c>
      <c r="K46" s="2">
        <v>69.090908999999996</v>
      </c>
      <c r="L46" s="2">
        <v>66.060606000000007</v>
      </c>
      <c r="M46" s="2">
        <v>70.562770999999998</v>
      </c>
      <c r="N46" s="2">
        <v>72.727272999999997</v>
      </c>
      <c r="O46" s="2">
        <v>63.636364</v>
      </c>
      <c r="P46" s="2">
        <v>68.398268000000002</v>
      </c>
      <c r="Q46" s="2">
        <v>66.666667000000004</v>
      </c>
      <c r="R46" s="2">
        <v>72.727272999999997</v>
      </c>
      <c r="S46" s="2">
        <v>66.161615999999995</v>
      </c>
      <c r="T46" s="2">
        <v>66.666667000000004</v>
      </c>
    </row>
    <row r="47" spans="3:20">
      <c r="C47" s="1" t="s">
        <v>10</v>
      </c>
      <c r="D47" s="2">
        <v>25.340136000000001</v>
      </c>
      <c r="E47" s="2">
        <v>9.5238095000000005</v>
      </c>
      <c r="F47" s="2">
        <v>35.449734999999997</v>
      </c>
      <c r="G47" s="2">
        <v>5.4421768999999998</v>
      </c>
      <c r="H47" s="2">
        <v>0</v>
      </c>
      <c r="I47" s="2">
        <v>11.051213000000001</v>
      </c>
      <c r="J47" s="2">
        <v>7.9365078999999996</v>
      </c>
      <c r="K47" s="2">
        <v>12.380952000000001</v>
      </c>
      <c r="L47" s="2">
        <v>0.63492062999999999</v>
      </c>
      <c r="M47" s="2">
        <v>0</v>
      </c>
      <c r="N47" s="2">
        <v>2.1164021000000002</v>
      </c>
      <c r="O47" s="2">
        <v>0</v>
      </c>
      <c r="P47" s="2">
        <v>4.0816327000000001</v>
      </c>
      <c r="Q47" s="2">
        <v>0</v>
      </c>
      <c r="R47" s="2">
        <v>5</v>
      </c>
      <c r="S47" s="2">
        <v>2.3809524</v>
      </c>
      <c r="T47" s="2">
        <v>0</v>
      </c>
    </row>
    <row r="48" spans="3:20">
      <c r="C48" s="1" t="s">
        <v>11</v>
      </c>
      <c r="D48" s="2">
        <v>45.768025000000002</v>
      </c>
      <c r="E48" s="2">
        <v>15.353535000000001</v>
      </c>
      <c r="F48" s="2">
        <v>31.515152</v>
      </c>
      <c r="G48" s="2">
        <v>2.1645021999999998</v>
      </c>
      <c r="H48" s="2">
        <v>0</v>
      </c>
      <c r="I48" s="2">
        <v>10.920526000000001</v>
      </c>
      <c r="J48" s="2">
        <v>21.943574000000002</v>
      </c>
      <c r="K48" s="2">
        <v>2.4242423999999998</v>
      </c>
      <c r="L48" s="2">
        <v>0.40404040000000002</v>
      </c>
      <c r="M48" s="2">
        <v>1.7316016999999999</v>
      </c>
      <c r="N48" s="2">
        <v>8.7542088000000007</v>
      </c>
      <c r="O48" s="2">
        <v>0</v>
      </c>
      <c r="P48" s="2">
        <v>6.0606061000000002</v>
      </c>
      <c r="Q48" s="2">
        <v>0</v>
      </c>
      <c r="R48" s="2">
        <v>12.121212</v>
      </c>
      <c r="S48" s="2">
        <v>3.030303</v>
      </c>
      <c r="T48" s="2">
        <v>1.8181818000000001</v>
      </c>
    </row>
    <row r="49" spans="3:20">
      <c r="C49" s="1" t="s">
        <v>12</v>
      </c>
      <c r="D49" s="2">
        <v>51.948051999999997</v>
      </c>
      <c r="E49" s="2">
        <v>32.121212</v>
      </c>
      <c r="F49" s="2">
        <v>28.275862</v>
      </c>
      <c r="G49" s="2">
        <v>10.966811</v>
      </c>
      <c r="H49" s="2">
        <v>33.333333000000003</v>
      </c>
      <c r="I49" s="2">
        <v>13.264723</v>
      </c>
      <c r="J49" s="2">
        <v>39.393939000000003</v>
      </c>
      <c r="K49" s="2">
        <v>20</v>
      </c>
      <c r="L49" s="2">
        <v>39.191918999999999</v>
      </c>
      <c r="M49" s="2">
        <v>43.722943999999998</v>
      </c>
      <c r="N49" s="2">
        <v>65.656565999999998</v>
      </c>
      <c r="O49" s="2">
        <v>24.242424</v>
      </c>
      <c r="P49" s="2">
        <v>54.112554000000003</v>
      </c>
      <c r="Q49" s="2">
        <v>24.242424</v>
      </c>
      <c r="R49" s="2">
        <v>93.939393999999993</v>
      </c>
      <c r="S49" s="2">
        <v>57.575758</v>
      </c>
      <c r="T49" s="2">
        <v>35.151515000000003</v>
      </c>
    </row>
    <row r="50" spans="3:20">
      <c r="C50" s="1" t="s">
        <v>13</v>
      </c>
      <c r="D50" s="2">
        <v>0.75431033999999997</v>
      </c>
      <c r="E50" s="2">
        <v>2.5</v>
      </c>
      <c r="F50" s="2">
        <v>3.75</v>
      </c>
      <c r="G50" s="2">
        <v>0.29761905</v>
      </c>
      <c r="H50" s="2">
        <v>0</v>
      </c>
      <c r="I50" s="2">
        <v>1.3561321</v>
      </c>
      <c r="J50" s="2">
        <v>1.7241378999999999</v>
      </c>
      <c r="K50" s="2">
        <v>0</v>
      </c>
      <c r="L50" s="2">
        <v>0</v>
      </c>
      <c r="M50" s="2">
        <v>2.6785714</v>
      </c>
      <c r="N50" s="2">
        <v>4.5138889000000004</v>
      </c>
      <c r="O50" s="2">
        <v>0</v>
      </c>
      <c r="P50" s="2">
        <v>0.44642857000000002</v>
      </c>
      <c r="Q50" s="2">
        <v>0</v>
      </c>
      <c r="R50" s="2">
        <v>9.375</v>
      </c>
      <c r="S50" s="2">
        <v>0.52083332999999998</v>
      </c>
      <c r="T50" s="2">
        <v>3.125</v>
      </c>
    </row>
    <row r="51" spans="3:20">
      <c r="C51" s="1" t="s">
        <v>14</v>
      </c>
      <c r="D51" s="2">
        <v>5.2246604000000003</v>
      </c>
      <c r="E51" s="2">
        <v>1.2121211999999999</v>
      </c>
      <c r="F51" s="2">
        <v>4.2424242000000003</v>
      </c>
      <c r="G51" s="2">
        <v>0.28860028999999998</v>
      </c>
      <c r="H51" s="2">
        <v>3.030303</v>
      </c>
      <c r="I51" s="2">
        <v>2.9159519999999999</v>
      </c>
      <c r="J51" s="2">
        <v>1.6718913</v>
      </c>
      <c r="K51" s="2">
        <v>0.60606061</v>
      </c>
      <c r="L51" s="2">
        <v>0.60606061</v>
      </c>
      <c r="M51" s="2">
        <v>3.8961039</v>
      </c>
      <c r="N51" s="2">
        <v>3.030303</v>
      </c>
      <c r="O51" s="2">
        <v>3.030303</v>
      </c>
      <c r="P51" s="2">
        <v>0</v>
      </c>
      <c r="Q51" s="2">
        <v>0</v>
      </c>
      <c r="R51" s="2">
        <v>9.0909090999999993</v>
      </c>
      <c r="S51" s="2">
        <v>2.0202019999999998</v>
      </c>
      <c r="T51" s="2">
        <v>3.030303</v>
      </c>
    </row>
    <row r="52" spans="3:20">
      <c r="C52" s="1" t="s">
        <v>15</v>
      </c>
      <c r="D52" s="2">
        <v>32.683982999999998</v>
      </c>
      <c r="E52" s="2">
        <v>9.0909090999999993</v>
      </c>
      <c r="F52" s="2">
        <v>33.939394</v>
      </c>
      <c r="G52" s="2">
        <v>7.6479075999999999</v>
      </c>
      <c r="H52" s="2">
        <v>0</v>
      </c>
      <c r="I52" s="2">
        <v>13.893654</v>
      </c>
      <c r="J52" s="2">
        <v>4.4372293999999997</v>
      </c>
      <c r="K52" s="2">
        <v>5.4545455</v>
      </c>
      <c r="L52" s="2">
        <v>0</v>
      </c>
      <c r="M52" s="2">
        <v>4.7619047999999999</v>
      </c>
      <c r="N52" s="2">
        <v>22.895623000000001</v>
      </c>
      <c r="O52" s="2">
        <v>0</v>
      </c>
      <c r="P52" s="2">
        <v>43.290042999999997</v>
      </c>
      <c r="Q52" s="2">
        <v>0</v>
      </c>
      <c r="R52" s="2">
        <v>0</v>
      </c>
      <c r="S52" s="2">
        <v>2.0202019999999998</v>
      </c>
      <c r="T52" s="2">
        <v>25.454545</v>
      </c>
    </row>
    <row r="53" spans="3:20">
      <c r="C53" s="1" t="s">
        <v>16</v>
      </c>
      <c r="D53" s="2"/>
      <c r="E53" s="2">
        <v>23.030303</v>
      </c>
      <c r="F53" s="2">
        <v>36.060606</v>
      </c>
      <c r="G53" s="2">
        <v>1.7316016999999999</v>
      </c>
      <c r="H53" s="2">
        <v>3.030303</v>
      </c>
      <c r="I53" s="2">
        <v>11.149228000000001</v>
      </c>
      <c r="J53" s="2">
        <v>10.867293999999999</v>
      </c>
      <c r="K53" s="2">
        <v>4.8484847999999996</v>
      </c>
      <c r="L53" s="2">
        <v>0</v>
      </c>
      <c r="M53" s="2">
        <v>0</v>
      </c>
      <c r="N53" s="2">
        <v>2.0202019999999998</v>
      </c>
      <c r="O53" s="2">
        <v>3.030303</v>
      </c>
      <c r="P53" s="2">
        <v>11.255411</v>
      </c>
      <c r="Q53" s="2">
        <v>0</v>
      </c>
      <c r="R53" s="2">
        <v>21.212121</v>
      </c>
      <c r="S53" s="2">
        <v>0</v>
      </c>
      <c r="T53" s="2">
        <v>2.4242423999999998</v>
      </c>
    </row>
    <row r="54" spans="3:20">
      <c r="C54" s="1" t="s">
        <v>17</v>
      </c>
      <c r="D54" s="2">
        <v>28.138528000000001</v>
      </c>
      <c r="E54" s="2">
        <v>8.8888888999999995</v>
      </c>
      <c r="F54" s="2">
        <v>15.757576</v>
      </c>
      <c r="G54" s="2">
        <v>23.953824000000001</v>
      </c>
      <c r="H54" s="2">
        <v>54.545454999999997</v>
      </c>
      <c r="I54" s="2">
        <v>26.186392000000001</v>
      </c>
      <c r="J54" s="2">
        <v>55.844155999999998</v>
      </c>
      <c r="K54" s="2">
        <v>68.484848</v>
      </c>
      <c r="L54" s="2">
        <v>76.363636</v>
      </c>
      <c r="M54" s="2">
        <v>63.636364</v>
      </c>
      <c r="N54" s="2">
        <v>82.491581999999994</v>
      </c>
      <c r="O54" s="2">
        <v>60.606060999999997</v>
      </c>
      <c r="P54" s="2">
        <v>70.129869999999997</v>
      </c>
      <c r="Q54" s="2">
        <v>84.848484999999997</v>
      </c>
      <c r="R54" s="2">
        <v>90.909091000000004</v>
      </c>
      <c r="S54" s="2">
        <v>72.727272999999997</v>
      </c>
      <c r="T54" s="2">
        <v>72.121212</v>
      </c>
    </row>
    <row r="55" spans="3:20">
      <c r="C55" s="1" t="s">
        <v>18</v>
      </c>
      <c r="D55" s="2">
        <v>1.0449321</v>
      </c>
      <c r="E55" s="2">
        <v>0.80808080999999998</v>
      </c>
      <c r="F55" s="2">
        <v>17.575758</v>
      </c>
      <c r="G55" s="2">
        <v>2.7417026999999998</v>
      </c>
      <c r="H55" s="2">
        <v>3.030303</v>
      </c>
      <c r="I55" s="2">
        <v>6.1749571000000003</v>
      </c>
      <c r="J55" s="2">
        <v>7.9414838000000003</v>
      </c>
      <c r="K55" s="2">
        <v>5.4545455</v>
      </c>
      <c r="L55" s="2">
        <v>3.8383837999999999</v>
      </c>
      <c r="M55" s="2">
        <v>9.9567099999999993</v>
      </c>
      <c r="N55" s="2">
        <v>13.804714000000001</v>
      </c>
      <c r="O55" s="2">
        <v>0</v>
      </c>
      <c r="P55" s="2">
        <v>7.3593073999999996</v>
      </c>
      <c r="Q55" s="2">
        <v>3.030303</v>
      </c>
      <c r="R55" s="2">
        <v>27.272727</v>
      </c>
      <c r="S55" s="2">
        <v>2.0202019999999998</v>
      </c>
      <c r="T55" s="2">
        <v>6.0606061000000002</v>
      </c>
    </row>
    <row r="56" spans="3:20">
      <c r="C56" s="1" t="s">
        <v>19</v>
      </c>
      <c r="D56" s="2">
        <v>31.964286000000001</v>
      </c>
      <c r="E56" s="2">
        <v>13</v>
      </c>
      <c r="F56" s="2">
        <v>35.5</v>
      </c>
      <c r="G56" s="2">
        <v>2.8571428999999999</v>
      </c>
      <c r="H56" s="2">
        <v>5</v>
      </c>
      <c r="I56" s="2">
        <v>15.094340000000001</v>
      </c>
      <c r="J56" s="2">
        <v>12.931034</v>
      </c>
      <c r="K56" s="2">
        <v>7</v>
      </c>
      <c r="L56" s="2">
        <v>1</v>
      </c>
      <c r="M56" s="2">
        <v>5</v>
      </c>
      <c r="N56" s="2">
        <v>6.1111110999999996</v>
      </c>
      <c r="O56" s="2">
        <v>10</v>
      </c>
      <c r="P56" s="2">
        <v>4.2857143000000004</v>
      </c>
      <c r="Q56" s="2">
        <v>0</v>
      </c>
      <c r="R56" s="2">
        <v>10</v>
      </c>
      <c r="S56" s="2">
        <v>5</v>
      </c>
      <c r="T56" s="2">
        <v>6</v>
      </c>
    </row>
    <row r="57" spans="3:20">
      <c r="C57" s="1" t="s">
        <v>20</v>
      </c>
      <c r="D57" s="2">
        <v>37.597329999999999</v>
      </c>
      <c r="E57" s="2">
        <v>19.354838999999998</v>
      </c>
      <c r="F57" s="2">
        <v>50</v>
      </c>
      <c r="G57" s="2">
        <v>22.887865000000001</v>
      </c>
      <c r="H57" s="2">
        <v>16.129031999999999</v>
      </c>
      <c r="I57" s="2">
        <v>28.727937000000001</v>
      </c>
      <c r="J57" s="2">
        <v>34.260289</v>
      </c>
      <c r="K57" s="2">
        <v>29.677419</v>
      </c>
      <c r="L57" s="2">
        <v>13.333333</v>
      </c>
      <c r="M57" s="2">
        <v>12.903226</v>
      </c>
      <c r="N57" s="2">
        <v>16.845877999999999</v>
      </c>
      <c r="O57" s="2"/>
      <c r="P57" s="2">
        <v>13.364055</v>
      </c>
      <c r="Q57" s="2">
        <v>12.903226</v>
      </c>
      <c r="R57" s="2">
        <v>16.129031999999999</v>
      </c>
      <c r="S57" s="2">
        <v>16.666667</v>
      </c>
      <c r="T57" s="2">
        <v>12.903226</v>
      </c>
    </row>
    <row r="58" spans="3:20">
      <c r="C58" s="1" t="s">
        <v>21</v>
      </c>
      <c r="D58" s="2">
        <v>19.827586</v>
      </c>
      <c r="E58" s="2">
        <v>9.5833332999999996</v>
      </c>
      <c r="F58" s="2">
        <v>27.5</v>
      </c>
      <c r="G58" s="2">
        <v>5.9523809999999999</v>
      </c>
      <c r="H58" s="2">
        <v>0</v>
      </c>
      <c r="I58" s="2">
        <v>9.0801887000000008</v>
      </c>
      <c r="J58" s="2">
        <v>10.491071</v>
      </c>
      <c r="K58" s="2">
        <v>6.25</v>
      </c>
      <c r="L58" s="2">
        <v>0</v>
      </c>
      <c r="M58" s="2">
        <v>0</v>
      </c>
      <c r="N58" s="2">
        <v>0.69444444000000005</v>
      </c>
      <c r="O58" s="2">
        <v>18.75</v>
      </c>
      <c r="P58" s="2">
        <v>0</v>
      </c>
      <c r="Q58" s="2"/>
      <c r="R58" s="2">
        <v>18.75</v>
      </c>
      <c r="S58" s="2">
        <v>0</v>
      </c>
      <c r="T58" s="2">
        <v>0</v>
      </c>
    </row>
    <row r="59" spans="3:20">
      <c r="C59" s="1" t="s">
        <v>22</v>
      </c>
      <c r="D59" s="2">
        <v>25.600836000000001</v>
      </c>
      <c r="E59" s="2"/>
      <c r="F59" s="2">
        <v>23.030303</v>
      </c>
      <c r="G59" s="2">
        <v>11.544012</v>
      </c>
      <c r="H59" s="2">
        <v>3.030303</v>
      </c>
      <c r="I59" s="2">
        <v>17.781589</v>
      </c>
      <c r="J59" s="2">
        <v>24.764890000000001</v>
      </c>
      <c r="K59" s="2">
        <v>12.727273</v>
      </c>
      <c r="L59" s="2">
        <v>8.2828283000000003</v>
      </c>
      <c r="M59" s="2">
        <v>9.5238095000000005</v>
      </c>
      <c r="N59" s="2">
        <v>11.447811</v>
      </c>
      <c r="O59" s="2"/>
      <c r="P59" s="2">
        <v>13.852814</v>
      </c>
      <c r="Q59" s="2">
        <v>3.030303</v>
      </c>
      <c r="R59" s="2">
        <v>15.151515</v>
      </c>
      <c r="S59" s="2">
        <v>11.111110999999999</v>
      </c>
      <c r="T59" s="2">
        <v>9.0909090999999993</v>
      </c>
    </row>
    <row r="60" spans="3:20">
      <c r="C60" s="1" t="s">
        <v>23</v>
      </c>
      <c r="D60" s="2">
        <v>17.136886000000001</v>
      </c>
      <c r="E60" s="2">
        <v>2.2222222</v>
      </c>
      <c r="F60" s="2">
        <v>16.666667</v>
      </c>
      <c r="G60" s="2">
        <v>20.779221</v>
      </c>
      <c r="H60" s="2">
        <v>69.696969999999993</v>
      </c>
      <c r="I60" s="2">
        <v>25.557461</v>
      </c>
      <c r="J60" s="2">
        <v>59.770114999999997</v>
      </c>
      <c r="K60" s="2">
        <v>76.363636</v>
      </c>
      <c r="L60" s="2">
        <v>70.101010000000002</v>
      </c>
      <c r="M60" s="2">
        <v>63.636364</v>
      </c>
      <c r="N60" s="2">
        <v>73.063973000000004</v>
      </c>
      <c r="O60" s="2">
        <v>66.666667000000004</v>
      </c>
      <c r="P60" s="2">
        <v>66.666667000000004</v>
      </c>
      <c r="Q60" s="2">
        <v>63.636364</v>
      </c>
      <c r="R60" s="2">
        <v>75.757576</v>
      </c>
      <c r="S60" s="2">
        <v>66.161615999999995</v>
      </c>
      <c r="T60" s="2">
        <v>71.515152</v>
      </c>
    </row>
    <row r="61" spans="3:20">
      <c r="C61" s="1" t="s">
        <v>24</v>
      </c>
      <c r="D61" s="2">
        <v>51.984127000000001</v>
      </c>
      <c r="E61" s="2">
        <v>22.222221999999999</v>
      </c>
      <c r="F61" s="2">
        <v>29.861111000000001</v>
      </c>
      <c r="G61" s="2">
        <v>8.2010582000000003</v>
      </c>
      <c r="H61" s="2">
        <v>0</v>
      </c>
      <c r="I61" s="2">
        <v>18.972746000000001</v>
      </c>
      <c r="J61" s="2">
        <v>17.460317</v>
      </c>
      <c r="K61" s="2">
        <v>21.111111000000001</v>
      </c>
      <c r="L61" s="2">
        <v>0.37037037</v>
      </c>
      <c r="M61" s="2">
        <v>0.79365079000000005</v>
      </c>
      <c r="N61" s="2">
        <v>0.61728395000000003</v>
      </c>
      <c r="O61" s="2">
        <v>5.5555555999999999</v>
      </c>
      <c r="P61" s="2">
        <v>7.9365078999999996</v>
      </c>
      <c r="Q61" s="2">
        <v>11.764706</v>
      </c>
      <c r="R61" s="2"/>
      <c r="S61" s="2">
        <v>0.92592593000000001</v>
      </c>
      <c r="T61" s="2">
        <v>0</v>
      </c>
    </row>
    <row r="62" spans="3:20">
      <c r="C62" s="1" t="s">
        <v>25</v>
      </c>
      <c r="D62" s="2">
        <v>37.321429000000002</v>
      </c>
      <c r="E62" s="2">
        <v>18</v>
      </c>
      <c r="F62" s="2">
        <v>42.5</v>
      </c>
      <c r="G62" s="2">
        <v>5.9523809999999999</v>
      </c>
      <c r="H62" s="2">
        <v>0</v>
      </c>
      <c r="I62" s="2">
        <v>10</v>
      </c>
      <c r="J62" s="2">
        <v>12.321429</v>
      </c>
      <c r="K62" s="2">
        <v>28</v>
      </c>
      <c r="L62" s="2">
        <v>0.33333332999999998</v>
      </c>
      <c r="M62" s="2">
        <v>0</v>
      </c>
      <c r="N62" s="2">
        <v>0</v>
      </c>
      <c r="O62" s="2">
        <v>15.789474</v>
      </c>
      <c r="P62" s="2">
        <v>7.1428570999999996</v>
      </c>
      <c r="Q62" s="2">
        <v>0</v>
      </c>
      <c r="R62" s="2">
        <v>0</v>
      </c>
      <c r="S62" s="2">
        <v>0.83333332999999998</v>
      </c>
      <c r="T62" s="2">
        <v>0</v>
      </c>
    </row>
    <row r="63" spans="3:20">
      <c r="C63" s="1" t="s">
        <v>26</v>
      </c>
      <c r="D63" s="2">
        <v>37.722048000000001</v>
      </c>
      <c r="E63" s="2">
        <v>15.353535000000001</v>
      </c>
      <c r="F63" s="2">
        <v>33.939394</v>
      </c>
      <c r="G63" s="2">
        <v>6.4935064999999996</v>
      </c>
      <c r="H63" s="2">
        <v>9.0909090999999993</v>
      </c>
      <c r="I63" s="2">
        <v>11.320755</v>
      </c>
      <c r="J63" s="2">
        <v>33.751306</v>
      </c>
      <c r="K63" s="2">
        <v>44.848484999999997</v>
      </c>
      <c r="L63" s="2">
        <v>57.777777999999998</v>
      </c>
      <c r="M63" s="2">
        <v>46.320346000000001</v>
      </c>
      <c r="N63" s="2">
        <v>59.259259</v>
      </c>
      <c r="O63" s="2">
        <v>54.545454999999997</v>
      </c>
      <c r="P63" s="2">
        <v>51.515152</v>
      </c>
      <c r="Q63" s="2">
        <v>54.545454999999997</v>
      </c>
      <c r="R63" s="2">
        <v>81.818181999999993</v>
      </c>
      <c r="S63" s="2">
        <v>63.131312999999999</v>
      </c>
      <c r="T63" s="2">
        <v>33.333333000000003</v>
      </c>
    </row>
    <row r="64" spans="3:20">
      <c r="C64" s="1" t="s">
        <v>27</v>
      </c>
      <c r="D64" s="2">
        <v>37.520128999999997</v>
      </c>
      <c r="E64" s="2">
        <v>12.463768</v>
      </c>
      <c r="F64" s="2">
        <v>22.705314000000001</v>
      </c>
      <c r="G64" s="2">
        <v>0.41407866999999998</v>
      </c>
      <c r="H64" s="2">
        <v>0</v>
      </c>
      <c r="I64" s="2">
        <v>9.02379</v>
      </c>
      <c r="J64" s="2">
        <v>8.5403727000000007</v>
      </c>
      <c r="K64" s="2">
        <v>0</v>
      </c>
      <c r="L64" s="2">
        <v>0.28985506999999999</v>
      </c>
      <c r="M64" s="2">
        <v>0</v>
      </c>
      <c r="N64" s="2">
        <v>0</v>
      </c>
      <c r="O64" s="2">
        <v>0</v>
      </c>
      <c r="P64" s="2">
        <v>19.254657999999999</v>
      </c>
      <c r="Q64" s="2">
        <v>0</v>
      </c>
      <c r="R64" s="2">
        <v>8.6956521999999996</v>
      </c>
      <c r="S64" s="2">
        <v>0.72463767999999995</v>
      </c>
      <c r="T64" s="2">
        <v>1.7391304000000001</v>
      </c>
    </row>
    <row r="65" spans="3:20">
      <c r="C65" s="1" t="s">
        <v>28</v>
      </c>
      <c r="D65" s="2">
        <v>13.584117000000001</v>
      </c>
      <c r="E65" s="2">
        <v>7.0707070999999999</v>
      </c>
      <c r="F65" s="2">
        <v>19.393939</v>
      </c>
      <c r="G65" s="2">
        <v>9.5238095000000005</v>
      </c>
      <c r="H65" s="2">
        <v>30.30303</v>
      </c>
      <c r="I65" s="2">
        <v>21.269297000000002</v>
      </c>
      <c r="J65" s="2">
        <v>14.315569</v>
      </c>
      <c r="K65" s="2">
        <v>61.818182</v>
      </c>
      <c r="L65" s="2">
        <v>55.757576</v>
      </c>
      <c r="M65" s="2">
        <v>63.636364</v>
      </c>
      <c r="N65" s="2">
        <v>61.279460999999998</v>
      </c>
      <c r="O65" s="2">
        <v>66.666667000000004</v>
      </c>
      <c r="P65" s="2">
        <v>42.424242</v>
      </c>
      <c r="Q65" s="2">
        <v>63.636364</v>
      </c>
      <c r="R65" s="2">
        <v>72.727272999999997</v>
      </c>
      <c r="S65" s="2">
        <v>52.525252999999999</v>
      </c>
      <c r="T65" s="2"/>
    </row>
  </sheetData>
  <mergeCells count="1">
    <mergeCell ref="D2:T2"/>
  </mergeCells>
  <phoneticPr fontId="7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X34"/>
  <sheetViews>
    <sheetView zoomScale="75" zoomScaleNormal="75" workbookViewId="0">
      <selection activeCell="D18" sqref="D18"/>
    </sheetView>
  </sheetViews>
  <sheetFormatPr defaultRowHeight="15"/>
  <cols>
    <col min="3" max="3" width="13.7109375" style="1" customWidth="1"/>
    <col min="4" max="21" width="9.140625" style="1"/>
    <col min="22" max="22" width="2.85546875" style="1" customWidth="1"/>
    <col min="23" max="23" width="12" style="1" customWidth="1"/>
    <col min="24" max="24" width="9.140625" style="1"/>
  </cols>
  <sheetData>
    <row r="2" spans="3:23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4"/>
      <c r="W2" s="5"/>
    </row>
    <row r="3" spans="3:23">
      <c r="C3" s="6" t="s">
        <v>32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8"/>
      <c r="W3" s="9" t="s">
        <v>30</v>
      </c>
    </row>
    <row r="4" spans="3:23">
      <c r="C4" s="10" t="s">
        <v>0</v>
      </c>
      <c r="D4" s="11">
        <v>0.16724439999999999</v>
      </c>
      <c r="E4" s="11">
        <v>0.1287114</v>
      </c>
      <c r="F4" s="11">
        <v>0.34796830000000001</v>
      </c>
      <c r="G4" s="11">
        <v>0.41452250000000002</v>
      </c>
      <c r="H4" s="11">
        <v>0.42807800000000001</v>
      </c>
      <c r="I4" s="11">
        <v>0.62540779999999996</v>
      </c>
      <c r="J4" s="11">
        <v>0.1815995</v>
      </c>
      <c r="K4" s="11">
        <v>5.4416600000000002E-2</v>
      </c>
      <c r="L4" s="11">
        <v>0.19285099999999999</v>
      </c>
      <c r="M4" s="11">
        <v>0.16226450000000001</v>
      </c>
      <c r="N4" s="11">
        <v>0.15081600000000001</v>
      </c>
      <c r="O4" s="11">
        <v>2.9922E-3</v>
      </c>
      <c r="P4" s="11">
        <v>0.40852119999999997</v>
      </c>
      <c r="Q4" s="11">
        <v>3.8302000000000002E-3</v>
      </c>
      <c r="R4" s="11">
        <v>1.9286999999999999E-2</v>
      </c>
      <c r="S4" s="11">
        <v>5.97846E-2</v>
      </c>
      <c r="T4" s="11">
        <v>8.5057300000000002E-2</v>
      </c>
      <c r="U4" s="11">
        <v>0.61040030000000001</v>
      </c>
      <c r="V4" s="11"/>
      <c r="W4" s="12">
        <f>SUM(D4:U4)</f>
        <v>4.0437527999999991</v>
      </c>
    </row>
    <row r="5" spans="3:23">
      <c r="C5" s="10" t="s">
        <v>1</v>
      </c>
      <c r="D5" s="11">
        <v>2.80989E-2</v>
      </c>
      <c r="E5" s="11">
        <v>1.18123E-2</v>
      </c>
      <c r="F5" s="11">
        <v>8.2864400000000005E-2</v>
      </c>
      <c r="G5" s="11">
        <v>0.1185846</v>
      </c>
      <c r="H5" s="11">
        <v>2.8854299999999999E-2</v>
      </c>
      <c r="I5" s="11">
        <v>0.1222318</v>
      </c>
      <c r="J5" s="11">
        <v>2.35071E-2</v>
      </c>
      <c r="K5" s="11">
        <v>3.0968699999999998E-2</v>
      </c>
      <c r="L5" s="11">
        <v>8.5510600000000006E-2</v>
      </c>
      <c r="M5" s="11">
        <v>6.9223499999999993E-2</v>
      </c>
      <c r="N5" s="11">
        <v>8.0686499999999994E-2</v>
      </c>
      <c r="O5" s="11">
        <v>2.6256999999999999E-3</v>
      </c>
      <c r="P5" s="11">
        <v>5.0493000000000003E-2</v>
      </c>
      <c r="Q5" s="11">
        <v>1.1535500000000001E-2</v>
      </c>
      <c r="R5" s="11">
        <v>2.6140000000000001E-4</v>
      </c>
      <c r="S5" s="11">
        <v>3.0151399999999998E-2</v>
      </c>
      <c r="T5" s="11">
        <v>8.3695000000000002E-3</v>
      </c>
      <c r="U5" s="11">
        <v>0.29042649999999998</v>
      </c>
      <c r="V5" s="11"/>
      <c r="W5" s="12">
        <f t="shared" ref="W5:W32" si="0">SUM(D5:U5)</f>
        <v>1.0762057</v>
      </c>
    </row>
    <row r="6" spans="3:23">
      <c r="C6" s="10" t="s">
        <v>2</v>
      </c>
      <c r="D6" s="11">
        <v>0.1091994</v>
      </c>
      <c r="E6" s="11">
        <v>0.10669579999999999</v>
      </c>
      <c r="F6" s="11">
        <v>0.1520205</v>
      </c>
      <c r="G6" s="11">
        <v>0.19915160000000001</v>
      </c>
      <c r="H6" s="11">
        <v>9.3456600000000001E-2</v>
      </c>
      <c r="I6" s="11">
        <v>0.64730089999999996</v>
      </c>
      <c r="J6" s="11">
        <v>0.1538562</v>
      </c>
      <c r="K6" s="11">
        <v>0.14934749999999999</v>
      </c>
      <c r="L6" s="11">
        <v>0.314882</v>
      </c>
      <c r="M6" s="11">
        <v>0.29034989999999999</v>
      </c>
      <c r="N6" s="11">
        <v>0.24395910000000001</v>
      </c>
      <c r="O6" s="11">
        <v>1.0415499999999999E-2</v>
      </c>
      <c r="P6" s="11">
        <v>0.64590820000000004</v>
      </c>
      <c r="Q6" s="11">
        <v>6.3638600000000003E-2</v>
      </c>
      <c r="R6" s="11">
        <v>9.5513999999999998E-3</v>
      </c>
      <c r="S6" s="11">
        <v>9.6382200000000001E-2</v>
      </c>
      <c r="T6" s="11">
        <v>0.13200239999999999</v>
      </c>
      <c r="U6" s="11">
        <v>0.78400389999999998</v>
      </c>
      <c r="V6" s="11"/>
      <c r="W6" s="12">
        <f t="shared" si="0"/>
        <v>4.2021217000000002</v>
      </c>
    </row>
    <row r="7" spans="3:23">
      <c r="C7" s="10" t="s">
        <v>3</v>
      </c>
      <c r="D7" s="11">
        <v>0.21664990000000001</v>
      </c>
      <c r="E7" s="11">
        <v>4.1384700000000003E-2</v>
      </c>
      <c r="F7" s="11">
        <v>0.34936210000000001</v>
      </c>
      <c r="G7" s="11">
        <v>0.53842970000000001</v>
      </c>
      <c r="H7" s="11">
        <v>2.7530499999999999E-2</v>
      </c>
      <c r="I7" s="11">
        <v>1.3772580000000001</v>
      </c>
      <c r="J7" s="11">
        <v>0.35441050000000002</v>
      </c>
      <c r="K7" s="11">
        <v>8.4786700000000007E-2</v>
      </c>
      <c r="L7" s="11">
        <v>0.66625540000000005</v>
      </c>
      <c r="M7" s="11">
        <v>0.86627109999999996</v>
      </c>
      <c r="N7" s="11">
        <v>1.6873689999999999</v>
      </c>
      <c r="O7" s="11">
        <v>5.6918000000000003E-3</v>
      </c>
      <c r="P7" s="11">
        <v>0.14650350000000001</v>
      </c>
      <c r="Q7" s="11">
        <v>7.8236899999999998E-2</v>
      </c>
      <c r="R7" s="11">
        <v>5.7508000000000004E-3</v>
      </c>
      <c r="S7" s="11">
        <v>0.53765629999999998</v>
      </c>
      <c r="T7" s="11">
        <v>3.6742999999999998E-2</v>
      </c>
      <c r="U7" s="11">
        <v>0.99919239999999998</v>
      </c>
      <c r="V7" s="11"/>
      <c r="W7" s="12">
        <f t="shared" si="0"/>
        <v>8.0194823</v>
      </c>
    </row>
    <row r="8" spans="3:23">
      <c r="C8" s="10" t="s">
        <v>4</v>
      </c>
      <c r="D8" s="11">
        <v>2.6710100000000001E-2</v>
      </c>
      <c r="E8" s="11">
        <v>2.3704900000000001E-2</v>
      </c>
      <c r="F8" s="11">
        <v>2.7049799999999999E-2</v>
      </c>
      <c r="G8" s="11">
        <v>4.1134799999999999E-2</v>
      </c>
      <c r="H8" s="11">
        <v>2.3689399999999999E-2</v>
      </c>
      <c r="I8" s="11">
        <v>0.2292313</v>
      </c>
      <c r="J8" s="11">
        <v>5.2897E-2</v>
      </c>
      <c r="K8" s="11">
        <v>1.76446E-2</v>
      </c>
      <c r="L8" s="11">
        <v>7.8828800000000004E-2</v>
      </c>
      <c r="M8" s="11">
        <v>8.9477299999999996E-2</v>
      </c>
      <c r="N8" s="11">
        <v>9.09446E-2</v>
      </c>
      <c r="O8" s="11">
        <v>2.4908999999999999E-3</v>
      </c>
      <c r="P8" s="11">
        <v>7.8168199999999993E-2</v>
      </c>
      <c r="Q8" s="11">
        <v>7.9413999999999995E-3</v>
      </c>
      <c r="R8" s="11">
        <v>7.0400000000000004E-5</v>
      </c>
      <c r="S8" s="11">
        <v>1.54149E-2</v>
      </c>
      <c r="T8" s="11">
        <v>2.5407599999999999E-2</v>
      </c>
      <c r="U8" s="11">
        <v>0.1225137</v>
      </c>
      <c r="V8" s="11"/>
      <c r="W8" s="12">
        <f t="shared" si="0"/>
        <v>0.95331969999999999</v>
      </c>
    </row>
    <row r="9" spans="3:23">
      <c r="C9" s="10" t="s">
        <v>5</v>
      </c>
      <c r="D9" s="11">
        <v>0.42059239999999998</v>
      </c>
      <c r="E9" s="11">
        <v>0.27459270000000002</v>
      </c>
      <c r="F9" s="11">
        <v>0.58024350000000002</v>
      </c>
      <c r="G9" s="11">
        <v>0.52535379999999998</v>
      </c>
      <c r="H9" s="11">
        <v>0.36487979999999998</v>
      </c>
      <c r="I9" s="11">
        <v>1.5565059999999999</v>
      </c>
      <c r="J9" s="11">
        <v>0.55357829999999997</v>
      </c>
      <c r="K9" s="11">
        <v>0.27246999999999999</v>
      </c>
      <c r="L9" s="11">
        <v>0.53073780000000004</v>
      </c>
      <c r="M9" s="11">
        <v>0.89217840000000004</v>
      </c>
      <c r="N9" s="11">
        <v>0.72529129999999997</v>
      </c>
      <c r="O9" s="11">
        <v>1.7201399999999999E-2</v>
      </c>
      <c r="P9" s="11">
        <v>0.8142703</v>
      </c>
      <c r="Q9" s="11">
        <v>0.2337139</v>
      </c>
      <c r="R9" s="11">
        <v>4.1831800000000002E-2</v>
      </c>
      <c r="S9" s="11">
        <v>0.2118351</v>
      </c>
      <c r="T9" s="11">
        <v>0.27371800000000002</v>
      </c>
      <c r="U9" s="11">
        <v>2.5200749999999998</v>
      </c>
      <c r="V9" s="11"/>
      <c r="W9" s="12">
        <f t="shared" si="0"/>
        <v>10.8090695</v>
      </c>
    </row>
    <row r="10" spans="3:23">
      <c r="C10" s="10" t="s">
        <v>6</v>
      </c>
      <c r="D10" s="11">
        <v>3.9146300000000002E-2</v>
      </c>
      <c r="E10" s="11">
        <v>8.7162000000000003E-3</v>
      </c>
      <c r="F10" s="11">
        <v>2.5043200000000002E-2</v>
      </c>
      <c r="G10" s="11">
        <v>1.42305E-2</v>
      </c>
      <c r="H10" s="11">
        <v>4.7775999999999999E-3</v>
      </c>
      <c r="I10" s="11">
        <v>4.9184199999999997E-2</v>
      </c>
      <c r="J10" s="11">
        <v>6.5307000000000004E-3</v>
      </c>
      <c r="K10" s="11">
        <v>1.5992999999999999E-3</v>
      </c>
      <c r="L10" s="11">
        <v>1.6513799999999999E-2</v>
      </c>
      <c r="M10" s="11">
        <v>1.11836E-2</v>
      </c>
      <c r="N10" s="11">
        <v>5.0635999999999997E-3</v>
      </c>
      <c r="O10" s="11">
        <v>1.1010000000000001E-4</v>
      </c>
      <c r="P10" s="11">
        <v>9.5257999999999992E-3</v>
      </c>
      <c r="Q10" s="11">
        <v>1.59E-6</v>
      </c>
      <c r="R10" s="11">
        <v>8.5900000000000001E-5</v>
      </c>
      <c r="S10" s="11">
        <v>2.5925000000000002E-3</v>
      </c>
      <c r="T10" s="11">
        <v>1.8531999999999999E-3</v>
      </c>
      <c r="U10" s="11"/>
      <c r="V10" s="11"/>
      <c r="W10" s="12">
        <f t="shared" si="0"/>
        <v>0.19615808999999998</v>
      </c>
    </row>
    <row r="11" spans="3:23">
      <c r="C11" s="10" t="s">
        <v>7</v>
      </c>
      <c r="D11" s="11">
        <v>0.2014852</v>
      </c>
      <c r="E11" s="11">
        <v>0.1216585</v>
      </c>
      <c r="F11" s="11">
        <v>0.24441170000000001</v>
      </c>
      <c r="G11" s="11">
        <v>0.21309649999999999</v>
      </c>
      <c r="H11" s="11">
        <v>0.10714419999999999</v>
      </c>
      <c r="I11" s="11">
        <v>0.55785549999999995</v>
      </c>
      <c r="J11" s="11">
        <v>0.21312680000000001</v>
      </c>
      <c r="K11" s="11">
        <v>6.7748100000000006E-2</v>
      </c>
      <c r="L11" s="11">
        <v>0.22524150000000001</v>
      </c>
      <c r="M11" s="11">
        <v>0.23395289999999999</v>
      </c>
      <c r="N11" s="11">
        <v>0.16528989999999999</v>
      </c>
      <c r="O11" s="11">
        <v>4.1561999999999997E-3</v>
      </c>
      <c r="P11" s="11">
        <v>0.53895210000000005</v>
      </c>
      <c r="Q11" s="11">
        <v>3.8297100000000001E-2</v>
      </c>
      <c r="R11" s="11">
        <v>4.6275400000000001E-2</v>
      </c>
      <c r="S11" s="11">
        <v>6.5321900000000002E-2</v>
      </c>
      <c r="T11" s="11">
        <v>9.9146999999999999E-2</v>
      </c>
      <c r="U11" s="11">
        <v>0.8008769</v>
      </c>
      <c r="V11" s="11"/>
      <c r="W11" s="12">
        <f t="shared" si="0"/>
        <v>3.9440373999999996</v>
      </c>
    </row>
    <row r="12" spans="3:23">
      <c r="C12" s="10" t="s">
        <v>8</v>
      </c>
      <c r="D12" s="11">
        <v>0.25784659999999998</v>
      </c>
      <c r="E12" s="11">
        <v>0.20458609999999999</v>
      </c>
      <c r="F12" s="11">
        <v>0.38043080000000001</v>
      </c>
      <c r="G12" s="11">
        <v>0.41218189999999999</v>
      </c>
      <c r="H12" s="11">
        <v>0.20390349999999999</v>
      </c>
      <c r="I12" s="11">
        <v>0.99936910000000001</v>
      </c>
      <c r="J12" s="11">
        <v>0.39184020000000003</v>
      </c>
      <c r="K12" s="11">
        <v>0.14130300000000001</v>
      </c>
      <c r="L12" s="11">
        <v>0.36208400000000002</v>
      </c>
      <c r="M12" s="11">
        <v>0.43174960000000001</v>
      </c>
      <c r="N12" s="11">
        <v>0.34568379999999999</v>
      </c>
      <c r="O12" s="11">
        <v>4.4318999999999999E-3</v>
      </c>
      <c r="P12" s="11">
        <v>0.61904970000000004</v>
      </c>
      <c r="Q12" s="11">
        <v>0.13235839999999999</v>
      </c>
      <c r="R12" s="11">
        <v>1.8468700000000001E-2</v>
      </c>
      <c r="S12" s="11">
        <v>0.1294691</v>
      </c>
      <c r="T12" s="11">
        <v>0.20755080000000001</v>
      </c>
      <c r="U12" s="11">
        <v>1.2762009999999999</v>
      </c>
      <c r="V12" s="11"/>
      <c r="W12" s="12">
        <f t="shared" si="0"/>
        <v>6.5185081999999994</v>
      </c>
    </row>
    <row r="13" spans="3:23">
      <c r="C13" s="10" t="s">
        <v>9</v>
      </c>
      <c r="D13" s="11">
        <v>6.9261299999999998E-2</v>
      </c>
      <c r="E13" s="11">
        <v>3.9787099999999999E-2</v>
      </c>
      <c r="F13" s="11">
        <v>9.1744900000000004E-2</v>
      </c>
      <c r="G13" s="11">
        <v>8.4532399999999994E-2</v>
      </c>
      <c r="H13" s="11">
        <v>1.15718E-2</v>
      </c>
      <c r="I13" s="11">
        <v>0.42323149999999998</v>
      </c>
      <c r="J13" s="11">
        <v>0.54901520000000004</v>
      </c>
      <c r="K13" s="11">
        <v>2.61557E-2</v>
      </c>
      <c r="L13" s="11">
        <v>0.1131224</v>
      </c>
      <c r="M13" s="11">
        <v>0.80955100000000002</v>
      </c>
      <c r="N13" s="11">
        <v>0.89875499999999997</v>
      </c>
      <c r="O13" s="11">
        <v>1.697E-4</v>
      </c>
      <c r="P13" s="11">
        <v>3.1696200000000001E-2</v>
      </c>
      <c r="Q13" s="11">
        <v>1.19215E-2</v>
      </c>
      <c r="R13" s="11">
        <v>1.3986000000000001E-3</v>
      </c>
      <c r="S13" s="11">
        <v>0.1345478</v>
      </c>
      <c r="T13" s="11">
        <v>0.15349840000000001</v>
      </c>
      <c r="U13" s="11">
        <v>0.4051478</v>
      </c>
      <c r="V13" s="11"/>
      <c r="W13" s="12">
        <f t="shared" si="0"/>
        <v>3.8551082999999995</v>
      </c>
    </row>
    <row r="14" spans="3:23">
      <c r="C14" s="10" t="s">
        <v>10</v>
      </c>
      <c r="D14" s="11">
        <v>1.7247800000000001E-2</v>
      </c>
      <c r="E14" s="11">
        <v>1.6579199999999999E-2</v>
      </c>
      <c r="F14" s="11">
        <v>4.9350699999999997E-2</v>
      </c>
      <c r="G14" s="11">
        <v>3.2829299999999999E-2</v>
      </c>
      <c r="H14" s="11">
        <v>2.01484E-2</v>
      </c>
      <c r="I14" s="11">
        <v>0.13063559999999999</v>
      </c>
      <c r="J14" s="11">
        <v>3.2837199999999997E-2</v>
      </c>
      <c r="K14" s="11">
        <v>4.7892799999999999E-2</v>
      </c>
      <c r="L14" s="11">
        <v>5.6059600000000001E-2</v>
      </c>
      <c r="M14" s="11">
        <v>0.1057621</v>
      </c>
      <c r="N14" s="11">
        <v>0.1163373</v>
      </c>
      <c r="O14" s="11">
        <v>4.6940000000000003E-4</v>
      </c>
      <c r="P14" s="11">
        <v>5.9594899999999999E-2</v>
      </c>
      <c r="Q14" s="11">
        <v>2.0680000000000001E-4</v>
      </c>
      <c r="R14" s="11">
        <v>5.8600000000000001E-5</v>
      </c>
      <c r="S14" s="11">
        <v>9.7029000000000004E-3</v>
      </c>
      <c r="T14" s="11">
        <v>1.52739E-2</v>
      </c>
      <c r="U14" s="11">
        <v>0.13538639999999999</v>
      </c>
      <c r="V14" s="11"/>
      <c r="W14" s="12">
        <f t="shared" si="0"/>
        <v>0.84637289999999987</v>
      </c>
    </row>
    <row r="15" spans="3:23">
      <c r="C15" s="10" t="s">
        <v>11</v>
      </c>
      <c r="D15" s="11">
        <v>3.1470999999999999E-2</v>
      </c>
      <c r="E15" s="11">
        <v>2.4535299999999999E-2</v>
      </c>
      <c r="F15" s="11">
        <v>0.13674990000000001</v>
      </c>
      <c r="G15" s="11">
        <v>7.2456000000000007E-2</v>
      </c>
      <c r="H15" s="11">
        <v>3.5584000000000002E-3</v>
      </c>
      <c r="I15" s="11">
        <v>0.1207143</v>
      </c>
      <c r="J15" s="11">
        <v>2.1377899999999998E-2</v>
      </c>
      <c r="K15" s="11">
        <v>1.6779800000000001E-2</v>
      </c>
      <c r="L15" s="11">
        <v>7.4383900000000003E-2</v>
      </c>
      <c r="M15" s="11">
        <v>2.7097799999999998E-2</v>
      </c>
      <c r="N15" s="11">
        <v>1.9531900000000001E-2</v>
      </c>
      <c r="O15" s="11">
        <v>1.963E-4</v>
      </c>
      <c r="P15" s="11">
        <v>3.6473499999999999E-2</v>
      </c>
      <c r="Q15" s="11">
        <v>5.6931000000000004E-3</v>
      </c>
      <c r="R15" s="11">
        <v>3.9183999999999998E-3</v>
      </c>
      <c r="S15" s="11">
        <v>5.4402000000000001E-3</v>
      </c>
      <c r="T15" s="11">
        <v>4.5602000000000004E-3</v>
      </c>
      <c r="U15" s="11"/>
      <c r="V15" s="11"/>
      <c r="W15" s="12">
        <f t="shared" si="0"/>
        <v>0.60493790000000014</v>
      </c>
    </row>
    <row r="16" spans="3:23">
      <c r="C16" s="10" t="s">
        <v>12</v>
      </c>
      <c r="D16" s="11">
        <v>5.3178400000000001E-2</v>
      </c>
      <c r="E16" s="11">
        <v>6.6203E-3</v>
      </c>
      <c r="F16" s="11">
        <v>0.16111729999999999</v>
      </c>
      <c r="G16" s="11">
        <v>0.127279</v>
      </c>
      <c r="H16" s="11">
        <v>1.1181999999999999E-2</v>
      </c>
      <c r="I16" s="11">
        <v>0.20360739999999999</v>
      </c>
      <c r="J16" s="11">
        <v>3.5288600000000003E-2</v>
      </c>
      <c r="K16" s="11">
        <v>1.3130599999999999E-2</v>
      </c>
      <c r="L16" s="11">
        <v>0.10196330000000001</v>
      </c>
      <c r="M16" s="11">
        <v>0.1138036</v>
      </c>
      <c r="N16" s="11">
        <v>5.88599E-2</v>
      </c>
      <c r="O16" s="11">
        <v>1.6521000000000001E-3</v>
      </c>
      <c r="P16" s="11">
        <v>1.1901E-2</v>
      </c>
      <c r="Q16" s="11">
        <v>2.3292799999999999E-2</v>
      </c>
      <c r="R16" s="11">
        <v>2.2163599999999999E-2</v>
      </c>
      <c r="S16" s="11">
        <v>2.91002E-2</v>
      </c>
      <c r="T16" s="11">
        <v>7.077E-3</v>
      </c>
      <c r="U16" s="11">
        <v>0.56385260000000004</v>
      </c>
      <c r="V16" s="11"/>
      <c r="W16" s="12">
        <f t="shared" si="0"/>
        <v>1.5450697</v>
      </c>
    </row>
    <row r="17" spans="3:23">
      <c r="C17" s="10" t="s">
        <v>13</v>
      </c>
      <c r="D17" s="11">
        <v>2.8789100000000001E-2</v>
      </c>
      <c r="E17" s="11">
        <v>3.92314E-2</v>
      </c>
      <c r="F17" s="11">
        <v>4.5759399999999999E-2</v>
      </c>
      <c r="G17" s="11">
        <v>6.4256300000000002E-2</v>
      </c>
      <c r="H17" s="11">
        <v>2.89453E-2</v>
      </c>
      <c r="I17" s="11">
        <v>0.1046554</v>
      </c>
      <c r="J17" s="11">
        <v>3.6667999999999999E-2</v>
      </c>
      <c r="K17" s="11">
        <v>1.01279E-2</v>
      </c>
      <c r="L17" s="11">
        <v>3.8465399999999997E-2</v>
      </c>
      <c r="M17" s="11">
        <v>0.16932249999999999</v>
      </c>
      <c r="N17" s="11">
        <v>6.7401100000000005E-2</v>
      </c>
      <c r="O17" s="11">
        <v>1.4576999999999999E-3</v>
      </c>
      <c r="P17" s="11">
        <v>5.7947100000000001E-2</v>
      </c>
      <c r="Q17" s="11">
        <v>2.8408900000000001E-2</v>
      </c>
      <c r="R17" s="11">
        <v>2.8969999999999999E-4</v>
      </c>
      <c r="S17" s="11">
        <v>1.5330099999999999E-2</v>
      </c>
      <c r="T17" s="11">
        <v>3.5201299999999998E-2</v>
      </c>
      <c r="U17" s="11">
        <v>0.85297040000000002</v>
      </c>
      <c r="V17" s="11"/>
      <c r="W17" s="12">
        <f t="shared" si="0"/>
        <v>1.6252269999999998</v>
      </c>
    </row>
    <row r="18" spans="3:23">
      <c r="C18" s="10" t="s">
        <v>14</v>
      </c>
      <c r="D18" s="11">
        <v>0.28036990000000001</v>
      </c>
      <c r="E18" s="11">
        <v>0.12510060000000001</v>
      </c>
      <c r="F18" s="11">
        <v>0.1404773</v>
      </c>
      <c r="G18" s="11">
        <v>0.28863169999999999</v>
      </c>
      <c r="H18" s="11">
        <v>0.16455359999999999</v>
      </c>
      <c r="I18" s="11">
        <v>0.85178050000000005</v>
      </c>
      <c r="J18" s="11">
        <v>0.3686815</v>
      </c>
      <c r="K18" s="11">
        <v>6.1932000000000001E-2</v>
      </c>
      <c r="L18" s="11">
        <v>0.2585712</v>
      </c>
      <c r="M18" s="11">
        <v>0.27767029999999998</v>
      </c>
      <c r="N18" s="11">
        <v>0.2234737</v>
      </c>
      <c r="O18" s="11">
        <v>4.9379000000000003E-3</v>
      </c>
      <c r="P18" s="11">
        <v>0.52016720000000005</v>
      </c>
      <c r="Q18" s="11">
        <v>3.3922599999999997E-2</v>
      </c>
      <c r="R18" s="11">
        <v>1.8141600000000001E-2</v>
      </c>
      <c r="S18" s="11">
        <v>9.8177500000000001E-2</v>
      </c>
      <c r="T18" s="11">
        <v>9.2069899999999996E-2</v>
      </c>
      <c r="U18" s="11">
        <v>1.0740829999999999</v>
      </c>
      <c r="V18" s="11"/>
      <c r="W18" s="12">
        <f t="shared" si="0"/>
        <v>4.8827419999999995</v>
      </c>
    </row>
    <row r="19" spans="3:23">
      <c r="C19" s="10" t="s">
        <v>15</v>
      </c>
      <c r="D19" s="11">
        <v>0.42938290000000001</v>
      </c>
      <c r="E19" s="11">
        <v>0.2272894</v>
      </c>
      <c r="F19" s="11">
        <v>0.76242200000000004</v>
      </c>
      <c r="G19" s="11">
        <v>0.30042790000000003</v>
      </c>
      <c r="H19" s="11">
        <v>9.7834199999999996E-2</v>
      </c>
      <c r="I19" s="11">
        <v>0.71060650000000003</v>
      </c>
      <c r="J19" s="11">
        <v>0.44181140000000002</v>
      </c>
      <c r="K19" s="11">
        <v>6.8337499999999995E-2</v>
      </c>
      <c r="L19" s="11">
        <v>0.21680430000000001</v>
      </c>
      <c r="M19" s="11">
        <v>0.57157670000000005</v>
      </c>
      <c r="N19" s="11">
        <v>0.54047979999999995</v>
      </c>
      <c r="O19" s="11">
        <v>1.0313E-3</v>
      </c>
      <c r="P19" s="11">
        <v>0.16559280000000001</v>
      </c>
      <c r="Q19" s="11">
        <v>5.7503499999999999E-2</v>
      </c>
      <c r="R19" s="11">
        <v>1.7524000000000001E-3</v>
      </c>
      <c r="S19" s="11">
        <v>0.205149</v>
      </c>
      <c r="T19" s="11">
        <v>0.16878609999999999</v>
      </c>
      <c r="U19" s="11">
        <v>1.4788870000000001</v>
      </c>
      <c r="V19" s="11"/>
      <c r="W19" s="12">
        <f t="shared" si="0"/>
        <v>6.4456747000000005</v>
      </c>
    </row>
    <row r="20" spans="3:23">
      <c r="C20" s="10" t="s">
        <v>16</v>
      </c>
      <c r="D20" s="11">
        <v>9.7854700000000003E-2</v>
      </c>
      <c r="E20" s="11">
        <v>4.5167600000000002E-2</v>
      </c>
      <c r="F20" s="11">
        <v>0.35096450000000001</v>
      </c>
      <c r="G20" s="11">
        <v>0.2257334</v>
      </c>
      <c r="H20" s="11">
        <v>2.3484700000000001E-2</v>
      </c>
      <c r="I20" s="11">
        <v>0.52972260000000004</v>
      </c>
      <c r="J20" s="11">
        <v>0.1100883</v>
      </c>
      <c r="K20" s="11">
        <v>3.3165399999999998E-2</v>
      </c>
      <c r="L20" s="11">
        <v>0.223825</v>
      </c>
      <c r="M20" s="11">
        <v>0.18655840000000001</v>
      </c>
      <c r="N20" s="11">
        <v>0.49744890000000003</v>
      </c>
      <c r="O20" s="11">
        <v>1.3397000000000001E-3</v>
      </c>
      <c r="P20" s="11">
        <v>4.8502799999999999E-2</v>
      </c>
      <c r="Q20" s="11">
        <v>1.6221900000000001E-2</v>
      </c>
      <c r="R20" s="11">
        <v>1.35624E-2</v>
      </c>
      <c r="S20" s="11">
        <v>0.1282248</v>
      </c>
      <c r="T20" s="11">
        <v>3.3663400000000003E-2</v>
      </c>
      <c r="U20" s="11">
        <v>0.71183050000000003</v>
      </c>
      <c r="V20" s="11"/>
      <c r="W20" s="12">
        <f t="shared" si="0"/>
        <v>3.2773590000000001</v>
      </c>
    </row>
    <row r="21" spans="3:23">
      <c r="C21" s="10" t="s">
        <v>17</v>
      </c>
      <c r="D21" s="11">
        <v>4.3812700000000003E-2</v>
      </c>
      <c r="E21" s="11">
        <v>2.7097900000000001E-2</v>
      </c>
      <c r="F21" s="11">
        <v>7.3719099999999996E-2</v>
      </c>
      <c r="G21" s="11">
        <v>6.6274600000000003E-2</v>
      </c>
      <c r="H21" s="11">
        <v>7.5285999999999999E-3</v>
      </c>
      <c r="I21" s="11">
        <v>0.20337240000000001</v>
      </c>
      <c r="J21" s="11">
        <v>2.1519300000000002E-2</v>
      </c>
      <c r="K21" s="11">
        <v>1.8717000000000001E-2</v>
      </c>
      <c r="L21" s="11">
        <v>8.5053199999999995E-2</v>
      </c>
      <c r="M21" s="11">
        <v>0.1802068</v>
      </c>
      <c r="N21" s="11">
        <v>0.44209019999999999</v>
      </c>
      <c r="O21" s="11">
        <v>5.9849999999999997E-4</v>
      </c>
      <c r="P21" s="11">
        <v>3.7007100000000001E-2</v>
      </c>
      <c r="Q21" s="11">
        <v>1.2854900000000001E-2</v>
      </c>
      <c r="R21" s="11">
        <v>1.01916E-2</v>
      </c>
      <c r="S21" s="11">
        <v>3.7418199999999999E-2</v>
      </c>
      <c r="T21" s="11">
        <v>1.09233E-2</v>
      </c>
      <c r="U21" s="11">
        <v>0.26180369999999997</v>
      </c>
      <c r="V21" s="11"/>
      <c r="W21" s="12">
        <f t="shared" si="0"/>
        <v>1.5401891000000001</v>
      </c>
    </row>
    <row r="22" spans="3:23">
      <c r="C22" s="10" t="s">
        <v>18</v>
      </c>
      <c r="D22" s="11">
        <v>0.21421770000000001</v>
      </c>
      <c r="E22" s="11">
        <v>0.13206879999999999</v>
      </c>
      <c r="F22" s="11">
        <v>0.27135379999999998</v>
      </c>
      <c r="G22" s="11">
        <v>0.2320305</v>
      </c>
      <c r="H22" s="11">
        <v>0.131166</v>
      </c>
      <c r="I22" s="11">
        <v>0.45783550000000001</v>
      </c>
      <c r="J22" s="11">
        <v>0.14151</v>
      </c>
      <c r="K22" s="11">
        <v>3.1542500000000001E-2</v>
      </c>
      <c r="L22" s="11">
        <v>0.13766200000000001</v>
      </c>
      <c r="M22" s="11">
        <v>0.56937850000000001</v>
      </c>
      <c r="N22" s="11">
        <v>0.27662170000000003</v>
      </c>
      <c r="O22" s="11">
        <v>6.4818999999999996E-3</v>
      </c>
      <c r="P22" s="11">
        <v>0.19983329999999999</v>
      </c>
      <c r="Q22" s="11">
        <v>1.1313200000000001E-2</v>
      </c>
      <c r="R22" s="11">
        <v>4.9326999999999999E-3</v>
      </c>
      <c r="S22" s="11">
        <v>0.1050835</v>
      </c>
      <c r="T22" s="11">
        <v>9.8217200000000005E-2</v>
      </c>
      <c r="U22" s="11">
        <v>1.0073780000000001</v>
      </c>
      <c r="V22" s="11"/>
      <c r="W22" s="12">
        <f t="shared" si="0"/>
        <v>4.0286267999999996</v>
      </c>
    </row>
    <row r="23" spans="3:23">
      <c r="C23" s="10" t="s">
        <v>19</v>
      </c>
      <c r="D23" s="11">
        <v>4.5747799999999998E-2</v>
      </c>
      <c r="E23" s="11">
        <v>3.4034300000000003E-2</v>
      </c>
      <c r="F23" s="11">
        <v>7.0145200000000005E-2</v>
      </c>
      <c r="G23" s="11">
        <v>7.9381900000000005E-2</v>
      </c>
      <c r="H23" s="11">
        <v>3.7690000000000001E-2</v>
      </c>
      <c r="I23" s="11">
        <v>0.28542420000000002</v>
      </c>
      <c r="J23" s="11">
        <v>7.4701199999999995E-2</v>
      </c>
      <c r="K23" s="11">
        <v>2.8511399999999999E-2</v>
      </c>
      <c r="L23" s="11">
        <v>0.10729379999999999</v>
      </c>
      <c r="M23" s="11">
        <v>9.3792600000000004E-2</v>
      </c>
      <c r="N23" s="11">
        <v>7.1812699999999993E-2</v>
      </c>
      <c r="O23" s="11">
        <v>1.4992E-3</v>
      </c>
      <c r="P23" s="11">
        <v>0.1013317</v>
      </c>
      <c r="Q23" s="11">
        <v>4.1980999999999997E-3</v>
      </c>
      <c r="R23" s="11">
        <v>1.88994E-2</v>
      </c>
      <c r="S23" s="11">
        <v>1.90811E-2</v>
      </c>
      <c r="T23" s="11">
        <v>2.7132900000000001E-2</v>
      </c>
      <c r="U23" s="11">
        <v>0.18555840000000001</v>
      </c>
      <c r="V23" s="11"/>
      <c r="W23" s="12">
        <f t="shared" si="0"/>
        <v>1.2862358999999999</v>
      </c>
    </row>
    <row r="24" spans="3:23">
      <c r="C24" s="10" t="s">
        <v>20</v>
      </c>
      <c r="D24" s="11">
        <v>4.9808999999999999E-3</v>
      </c>
      <c r="E24" s="11">
        <v>2.9805000000000001E-3</v>
      </c>
      <c r="F24" s="11">
        <v>1.6285E-3</v>
      </c>
      <c r="G24" s="11">
        <v>5.0527000000000002E-3</v>
      </c>
      <c r="H24" s="11">
        <v>1.3646999999999999E-3</v>
      </c>
      <c r="I24" s="11">
        <v>3.1552999999999998E-2</v>
      </c>
      <c r="J24" s="11">
        <v>3.9253999999999999E-3</v>
      </c>
      <c r="K24" s="11">
        <v>4.4635999999999999E-3</v>
      </c>
      <c r="L24" s="11">
        <v>2.0673500000000001E-2</v>
      </c>
      <c r="M24" s="11">
        <v>8.8634000000000004E-3</v>
      </c>
      <c r="N24" s="11">
        <v>6.9068000000000003E-3</v>
      </c>
      <c r="O24" s="11">
        <v>5.0599999999999997E-5</v>
      </c>
      <c r="P24" s="11">
        <v>1.6808900000000002E-2</v>
      </c>
      <c r="Q24" s="11">
        <v>1.6179E-3</v>
      </c>
      <c r="R24" s="11">
        <v>2.987E-4</v>
      </c>
      <c r="S24" s="11">
        <v>3.8587000000000001E-3</v>
      </c>
      <c r="T24" s="11">
        <v>3.5488E-3</v>
      </c>
      <c r="U24" s="11">
        <v>4.94174E-2</v>
      </c>
      <c r="V24" s="11"/>
      <c r="W24" s="12">
        <f t="shared" si="0"/>
        <v>0.16799400000000003</v>
      </c>
    </row>
    <row r="25" spans="3:23">
      <c r="C25" s="10" t="s">
        <v>21</v>
      </c>
      <c r="D25" s="11">
        <v>0.12005250000000001</v>
      </c>
      <c r="E25" s="11">
        <v>7.3427099999999995E-2</v>
      </c>
      <c r="F25" s="11">
        <v>3.6459100000000001E-2</v>
      </c>
      <c r="G25" s="11">
        <v>6.4084100000000005E-2</v>
      </c>
      <c r="H25" s="11">
        <v>5.2472299999999999E-2</v>
      </c>
      <c r="I25" s="11">
        <v>0.18702009999999999</v>
      </c>
      <c r="J25" s="11">
        <v>3.9915600000000002E-2</v>
      </c>
      <c r="K25" s="11">
        <v>1.06698E-2</v>
      </c>
      <c r="L25" s="11">
        <v>0.1468527</v>
      </c>
      <c r="M25" s="11">
        <v>0.1027405</v>
      </c>
      <c r="N25" s="11">
        <v>4.9231799999999999E-2</v>
      </c>
      <c r="O25" s="11">
        <v>9.1943000000000007E-3</v>
      </c>
      <c r="P25" s="11">
        <v>0.13435169999999999</v>
      </c>
      <c r="Q25" s="11"/>
      <c r="R25" s="11">
        <v>9.1156999999999992E-3</v>
      </c>
      <c r="S25" s="11">
        <v>2.4693300000000001E-2</v>
      </c>
      <c r="T25" s="11">
        <v>2.26359E-2</v>
      </c>
      <c r="U25" s="11">
        <v>0.46200219999999997</v>
      </c>
      <c r="V25" s="11"/>
      <c r="W25" s="12">
        <f t="shared" si="0"/>
        <v>1.5449187000000002</v>
      </c>
    </row>
    <row r="26" spans="3:23">
      <c r="C26" s="10" t="s">
        <v>22</v>
      </c>
      <c r="D26" s="11">
        <v>6.1251300000000002E-2</v>
      </c>
      <c r="E26" s="11">
        <v>3.0776700000000001E-2</v>
      </c>
      <c r="F26" s="11">
        <v>4.2443000000000003E-3</v>
      </c>
      <c r="G26" s="11">
        <v>3.6433500000000001E-2</v>
      </c>
      <c r="H26" s="11">
        <v>2.0622700000000001E-2</v>
      </c>
      <c r="I26" s="11">
        <v>0.13158010000000001</v>
      </c>
      <c r="J26" s="11">
        <v>3.7228700000000003E-2</v>
      </c>
      <c r="K26" s="11">
        <v>2.3618900000000002E-2</v>
      </c>
      <c r="L26" s="11">
        <v>7.3537599999999995E-2</v>
      </c>
      <c r="M26" s="11">
        <v>5.1339500000000003E-2</v>
      </c>
      <c r="N26" s="11">
        <v>2.8204099999999999E-2</v>
      </c>
      <c r="O26" s="11">
        <v>4.3330000000000002E-4</v>
      </c>
      <c r="P26" s="11"/>
      <c r="Q26" s="11">
        <v>1.6465E-2</v>
      </c>
      <c r="R26" s="11">
        <v>1.32239E-2</v>
      </c>
      <c r="S26" s="11">
        <v>1.5914399999999999E-2</v>
      </c>
      <c r="T26" s="11">
        <v>1.50834E-2</v>
      </c>
      <c r="U26" s="11">
        <v>0.3949336</v>
      </c>
      <c r="V26" s="11"/>
      <c r="W26" s="12">
        <f t="shared" si="0"/>
        <v>0.95489099999999993</v>
      </c>
    </row>
    <row r="27" spans="3:23">
      <c r="C27" s="10" t="s">
        <v>23</v>
      </c>
      <c r="D27" s="11">
        <v>3.6906099999999997E-2</v>
      </c>
      <c r="E27" s="11">
        <v>3.2170200000000003E-2</v>
      </c>
      <c r="F27" s="11">
        <v>0.20824239999999999</v>
      </c>
      <c r="G27" s="11">
        <v>0.1091429</v>
      </c>
      <c r="H27" s="11">
        <v>1.8879900000000002E-2</v>
      </c>
      <c r="I27" s="11">
        <v>0.2035662</v>
      </c>
      <c r="J27" s="11">
        <v>4.7722199999999999E-2</v>
      </c>
      <c r="K27" s="11">
        <v>4.2648800000000001E-2</v>
      </c>
      <c r="L27" s="11">
        <v>0.15135489999999999</v>
      </c>
      <c r="M27" s="11">
        <v>0.38973750000000001</v>
      </c>
      <c r="N27" s="11">
        <v>0.67194240000000005</v>
      </c>
      <c r="O27" s="11">
        <v>5.7140000000000001E-4</v>
      </c>
      <c r="P27" s="11">
        <v>4.69018E-2</v>
      </c>
      <c r="Q27" s="11">
        <v>4.4730300000000001E-2</v>
      </c>
      <c r="R27" s="11">
        <v>7.0997999999999999E-3</v>
      </c>
      <c r="S27" s="11">
        <v>7.7603699999999998E-2</v>
      </c>
      <c r="T27" s="11">
        <v>2.1065899999999999E-2</v>
      </c>
      <c r="U27" s="11">
        <v>0.65891679999999997</v>
      </c>
      <c r="V27" s="11"/>
      <c r="W27" s="12">
        <f t="shared" si="0"/>
        <v>2.7692032000000006</v>
      </c>
    </row>
    <row r="28" spans="3:23">
      <c r="C28" s="10" t="s">
        <v>24</v>
      </c>
      <c r="D28" s="11">
        <v>1.17985E-2</v>
      </c>
      <c r="E28" s="11">
        <v>1.36638E-2</v>
      </c>
      <c r="F28" s="11">
        <v>3.4530199999999997E-2</v>
      </c>
      <c r="G28" s="11">
        <v>1.8308399999999999E-2</v>
      </c>
      <c r="H28" s="11">
        <v>1.1522299999999999E-2</v>
      </c>
      <c r="I28" s="11">
        <v>8.4236099999999994E-2</v>
      </c>
      <c r="J28" s="11">
        <v>2.2831500000000001E-2</v>
      </c>
      <c r="K28" s="11">
        <v>9.6266000000000008E-3</v>
      </c>
      <c r="L28" s="11">
        <v>3.2337200000000003E-2</v>
      </c>
      <c r="M28" s="11">
        <v>3.4689499999999998E-2</v>
      </c>
      <c r="N28" s="11">
        <v>2.9412000000000001E-2</v>
      </c>
      <c r="O28" s="11">
        <v>1.3617E-3</v>
      </c>
      <c r="P28" s="11">
        <v>4.78786E-2</v>
      </c>
      <c r="Q28" s="11">
        <v>5.6269999999999996E-4</v>
      </c>
      <c r="R28" s="11">
        <v>7.0400000000000004E-5</v>
      </c>
      <c r="S28" s="11">
        <v>1.50455E-2</v>
      </c>
      <c r="T28" s="11">
        <v>1.01464E-2</v>
      </c>
      <c r="U28" s="11">
        <v>4.8735000000000001E-2</v>
      </c>
      <c r="V28" s="11"/>
      <c r="W28" s="12">
        <f t="shared" si="0"/>
        <v>0.42675640000000004</v>
      </c>
    </row>
    <row r="29" spans="3:23">
      <c r="C29" s="10" t="s">
        <v>25</v>
      </c>
      <c r="D29" s="11">
        <v>7.8379000000000001E-3</v>
      </c>
      <c r="E29" s="11">
        <v>7.0949000000000003E-3</v>
      </c>
      <c r="F29" s="11">
        <v>2.4252300000000001E-2</v>
      </c>
      <c r="G29" s="11">
        <v>1.4562E-2</v>
      </c>
      <c r="H29" s="11">
        <v>6.7717999999999997E-3</v>
      </c>
      <c r="I29" s="11">
        <v>6.2941700000000003E-2</v>
      </c>
      <c r="J29" s="11">
        <v>1.7706699999999999E-2</v>
      </c>
      <c r="K29" s="11">
        <v>4.8637000000000003E-3</v>
      </c>
      <c r="L29" s="11">
        <v>1.88649E-2</v>
      </c>
      <c r="M29" s="11">
        <v>1.33083E-2</v>
      </c>
      <c r="N29" s="11">
        <v>1.11173E-2</v>
      </c>
      <c r="O29" s="11">
        <v>2.7470000000000001E-4</v>
      </c>
      <c r="P29" s="11">
        <v>2.7741600000000002E-2</v>
      </c>
      <c r="Q29" s="11">
        <v>4.059E-4</v>
      </c>
      <c r="R29" s="11">
        <v>4.393E-4</v>
      </c>
      <c r="S29" s="11">
        <v>4.2227999999999996E-3</v>
      </c>
      <c r="T29" s="11">
        <v>7.3765000000000002E-3</v>
      </c>
      <c r="U29" s="11">
        <v>3.3998599999999997E-2</v>
      </c>
      <c r="V29" s="11"/>
      <c r="W29" s="12">
        <f t="shared" si="0"/>
        <v>0.26378089999999998</v>
      </c>
    </row>
    <row r="30" spans="3:23">
      <c r="C30" s="10" t="s">
        <v>26</v>
      </c>
      <c r="D30" s="11">
        <v>3.6200099999999999E-2</v>
      </c>
      <c r="E30" s="11">
        <v>2.1168800000000002E-2</v>
      </c>
      <c r="F30" s="11">
        <v>5.4309200000000002E-2</v>
      </c>
      <c r="G30" s="11">
        <v>9.9264500000000006E-2</v>
      </c>
      <c r="H30" s="11">
        <v>9.7272999999999995E-3</v>
      </c>
      <c r="I30" s="11">
        <v>0.2916358</v>
      </c>
      <c r="J30" s="11">
        <v>4.3666200000000002E-2</v>
      </c>
      <c r="K30" s="11">
        <v>2.1988400000000002E-2</v>
      </c>
      <c r="L30" s="11">
        <v>0.1165698</v>
      </c>
      <c r="M30" s="11">
        <v>0.1243792</v>
      </c>
      <c r="N30" s="11">
        <v>0.22311909999999999</v>
      </c>
      <c r="O30" s="11">
        <v>7.0199999999999999E-5</v>
      </c>
      <c r="P30" s="11">
        <v>4.8057000000000002E-2</v>
      </c>
      <c r="Q30" s="11">
        <v>1.4229199999999999E-2</v>
      </c>
      <c r="R30" s="11">
        <v>6.9289E-3</v>
      </c>
      <c r="S30" s="11">
        <v>2.8929900000000001E-2</v>
      </c>
      <c r="T30" s="11">
        <v>7.8370999999999996E-3</v>
      </c>
      <c r="U30" s="11">
        <v>0.31911240000000002</v>
      </c>
      <c r="V30" s="11"/>
      <c r="W30" s="12">
        <f t="shared" si="0"/>
        <v>1.4671930999999998</v>
      </c>
    </row>
    <row r="31" spans="3:23">
      <c r="C31" s="10" t="s">
        <v>27</v>
      </c>
      <c r="D31" s="11">
        <v>4.8687000000000001E-2</v>
      </c>
      <c r="E31" s="11">
        <v>3.3419499999999998E-2</v>
      </c>
      <c r="F31" s="11">
        <v>0.13353619999999999</v>
      </c>
      <c r="G31" s="11">
        <v>0.2138554</v>
      </c>
      <c r="H31" s="11">
        <v>1.6407999999999999E-2</v>
      </c>
      <c r="I31" s="11">
        <v>0.36492019999999997</v>
      </c>
      <c r="J31" s="11">
        <v>4.76841E-2</v>
      </c>
      <c r="K31" s="11">
        <v>1.49655E-2</v>
      </c>
      <c r="L31" s="11">
        <v>0.20635429999999999</v>
      </c>
      <c r="M31" s="11">
        <v>0.13440879999999999</v>
      </c>
      <c r="N31" s="11">
        <v>0.4753038</v>
      </c>
      <c r="O31" s="11">
        <v>1.22687E-2</v>
      </c>
      <c r="P31" s="11">
        <v>4.66921E-2</v>
      </c>
      <c r="Q31" s="11">
        <v>1.9750299999999998E-2</v>
      </c>
      <c r="R31" s="11">
        <v>4.1825999999999999E-3</v>
      </c>
      <c r="S31" s="11">
        <v>0.11418789999999999</v>
      </c>
      <c r="T31" s="11">
        <v>1.5761399999999998E-2</v>
      </c>
      <c r="U31" s="11">
        <v>0.38729730000000001</v>
      </c>
      <c r="V31" s="11"/>
      <c r="W31" s="12">
        <f t="shared" si="0"/>
        <v>2.2896831</v>
      </c>
    </row>
    <row r="32" spans="3:23">
      <c r="C32" s="10" t="s">
        <v>28</v>
      </c>
      <c r="D32" s="11">
        <v>0.46050350000000001</v>
      </c>
      <c r="E32" s="11">
        <v>0.38743660000000002</v>
      </c>
      <c r="F32" s="11">
        <v>1.2532080000000001</v>
      </c>
      <c r="G32" s="11">
        <v>0.8823164</v>
      </c>
      <c r="H32" s="11">
        <v>0.46504289999999998</v>
      </c>
      <c r="I32" s="11">
        <v>2.5760519999999998</v>
      </c>
      <c r="J32" s="11">
        <v>1.4847619999999999</v>
      </c>
      <c r="K32" s="11">
        <v>0.40345530000000002</v>
      </c>
      <c r="L32" s="11">
        <v>1.036718</v>
      </c>
      <c r="M32" s="11">
        <v>2.2706930000000001</v>
      </c>
      <c r="N32" s="11">
        <v>1.494275</v>
      </c>
      <c r="O32" s="11">
        <v>1.4917E-2</v>
      </c>
      <c r="P32" s="11">
        <v>2.3771550000000001</v>
      </c>
      <c r="Q32" s="11">
        <v>0.1967489</v>
      </c>
      <c r="R32" s="11">
        <v>2.04265E-2</v>
      </c>
      <c r="S32" s="11">
        <v>0.50533969999999995</v>
      </c>
      <c r="T32" s="11">
        <v>0.95463129999999996</v>
      </c>
      <c r="U32" s="11">
        <v>3.6316989999999998</v>
      </c>
      <c r="V32" s="11"/>
      <c r="W32" s="12">
        <f t="shared" si="0"/>
        <v>20.4153801</v>
      </c>
    </row>
    <row r="33" spans="3:23">
      <c r="C33" s="1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</row>
    <row r="34" spans="3:23">
      <c r="C34" s="14" t="s">
        <v>31</v>
      </c>
      <c r="D34" s="15">
        <f>SUM(D4:D32)</f>
        <v>3.5665243000000002</v>
      </c>
      <c r="E34" s="15">
        <f t="shared" ref="E34:U34" si="1">SUM(E4:E32)</f>
        <v>2.2415126000000001</v>
      </c>
      <c r="F34" s="15">
        <f t="shared" si="1"/>
        <v>6.0936085999999987</v>
      </c>
      <c r="G34" s="15">
        <f t="shared" si="1"/>
        <v>5.4935387999999987</v>
      </c>
      <c r="H34" s="15">
        <f t="shared" si="1"/>
        <v>2.4227888000000006</v>
      </c>
      <c r="I34" s="15">
        <f t="shared" si="1"/>
        <v>14.1194357</v>
      </c>
      <c r="J34" s="15">
        <f t="shared" si="1"/>
        <v>5.5102872999999999</v>
      </c>
      <c r="K34" s="15">
        <f t="shared" si="1"/>
        <v>1.7128777000000002</v>
      </c>
      <c r="L34" s="15">
        <f t="shared" si="1"/>
        <v>5.6893718999999994</v>
      </c>
      <c r="M34" s="15">
        <f t="shared" si="1"/>
        <v>9.2815307999999987</v>
      </c>
      <c r="N34" s="15">
        <f t="shared" si="1"/>
        <v>9.6974283000000003</v>
      </c>
      <c r="O34" s="15">
        <f t="shared" si="1"/>
        <v>0.10909130000000002</v>
      </c>
      <c r="P34" s="15">
        <f t="shared" si="1"/>
        <v>7.3270262999999982</v>
      </c>
      <c r="Q34" s="15">
        <f t="shared" si="1"/>
        <v>1.0696010899999999</v>
      </c>
      <c r="R34" s="15">
        <f t="shared" si="1"/>
        <v>0.29867760000000004</v>
      </c>
      <c r="S34" s="15">
        <f t="shared" si="1"/>
        <v>2.7256591999999995</v>
      </c>
      <c r="T34" s="15">
        <f t="shared" si="1"/>
        <v>2.5743390999999995</v>
      </c>
      <c r="U34" s="15">
        <f t="shared" si="1"/>
        <v>20.066699800000006</v>
      </c>
      <c r="V34" s="15"/>
      <c r="W34" s="16">
        <f>SUM(W4:W32)</f>
        <v>99.999999190000011</v>
      </c>
    </row>
  </sheetData>
  <mergeCells count="1">
    <mergeCell ref="D2:U2"/>
  </mergeCells>
  <phoneticPr fontId="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X12"/>
  <sheetViews>
    <sheetView zoomScale="75" zoomScaleNormal="75" workbookViewId="0">
      <selection activeCell="G23" sqref="G23"/>
    </sheetView>
  </sheetViews>
  <sheetFormatPr defaultRowHeight="15"/>
  <cols>
    <col min="3" max="3" width="26.85546875" style="1" customWidth="1"/>
    <col min="4" max="21" width="6.7109375" style="1" customWidth="1"/>
    <col min="22" max="22" width="2.85546875" style="1" customWidth="1"/>
    <col min="23" max="23" width="12" style="1" customWidth="1"/>
    <col min="24" max="24" width="9.140625" style="1"/>
  </cols>
  <sheetData>
    <row r="2" spans="3:23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4"/>
      <c r="W2" s="5"/>
    </row>
    <row r="3" spans="3:23">
      <c r="C3" s="6" t="s">
        <v>40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7">
        <v>18</v>
      </c>
      <c r="V3" s="8"/>
      <c r="W3" s="9" t="s">
        <v>30</v>
      </c>
    </row>
    <row r="4" spans="3:23" ht="20.100000000000001" customHeight="1">
      <c r="C4" s="10" t="s">
        <v>33</v>
      </c>
      <c r="D4" s="2">
        <v>0.56970299999999996</v>
      </c>
      <c r="E4" s="2">
        <v>0.49413240000000003</v>
      </c>
      <c r="F4" s="2">
        <v>1.4052290000000001</v>
      </c>
      <c r="G4" s="2">
        <v>1.0814680000000001</v>
      </c>
      <c r="H4" s="2">
        <v>0.55849950000000004</v>
      </c>
      <c r="I4" s="2">
        <v>3.2233529999999999</v>
      </c>
      <c r="J4" s="2">
        <v>1.6386179999999999</v>
      </c>
      <c r="K4" s="2">
        <v>0.55280269999999998</v>
      </c>
      <c r="L4" s="2">
        <v>1.3516010000000001</v>
      </c>
      <c r="M4" s="2">
        <v>2.5610430000000002</v>
      </c>
      <c r="N4" s="2">
        <v>1.7382340000000001</v>
      </c>
      <c r="O4" s="2">
        <v>2.5332500000000001E-2</v>
      </c>
      <c r="P4" s="2">
        <v>3.0230630000000001</v>
      </c>
      <c r="Q4" s="2">
        <v>0.26038749999999999</v>
      </c>
      <c r="R4" s="2">
        <v>2.9977899999999998E-2</v>
      </c>
      <c r="S4" s="2">
        <v>0.60172190000000003</v>
      </c>
      <c r="T4" s="2">
        <v>1.0866340000000001</v>
      </c>
      <c r="U4" s="2">
        <v>4.4157029999999997</v>
      </c>
      <c r="V4" s="11"/>
      <c r="W4" s="12">
        <f>SUM(D4:U4)</f>
        <v>24.6175034</v>
      </c>
    </row>
    <row r="5" spans="3:23" ht="20.100000000000001" customHeight="1">
      <c r="C5" s="10" t="s">
        <v>34</v>
      </c>
      <c r="D5" s="2">
        <v>0.41797980000000001</v>
      </c>
      <c r="E5" s="2">
        <v>0.13324430000000001</v>
      </c>
      <c r="F5" s="2">
        <v>0.6298028</v>
      </c>
      <c r="G5" s="2">
        <v>0.84837759999999995</v>
      </c>
      <c r="H5" s="2">
        <v>0.1200391</v>
      </c>
      <c r="I5" s="2">
        <v>1.890117</v>
      </c>
      <c r="J5" s="2">
        <v>0.45312190000000002</v>
      </c>
      <c r="K5" s="2">
        <v>0.1395557</v>
      </c>
      <c r="L5" s="2">
        <v>1.0005820000000001</v>
      </c>
      <c r="M5" s="2">
        <v>1.152039</v>
      </c>
      <c r="N5" s="2">
        <v>1.876147</v>
      </c>
      <c r="O5" s="2">
        <v>1.9163900000000001E-2</v>
      </c>
      <c r="P5" s="2">
        <v>0.34324919999999998</v>
      </c>
      <c r="Q5" s="2">
        <v>0.1130651</v>
      </c>
      <c r="R5" s="2">
        <v>3.7291499999999998E-2</v>
      </c>
      <c r="S5" s="2">
        <v>0.62160119999999996</v>
      </c>
      <c r="T5" s="2">
        <v>7.48254E-2</v>
      </c>
      <c r="U5" s="2">
        <v>2.315474</v>
      </c>
      <c r="V5" s="11"/>
      <c r="W5" s="12">
        <f t="shared" ref="W5:W10" si="0">SUM(D5:U5)</f>
        <v>12.185676500000001</v>
      </c>
    </row>
    <row r="6" spans="3:23" ht="20.100000000000001" customHeight="1">
      <c r="C6" s="10" t="s">
        <v>35</v>
      </c>
      <c r="D6" s="2">
        <v>0.68209180000000003</v>
      </c>
      <c r="E6" s="2">
        <v>0.3778338</v>
      </c>
      <c r="F6" s="2">
        <v>1.54691</v>
      </c>
      <c r="G6" s="2">
        <v>0.93369199999999997</v>
      </c>
      <c r="H6" s="2">
        <v>0.16817869999999999</v>
      </c>
      <c r="I6" s="2">
        <v>2.2320470000000001</v>
      </c>
      <c r="J6" s="2">
        <v>1.196321</v>
      </c>
      <c r="K6" s="2">
        <v>0.18527289999999999</v>
      </c>
      <c r="L6" s="2">
        <v>0.91146090000000002</v>
      </c>
      <c r="M6" s="2">
        <v>2.0918329999999998</v>
      </c>
      <c r="N6" s="2">
        <v>3.0839300000000001</v>
      </c>
      <c r="O6" s="2">
        <v>1.5380700000000001E-2</v>
      </c>
      <c r="P6" s="2">
        <v>0.33938570000000001</v>
      </c>
      <c r="Q6" s="2">
        <v>0.15012739999999999</v>
      </c>
      <c r="R6" s="2">
        <v>2.7995800000000001E-2</v>
      </c>
      <c r="S6" s="2">
        <v>0.6597132</v>
      </c>
      <c r="T6" s="2">
        <v>0.39277519999999999</v>
      </c>
      <c r="U6" s="2">
        <v>3.6420789999999998</v>
      </c>
      <c r="V6" s="11"/>
      <c r="W6" s="12">
        <f t="shared" si="0"/>
        <v>18.637028099999998</v>
      </c>
    </row>
    <row r="7" spans="3:23" ht="20.100000000000001" customHeight="1">
      <c r="C7" s="10" t="s">
        <v>36</v>
      </c>
      <c r="D7" s="2">
        <v>0.11148379999999999</v>
      </c>
      <c r="E7" s="2">
        <v>7.2801900000000003E-2</v>
      </c>
      <c r="F7" s="2">
        <v>0.26477820000000002</v>
      </c>
      <c r="G7" s="2">
        <v>0.23799500000000001</v>
      </c>
      <c r="H7" s="2">
        <v>2.0814200000000001E-2</v>
      </c>
      <c r="I7" s="2">
        <v>0.61572249999999995</v>
      </c>
      <c r="J7" s="2">
        <v>8.6563399999999999E-2</v>
      </c>
      <c r="K7" s="2">
        <v>5.74852E-2</v>
      </c>
      <c r="L7" s="2">
        <v>0.276007</v>
      </c>
      <c r="M7" s="2">
        <v>0.33168370000000003</v>
      </c>
      <c r="N7" s="2">
        <v>0.6847413</v>
      </c>
      <c r="O7" s="2">
        <v>8.6499999999999999E-4</v>
      </c>
      <c r="P7" s="2">
        <v>0.1215376</v>
      </c>
      <c r="Q7" s="2">
        <v>3.2777100000000003E-2</v>
      </c>
      <c r="R7" s="2">
        <v>2.1038999999999999E-2</v>
      </c>
      <c r="S7" s="2">
        <v>7.1788199999999996E-2</v>
      </c>
      <c r="T7" s="2">
        <v>2.33206E-2</v>
      </c>
      <c r="U7" s="2">
        <v>0.58091610000000005</v>
      </c>
      <c r="V7" s="11"/>
      <c r="W7" s="12">
        <f t="shared" si="0"/>
        <v>3.6123198000000003</v>
      </c>
    </row>
    <row r="8" spans="3:23" ht="20.100000000000001" customHeight="1">
      <c r="C8" s="10" t="s">
        <v>37</v>
      </c>
      <c r="D8" s="2">
        <v>0.1053785</v>
      </c>
      <c r="E8" s="2">
        <v>4.2473299999999999E-2</v>
      </c>
      <c r="F8" s="2">
        <v>3.0915999999999999E-2</v>
      </c>
      <c r="G8" s="2">
        <v>5.5716700000000001E-2</v>
      </c>
      <c r="H8" s="2">
        <v>2.6765000000000001E-2</v>
      </c>
      <c r="I8" s="2">
        <v>0.21231729999999999</v>
      </c>
      <c r="J8" s="2">
        <v>4.7684799999999999E-2</v>
      </c>
      <c r="K8" s="2">
        <v>2.9681900000000001E-2</v>
      </c>
      <c r="L8" s="2">
        <v>0.1107249</v>
      </c>
      <c r="M8" s="2">
        <v>7.1386500000000006E-2</v>
      </c>
      <c r="N8" s="2">
        <v>4.0174500000000002E-2</v>
      </c>
      <c r="O8" s="2">
        <v>5.9400000000000002E-4</v>
      </c>
      <c r="P8" s="2">
        <v>2.63346E-2</v>
      </c>
      <c r="Q8" s="2">
        <v>1.80845E-2</v>
      </c>
      <c r="R8" s="2">
        <v>1.3608500000000001E-2</v>
      </c>
      <c r="S8" s="2">
        <v>2.2365599999999999E-2</v>
      </c>
      <c r="T8" s="2">
        <v>2.04855E-2</v>
      </c>
      <c r="U8" s="2">
        <v>0.44435089999999999</v>
      </c>
      <c r="V8" s="11"/>
      <c r="W8" s="12">
        <f t="shared" si="0"/>
        <v>1.3190430000000002</v>
      </c>
    </row>
    <row r="9" spans="3:23" ht="20.100000000000001" customHeight="1">
      <c r="C9" s="10" t="s">
        <v>38</v>
      </c>
      <c r="D9" s="2">
        <v>1.5705450000000001</v>
      </c>
      <c r="E9" s="2">
        <v>1.0259499999999999</v>
      </c>
      <c r="F9" s="2">
        <v>2.0106449999999998</v>
      </c>
      <c r="G9" s="2">
        <v>2.1500729999999999</v>
      </c>
      <c r="H9" s="2">
        <v>1.4286700000000001</v>
      </c>
      <c r="I9" s="2">
        <v>5.15341</v>
      </c>
      <c r="J9" s="2">
        <v>1.8870039999999999</v>
      </c>
      <c r="K9" s="2">
        <v>0.6395402</v>
      </c>
      <c r="L9" s="2">
        <v>1.7456130000000001</v>
      </c>
      <c r="M9" s="2">
        <v>2.7365170000000001</v>
      </c>
      <c r="N9" s="2">
        <v>1.954577</v>
      </c>
      <c r="O9" s="2">
        <v>4.1659099999999998E-2</v>
      </c>
      <c r="P9" s="2">
        <v>3.158741</v>
      </c>
      <c r="Q9" s="2">
        <v>0.4818442</v>
      </c>
      <c r="R9" s="2">
        <v>0.149227</v>
      </c>
      <c r="S9" s="2">
        <v>0.68500179999999999</v>
      </c>
      <c r="T9" s="2">
        <v>0.89096160000000002</v>
      </c>
      <c r="U9" s="2">
        <v>8.1419840000000008</v>
      </c>
      <c r="V9" s="11"/>
      <c r="W9" s="12">
        <f t="shared" si="0"/>
        <v>35.851962899999997</v>
      </c>
    </row>
    <row r="10" spans="3:23" ht="20.100000000000001" customHeight="1">
      <c r="C10" s="10" t="s">
        <v>39</v>
      </c>
      <c r="D10" s="2">
        <v>0.1093421</v>
      </c>
      <c r="E10" s="2">
        <v>9.5076999999999995E-2</v>
      </c>
      <c r="F10" s="2">
        <v>0.20532829999999999</v>
      </c>
      <c r="G10" s="2">
        <v>0.1862163</v>
      </c>
      <c r="H10" s="2">
        <v>9.9821900000000005E-2</v>
      </c>
      <c r="I10" s="2">
        <v>0.79246890000000003</v>
      </c>
      <c r="J10" s="2">
        <v>0.2009735</v>
      </c>
      <c r="K10" s="2">
        <v>0.1085391</v>
      </c>
      <c r="L10" s="2">
        <v>0.29338439999999999</v>
      </c>
      <c r="M10" s="2">
        <v>0.33702989999999999</v>
      </c>
      <c r="N10" s="2">
        <v>0.31962390000000002</v>
      </c>
      <c r="O10" s="2">
        <v>6.0958000000000002E-3</v>
      </c>
      <c r="P10" s="2">
        <v>0.31471490000000002</v>
      </c>
      <c r="Q10" s="2">
        <v>1.3314899999999999E-2</v>
      </c>
      <c r="R10" s="2">
        <v>1.9538E-2</v>
      </c>
      <c r="S10" s="2">
        <v>6.3467200000000001E-2</v>
      </c>
      <c r="T10" s="2">
        <v>8.5337200000000002E-2</v>
      </c>
      <c r="U10" s="2">
        <v>0.52619199999999999</v>
      </c>
      <c r="V10" s="11"/>
      <c r="W10" s="12">
        <f t="shared" si="0"/>
        <v>3.7764653000000004</v>
      </c>
    </row>
    <row r="11" spans="3:23" s="1" customFormat="1"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</row>
    <row r="12" spans="3:23" s="1" customFormat="1" ht="20.100000000000001" customHeight="1">
      <c r="C12" s="14" t="s">
        <v>31</v>
      </c>
      <c r="D12" s="15">
        <f t="shared" ref="D12:U12" si="1">SUM(D4:D10)</f>
        <v>3.5665240000000002</v>
      </c>
      <c r="E12" s="15">
        <f t="shared" si="1"/>
        <v>2.2415126999999995</v>
      </c>
      <c r="F12" s="15">
        <f t="shared" si="1"/>
        <v>6.0936092999999989</v>
      </c>
      <c r="G12" s="15">
        <f t="shared" si="1"/>
        <v>5.4935385999999999</v>
      </c>
      <c r="H12" s="15">
        <f t="shared" si="1"/>
        <v>2.4227884</v>
      </c>
      <c r="I12" s="15">
        <f t="shared" si="1"/>
        <v>14.1194357</v>
      </c>
      <c r="J12" s="15">
        <f t="shared" si="1"/>
        <v>5.5102865999999997</v>
      </c>
      <c r="K12" s="15">
        <f t="shared" si="1"/>
        <v>1.7128777000000002</v>
      </c>
      <c r="L12" s="15">
        <f t="shared" si="1"/>
        <v>5.6893731999999995</v>
      </c>
      <c r="M12" s="15">
        <f t="shared" si="1"/>
        <v>9.281532099999998</v>
      </c>
      <c r="N12" s="15">
        <f t="shared" si="1"/>
        <v>9.6974277000000004</v>
      </c>
      <c r="O12" s="15">
        <f t="shared" si="1"/>
        <v>0.10909099999999999</v>
      </c>
      <c r="P12" s="15">
        <f t="shared" si="1"/>
        <v>7.327026</v>
      </c>
      <c r="Q12" s="15">
        <f t="shared" si="1"/>
        <v>1.0696006999999998</v>
      </c>
      <c r="R12" s="15">
        <f t="shared" si="1"/>
        <v>0.29867769999999999</v>
      </c>
      <c r="S12" s="15">
        <f t="shared" si="1"/>
        <v>2.7256591000000001</v>
      </c>
      <c r="T12" s="15">
        <f t="shared" si="1"/>
        <v>2.5743395000000002</v>
      </c>
      <c r="U12" s="15">
        <f t="shared" si="1"/>
        <v>20.066699</v>
      </c>
      <c r="V12" s="15"/>
      <c r="W12" s="16">
        <f>SUM(W4:W10)</f>
        <v>99.999998999999988</v>
      </c>
    </row>
  </sheetData>
  <mergeCells count="1">
    <mergeCell ref="D2:U2"/>
  </mergeCells>
  <phoneticPr fontId="7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K33"/>
  <sheetViews>
    <sheetView zoomScale="75" zoomScaleNormal="75" workbookViewId="0">
      <selection activeCell="Y4" sqref="Y4:AP32"/>
    </sheetView>
  </sheetViews>
  <sheetFormatPr defaultRowHeight="15"/>
  <cols>
    <col min="3" max="3" width="13.7109375" style="1" customWidth="1"/>
    <col min="4" max="20" width="9.140625" style="1"/>
    <col min="21" max="21" width="2.85546875" style="1" customWidth="1"/>
    <col min="22" max="22" width="12" style="1" customWidth="1"/>
    <col min="23" max="23" width="9.140625" style="1"/>
  </cols>
  <sheetData>
    <row r="2" spans="3:22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4"/>
      <c r="V2" s="5"/>
    </row>
    <row r="3" spans="3:22">
      <c r="C3" s="6" t="s">
        <v>32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8"/>
      <c r="V3" s="9" t="s">
        <v>30</v>
      </c>
    </row>
    <row r="4" spans="3:22">
      <c r="C4" s="10" t="s">
        <v>1</v>
      </c>
      <c r="D4" s="2">
        <v>2.42925E-3</v>
      </c>
      <c r="E4" s="2">
        <v>2.82337E-2</v>
      </c>
      <c r="F4" s="2">
        <v>1.25918E-2</v>
      </c>
      <c r="G4" s="2">
        <v>0.17409520000000001</v>
      </c>
      <c r="H4" s="2">
        <v>5.062461E-2</v>
      </c>
      <c r="I4" s="2">
        <v>0.112203</v>
      </c>
      <c r="J4" s="2">
        <v>7.7514799999999998E-3</v>
      </c>
      <c r="K4" s="2">
        <v>3.2087400000000002E-2</v>
      </c>
      <c r="L4" s="2">
        <v>7.4400510000000003E-2</v>
      </c>
      <c r="M4" s="2">
        <v>2.0395420000000001E-2</v>
      </c>
      <c r="N4" s="2">
        <v>2.8586810000000001E-2</v>
      </c>
      <c r="O4" s="2">
        <v>1.332E-5</v>
      </c>
      <c r="P4" s="2">
        <v>3.196889E-2</v>
      </c>
      <c r="Q4" s="2">
        <v>9.8920899999999992E-3</v>
      </c>
      <c r="R4" s="2">
        <v>3.0822999999999999E-4</v>
      </c>
      <c r="S4" s="2">
        <v>3.3364820000000003E-2</v>
      </c>
      <c r="T4" s="2">
        <v>1.4578200000000001E-3</v>
      </c>
      <c r="U4" s="11"/>
      <c r="V4" s="12">
        <f t="shared" ref="V4:V31" si="0">SUM(D4:T4)</f>
        <v>0.62040435000000005</v>
      </c>
    </row>
    <row r="5" spans="3:22">
      <c r="C5" s="10" t="s">
        <v>2</v>
      </c>
      <c r="D5" s="2">
        <v>3.747839E-2</v>
      </c>
      <c r="E5" s="2">
        <v>0.10248356</v>
      </c>
      <c r="F5" s="2">
        <v>9.8442219999999997E-2</v>
      </c>
      <c r="G5" s="2">
        <v>0.2096935</v>
      </c>
      <c r="H5" s="2">
        <v>0.32118995</v>
      </c>
      <c r="I5" s="2">
        <v>0.31097330000000001</v>
      </c>
      <c r="J5" s="2">
        <v>3.4350079999999998E-2</v>
      </c>
      <c r="K5" s="2">
        <v>0.26813186</v>
      </c>
      <c r="L5" s="2">
        <v>0.23027782999999999</v>
      </c>
      <c r="M5" s="2">
        <v>0.11101734000000001</v>
      </c>
      <c r="N5" s="2">
        <v>0.12465788999999999</v>
      </c>
      <c r="O5" s="2">
        <v>7.4145000000000005E-4</v>
      </c>
      <c r="P5" s="2">
        <v>0.18922232999999999</v>
      </c>
      <c r="Q5" s="2">
        <v>0.31245331999999998</v>
      </c>
      <c r="R5" s="2">
        <v>3.5965860000000002E-2</v>
      </c>
      <c r="S5" s="2">
        <v>0.10419944</v>
      </c>
      <c r="T5" s="2">
        <v>2.9897099999999999E-2</v>
      </c>
      <c r="U5" s="11"/>
      <c r="V5" s="12">
        <f t="shared" si="0"/>
        <v>2.5211754200000001</v>
      </c>
    </row>
    <row r="6" spans="3:22">
      <c r="C6" s="10" t="s">
        <v>3</v>
      </c>
      <c r="D6" s="2"/>
      <c r="E6" s="2">
        <v>6.6508289999999998E-2</v>
      </c>
      <c r="F6" s="2">
        <v>1.458916E-2</v>
      </c>
      <c r="G6" s="2">
        <v>0.19758645</v>
      </c>
      <c r="H6" s="2">
        <v>7.1682960000000004E-2</v>
      </c>
      <c r="I6" s="2">
        <v>0.58015304000000001</v>
      </c>
      <c r="J6" s="2">
        <v>8.3982799999999996E-2</v>
      </c>
      <c r="K6" s="2">
        <v>0.17112875</v>
      </c>
      <c r="L6" s="2">
        <v>0.46029713</v>
      </c>
      <c r="M6" s="2">
        <v>0.15736476999999999</v>
      </c>
      <c r="N6" s="2">
        <v>0.32005238000000003</v>
      </c>
      <c r="O6" s="2">
        <v>4.4967999999999996E-3</v>
      </c>
      <c r="P6" s="2">
        <v>9.9158720000000006E-2</v>
      </c>
      <c r="Q6" s="2">
        <v>2.0584439999999999E-2</v>
      </c>
      <c r="R6" s="2">
        <v>2.4471699999999998E-3</v>
      </c>
      <c r="S6" s="2">
        <v>0.24358216999999999</v>
      </c>
      <c r="T6" s="2">
        <v>1.557219E-2</v>
      </c>
      <c r="U6" s="11"/>
      <c r="V6" s="12">
        <f t="shared" si="0"/>
        <v>2.5091872199999998</v>
      </c>
    </row>
    <row r="7" spans="3:22">
      <c r="C7" s="10" t="s">
        <v>4</v>
      </c>
      <c r="D7" s="2">
        <v>7.1884100000000001E-3</v>
      </c>
      <c r="E7" s="2">
        <v>1.6250710000000002E-2</v>
      </c>
      <c r="F7" s="2">
        <v>4.8254999999999999E-3</v>
      </c>
      <c r="G7" s="2">
        <v>7.7730129999999995E-2</v>
      </c>
      <c r="H7" s="2">
        <v>4.7440570000000001E-2</v>
      </c>
      <c r="I7" s="2">
        <v>0.19963421000000001</v>
      </c>
      <c r="J7" s="2">
        <v>5.0164359999999998E-2</v>
      </c>
      <c r="K7" s="2">
        <v>8.0495900000000006E-3</v>
      </c>
      <c r="L7" s="2">
        <v>0.10441826999999999</v>
      </c>
      <c r="M7" s="2">
        <v>0.11040514999999999</v>
      </c>
      <c r="N7" s="2">
        <v>0.10664121</v>
      </c>
      <c r="O7" s="2">
        <v>1.8437E-4</v>
      </c>
      <c r="P7" s="2">
        <v>8.4138199999999996E-2</v>
      </c>
      <c r="Q7" s="2">
        <v>1.1273100000000001E-3</v>
      </c>
      <c r="R7" s="2">
        <v>5.8188999999999995E-4</v>
      </c>
      <c r="S7" s="2">
        <v>2.4879439999999999E-2</v>
      </c>
      <c r="T7" s="2">
        <v>2.2507539999999999E-2</v>
      </c>
      <c r="U7" s="11"/>
      <c r="V7" s="12">
        <f t="shared" si="0"/>
        <v>0.86616685999999998</v>
      </c>
    </row>
    <row r="8" spans="3:22">
      <c r="C8" s="10" t="s">
        <v>5</v>
      </c>
      <c r="D8" s="2">
        <v>0.21591608000000001</v>
      </c>
      <c r="E8" s="2">
        <v>0.29630205999999998</v>
      </c>
      <c r="F8" s="2">
        <v>0.52629769000000004</v>
      </c>
      <c r="G8" s="2">
        <v>2.5880462999999998</v>
      </c>
      <c r="H8" s="2">
        <v>0.99971498000000003</v>
      </c>
      <c r="I8" s="2">
        <v>2.8223053999999999</v>
      </c>
      <c r="J8" s="2">
        <v>0.40904898000000001</v>
      </c>
      <c r="K8" s="2">
        <v>0.99920746999999999</v>
      </c>
      <c r="L8" s="2">
        <v>0.92023065999999998</v>
      </c>
      <c r="M8" s="2">
        <v>1.3799089</v>
      </c>
      <c r="N8" s="2">
        <v>1.1813609</v>
      </c>
      <c r="O8" s="2">
        <v>9.5684399999999992E-3</v>
      </c>
      <c r="P8" s="2">
        <v>2.2621796999999999</v>
      </c>
      <c r="Q8" s="2">
        <v>1.0927429</v>
      </c>
      <c r="R8" s="2">
        <v>3.5053800000000003E-2</v>
      </c>
      <c r="S8" s="2">
        <v>0.43408421000000003</v>
      </c>
      <c r="T8" s="2">
        <v>0.15738082</v>
      </c>
      <c r="U8" s="11"/>
      <c r="V8" s="12">
        <f t="shared" si="0"/>
        <v>16.32934929</v>
      </c>
    </row>
    <row r="9" spans="3:22">
      <c r="C9" s="10" t="s">
        <v>6</v>
      </c>
      <c r="D9" s="2">
        <v>3.2052379999999998E-2</v>
      </c>
      <c r="E9" s="2">
        <v>3.8088900000000001E-3</v>
      </c>
      <c r="F9" s="2">
        <v>4.4240599999999996E-3</v>
      </c>
      <c r="G9" s="2">
        <v>2.500397E-2</v>
      </c>
      <c r="H9" s="2">
        <v>1.094964E-2</v>
      </c>
      <c r="I9" s="2">
        <v>4.298006E-2</v>
      </c>
      <c r="J9" s="2">
        <v>1.8844000000000001E-3</v>
      </c>
      <c r="K9" s="2">
        <v>1.83129E-3</v>
      </c>
      <c r="L9" s="2">
        <v>2.380738E-2</v>
      </c>
      <c r="M9" s="2">
        <v>7.2803700000000004E-3</v>
      </c>
      <c r="N9" s="2">
        <v>7.1555200000000003E-3</v>
      </c>
      <c r="O9" s="2"/>
      <c r="P9" s="2">
        <v>2.22565E-3</v>
      </c>
      <c r="Q9" s="2"/>
      <c r="R9" s="2">
        <v>4.1029999999999998E-5</v>
      </c>
      <c r="S9" s="2">
        <v>6.0166899999999999E-3</v>
      </c>
      <c r="T9" s="2">
        <v>1.05174E-3</v>
      </c>
      <c r="U9" s="11"/>
      <c r="V9" s="12">
        <f t="shared" si="0"/>
        <v>0.17051306999999996</v>
      </c>
    </row>
    <row r="10" spans="3:22">
      <c r="C10" s="10" t="s">
        <v>7</v>
      </c>
      <c r="D10" s="2">
        <v>0.31782261000000001</v>
      </c>
      <c r="E10" s="2">
        <v>0.55165244999999996</v>
      </c>
      <c r="F10" s="2">
        <v>0.17785042000000001</v>
      </c>
      <c r="G10" s="2">
        <v>0.50340947000000003</v>
      </c>
      <c r="H10" s="2">
        <v>0.63859308000000004</v>
      </c>
      <c r="I10" s="2">
        <v>1.0690043</v>
      </c>
      <c r="J10" s="2">
        <v>0.17292051999999999</v>
      </c>
      <c r="K10" s="2">
        <v>0.35727490000000001</v>
      </c>
      <c r="L10" s="2">
        <v>0.42123560999999998</v>
      </c>
      <c r="M10" s="2">
        <v>0.57038509999999998</v>
      </c>
      <c r="N10" s="2">
        <v>0.47478947999999999</v>
      </c>
      <c r="O10" s="2">
        <v>2.8501500000000001E-3</v>
      </c>
      <c r="P10" s="2">
        <v>1.5282328999999999</v>
      </c>
      <c r="Q10" s="2">
        <v>0.11378866</v>
      </c>
      <c r="R10" s="2">
        <v>4.010963E-2</v>
      </c>
      <c r="S10" s="2">
        <v>0.10824929</v>
      </c>
      <c r="T10" s="2">
        <v>0.21454893999999999</v>
      </c>
      <c r="U10" s="11"/>
      <c r="V10" s="12">
        <f t="shared" si="0"/>
        <v>7.2627175100000008</v>
      </c>
    </row>
    <row r="11" spans="3:22">
      <c r="C11" s="10" t="s">
        <v>8</v>
      </c>
      <c r="D11" s="2">
        <v>0.51937286999999999</v>
      </c>
      <c r="E11" s="2">
        <v>0.51958588999999999</v>
      </c>
      <c r="F11" s="2">
        <v>0.63383610999999995</v>
      </c>
      <c r="G11" s="2">
        <v>1.2949221</v>
      </c>
      <c r="H11" s="2">
        <v>1.1949866</v>
      </c>
      <c r="I11" s="2">
        <v>1.8852599999999999</v>
      </c>
      <c r="J11" s="2">
        <v>0.31732395000000002</v>
      </c>
      <c r="K11" s="2">
        <v>0.4128114</v>
      </c>
      <c r="L11" s="2">
        <v>0.87985064999999996</v>
      </c>
      <c r="M11" s="2">
        <v>0.95557093000000004</v>
      </c>
      <c r="N11" s="2">
        <v>0.58354771000000005</v>
      </c>
      <c r="O11" s="2">
        <v>4.0720900000000004E-3</v>
      </c>
      <c r="P11" s="2">
        <v>1.638415</v>
      </c>
      <c r="Q11" s="2">
        <v>0.51230536999999998</v>
      </c>
      <c r="R11" s="2">
        <v>4.5858580000000003E-2</v>
      </c>
      <c r="S11" s="2">
        <v>0.24994643999999999</v>
      </c>
      <c r="T11" s="2">
        <v>0.22014407999999999</v>
      </c>
      <c r="U11" s="11"/>
      <c r="V11" s="12">
        <f t="shared" si="0"/>
        <v>11.867809769999999</v>
      </c>
    </row>
    <row r="12" spans="3:22">
      <c r="C12" s="10" t="s">
        <v>9</v>
      </c>
      <c r="D12" s="2">
        <v>2.2387890000000001E-2</v>
      </c>
      <c r="E12" s="2">
        <v>5.6496940000000002E-2</v>
      </c>
      <c r="F12" s="2">
        <v>1.85615E-3</v>
      </c>
      <c r="G12" s="2">
        <v>7.2902560000000005E-2</v>
      </c>
      <c r="H12" s="2">
        <v>2.4327060000000001E-2</v>
      </c>
      <c r="I12" s="2">
        <v>0.16223984</v>
      </c>
      <c r="J12" s="2">
        <v>0.15112074</v>
      </c>
      <c r="K12" s="2">
        <v>0.29153268999999998</v>
      </c>
      <c r="L12" s="2">
        <v>5.8961060000000003E-2</v>
      </c>
      <c r="M12" s="2">
        <v>0.49469253000000002</v>
      </c>
      <c r="N12" s="2">
        <v>0.2167866</v>
      </c>
      <c r="O12" s="2">
        <v>7.9106000000000001E-4</v>
      </c>
      <c r="P12" s="2">
        <v>6.3277440000000004E-2</v>
      </c>
      <c r="Q12" s="2">
        <v>4.1792799999999996E-3</v>
      </c>
      <c r="R12" s="2">
        <v>7.0100600000000002E-3</v>
      </c>
      <c r="S12" s="2">
        <v>7.2703340000000005E-2</v>
      </c>
      <c r="T12" s="2">
        <v>2.199454E-2</v>
      </c>
      <c r="U12" s="11"/>
      <c r="V12" s="12">
        <f t="shared" si="0"/>
        <v>1.72325978</v>
      </c>
    </row>
    <row r="13" spans="3:22">
      <c r="C13" s="10" t="s">
        <v>10</v>
      </c>
      <c r="D13" s="2">
        <v>1.129371E-2</v>
      </c>
      <c r="E13" s="2">
        <v>1.015338E-2</v>
      </c>
      <c r="F13" s="2">
        <v>1.7907299999999999E-3</v>
      </c>
      <c r="G13" s="2">
        <v>5.5400199999999997E-2</v>
      </c>
      <c r="H13" s="2">
        <v>2.9972680000000002E-2</v>
      </c>
      <c r="I13" s="2">
        <v>0.10089665</v>
      </c>
      <c r="J13" s="2">
        <v>3.6439020000000003E-2</v>
      </c>
      <c r="K13" s="2">
        <v>1.7637219999999999E-2</v>
      </c>
      <c r="L13" s="2">
        <v>4.5224430000000003E-2</v>
      </c>
      <c r="M13" s="2">
        <v>8.7675779999999995E-2</v>
      </c>
      <c r="N13" s="2">
        <v>0.18683060000000001</v>
      </c>
      <c r="O13" s="2">
        <v>6.0170000000000002E-5</v>
      </c>
      <c r="P13" s="2">
        <v>7.0317500000000005E-2</v>
      </c>
      <c r="Q13" s="2">
        <v>1.14842E-3</v>
      </c>
      <c r="R13" s="2">
        <v>4.2450000000000002E-5</v>
      </c>
      <c r="S13" s="2">
        <v>2.760168E-2</v>
      </c>
      <c r="T13" s="2">
        <v>1.8214689999999999E-2</v>
      </c>
      <c r="U13" s="11"/>
      <c r="V13" s="12">
        <f t="shared" si="0"/>
        <v>0.70069931000000008</v>
      </c>
    </row>
    <row r="14" spans="3:22">
      <c r="C14" s="10" t="s">
        <v>11</v>
      </c>
      <c r="D14" s="2">
        <v>4.5087E-3</v>
      </c>
      <c r="E14" s="2">
        <v>1.6715819999999999E-2</v>
      </c>
      <c r="F14" s="2">
        <v>1.7528000000000001E-3</v>
      </c>
      <c r="G14" s="2">
        <v>7.0928630000000006E-2</v>
      </c>
      <c r="H14" s="2">
        <v>7.5465899999999997E-3</v>
      </c>
      <c r="I14" s="2">
        <v>9.7632179999999999E-2</v>
      </c>
      <c r="J14" s="2">
        <v>5.7861600000000003E-3</v>
      </c>
      <c r="K14" s="2">
        <v>6.45862E-3</v>
      </c>
      <c r="L14" s="2">
        <v>4.161989E-2</v>
      </c>
      <c r="M14" s="2">
        <v>6.1476200000000003E-3</v>
      </c>
      <c r="N14" s="2">
        <v>1.6897570000000001E-2</v>
      </c>
      <c r="O14" s="2">
        <v>2.0212999999999999E-4</v>
      </c>
      <c r="P14" s="2">
        <v>1.6670939999999999E-2</v>
      </c>
      <c r="Q14" s="2">
        <v>2.8540699999999998E-3</v>
      </c>
      <c r="R14" s="2">
        <v>1.4978999999999999E-4</v>
      </c>
      <c r="S14" s="2">
        <v>4.3990899999999996E-3</v>
      </c>
      <c r="T14" s="2">
        <v>6.7838999999999996E-4</v>
      </c>
      <c r="U14" s="11"/>
      <c r="V14" s="12">
        <f t="shared" si="0"/>
        <v>0.30094898999999997</v>
      </c>
    </row>
    <row r="15" spans="3:22">
      <c r="C15" s="10" t="s">
        <v>12</v>
      </c>
      <c r="D15" s="2">
        <v>2.7101999999999998E-3</v>
      </c>
      <c r="E15" s="2">
        <v>1.5105560000000001E-2</v>
      </c>
      <c r="F15" s="2">
        <v>5.3037800000000001E-3</v>
      </c>
      <c r="G15" s="2">
        <v>9.8379690000000006E-2</v>
      </c>
      <c r="H15" s="2">
        <v>1.3472329999999999E-2</v>
      </c>
      <c r="I15" s="2">
        <v>0.38489043000000001</v>
      </c>
      <c r="J15" s="2">
        <v>2.535712E-2</v>
      </c>
      <c r="K15" s="2">
        <v>3.5157220000000003E-2</v>
      </c>
      <c r="L15" s="2">
        <v>0.17140229000000001</v>
      </c>
      <c r="M15" s="2">
        <v>5.9364599999999997E-2</v>
      </c>
      <c r="N15" s="2">
        <v>6.7285860000000003E-2</v>
      </c>
      <c r="O15" s="2">
        <v>1.18968E-3</v>
      </c>
      <c r="P15" s="2">
        <v>6.6861999999999998E-3</v>
      </c>
      <c r="Q15" s="2">
        <v>3.6718790000000001E-2</v>
      </c>
      <c r="R15" s="2">
        <v>1.2067960000000001E-2</v>
      </c>
      <c r="S15" s="2">
        <v>6.078687E-2</v>
      </c>
      <c r="T15" s="2">
        <v>6.3759799999999998E-3</v>
      </c>
      <c r="U15" s="11"/>
      <c r="V15" s="12">
        <f t="shared" si="0"/>
        <v>1.0022545600000001</v>
      </c>
    </row>
    <row r="16" spans="3:22">
      <c r="C16" s="10" t="s">
        <v>13</v>
      </c>
      <c r="D16" s="2">
        <v>0.54821823000000003</v>
      </c>
      <c r="E16" s="2">
        <v>0.78910632999999997</v>
      </c>
      <c r="F16" s="2">
        <v>1.3380037</v>
      </c>
      <c r="G16" s="2">
        <v>0.72049613999999995</v>
      </c>
      <c r="H16" s="2">
        <v>0.24895914999999999</v>
      </c>
      <c r="I16" s="2">
        <v>1.8759094000000001</v>
      </c>
      <c r="J16" s="2">
        <v>0.58817379999999997</v>
      </c>
      <c r="K16" s="2">
        <v>2.9962160000000002E-2</v>
      </c>
      <c r="L16" s="2">
        <v>0.48033763000000002</v>
      </c>
      <c r="M16" s="2">
        <v>1.1447004999999999</v>
      </c>
      <c r="N16" s="2">
        <v>0.78627139000000001</v>
      </c>
      <c r="O16" s="2">
        <v>6.7561299999999999E-3</v>
      </c>
      <c r="P16" s="2">
        <v>0.49130926000000003</v>
      </c>
      <c r="Q16" s="2">
        <v>2.417673E-2</v>
      </c>
      <c r="R16" s="2">
        <v>1.65099E-3</v>
      </c>
      <c r="S16" s="2">
        <v>0.16347535999999999</v>
      </c>
      <c r="T16" s="2">
        <v>0.35936463000000002</v>
      </c>
      <c r="U16" s="11"/>
      <c r="V16" s="12">
        <f t="shared" si="0"/>
        <v>9.5968715299999996</v>
      </c>
    </row>
    <row r="17" spans="3:37">
      <c r="C17" s="10" t="s">
        <v>14</v>
      </c>
      <c r="D17" s="2">
        <v>0.16433378000000001</v>
      </c>
      <c r="E17" s="2">
        <v>0.18760579999999999</v>
      </c>
      <c r="F17" s="2">
        <v>0.15889554</v>
      </c>
      <c r="G17" s="2">
        <v>0.59170051999999995</v>
      </c>
      <c r="H17" s="2">
        <v>0.57780949999999998</v>
      </c>
      <c r="I17" s="2">
        <v>1.1595230000000001</v>
      </c>
      <c r="J17" s="2">
        <v>0.34361015</v>
      </c>
      <c r="K17" s="2">
        <v>0.1349659</v>
      </c>
      <c r="L17" s="2">
        <v>0.49757041000000002</v>
      </c>
      <c r="M17" s="2">
        <v>0.57438705000000001</v>
      </c>
      <c r="N17" s="2">
        <v>0.52338682000000003</v>
      </c>
      <c r="O17" s="2">
        <v>2.7432300000000001E-3</v>
      </c>
      <c r="P17" s="2">
        <v>1.0697867999999999</v>
      </c>
      <c r="Q17" s="2">
        <v>0.10014591</v>
      </c>
      <c r="R17" s="2">
        <v>7.1544609999999995E-2</v>
      </c>
      <c r="S17" s="2">
        <v>0.15990083999999999</v>
      </c>
      <c r="T17" s="2">
        <v>0.20296755999999999</v>
      </c>
      <c r="U17" s="11"/>
      <c r="V17" s="12">
        <f t="shared" si="0"/>
        <v>6.5208774200000006</v>
      </c>
    </row>
    <row r="18" spans="3:37">
      <c r="C18" s="10" t="s">
        <v>15</v>
      </c>
      <c r="D18" s="2">
        <v>3.646348E-2</v>
      </c>
      <c r="E18" s="2">
        <v>0.13145290000000001</v>
      </c>
      <c r="F18" s="2">
        <v>5.3344000000000004E-3</v>
      </c>
      <c r="G18" s="2">
        <v>0.31489228000000002</v>
      </c>
      <c r="H18" s="2">
        <v>0.55411206999999996</v>
      </c>
      <c r="I18" s="2">
        <v>0.35732629999999999</v>
      </c>
      <c r="J18" s="2">
        <v>0.10488158</v>
      </c>
      <c r="K18" s="2">
        <v>0.10750643999999999</v>
      </c>
      <c r="L18" s="2">
        <v>0.21200569</v>
      </c>
      <c r="M18" s="2">
        <v>0.13448963999999999</v>
      </c>
      <c r="N18" s="2">
        <v>0.20590332</v>
      </c>
      <c r="O18" s="2">
        <v>2.9115E-4</v>
      </c>
      <c r="P18" s="2">
        <v>0.48515881</v>
      </c>
      <c r="Q18" s="2">
        <v>4.3281119999999999E-2</v>
      </c>
      <c r="R18" s="2">
        <v>2.4584799999999999E-3</v>
      </c>
      <c r="S18" s="2">
        <v>0.19979770999999999</v>
      </c>
      <c r="T18" s="2">
        <v>6.7699980000000007E-2</v>
      </c>
      <c r="U18" s="11"/>
      <c r="V18" s="12">
        <f t="shared" si="0"/>
        <v>2.9630553499999999</v>
      </c>
    </row>
    <row r="19" spans="3:37">
      <c r="C19" s="10" t="s">
        <v>16</v>
      </c>
      <c r="D19" s="2"/>
      <c r="E19" s="2">
        <v>0.12315908</v>
      </c>
      <c r="F19" s="2">
        <v>2.561215E-2</v>
      </c>
      <c r="G19" s="2">
        <v>0.10431279</v>
      </c>
      <c r="H19" s="2">
        <v>7.7545680000000006E-2</v>
      </c>
      <c r="I19" s="2">
        <v>0.31007910999999999</v>
      </c>
      <c r="J19" s="2">
        <v>4.6483459999999997E-2</v>
      </c>
      <c r="K19" s="2">
        <v>3.3272839999999998E-2</v>
      </c>
      <c r="L19" s="2">
        <v>0.17542099</v>
      </c>
      <c r="M19" s="2">
        <v>7.7515680000000003E-2</v>
      </c>
      <c r="N19" s="2">
        <v>0.16134207</v>
      </c>
      <c r="O19" s="2">
        <v>2.6932700000000002E-3</v>
      </c>
      <c r="P19" s="2">
        <v>4.8317720000000002E-2</v>
      </c>
      <c r="Q19" s="2">
        <v>1.7028990000000001E-2</v>
      </c>
      <c r="R19" s="2">
        <v>3.25764E-3</v>
      </c>
      <c r="S19" s="2">
        <v>0.12989676999999999</v>
      </c>
      <c r="T19" s="2">
        <v>2.0049750000000002E-2</v>
      </c>
      <c r="U19" s="11"/>
      <c r="V19" s="12">
        <f t="shared" si="0"/>
        <v>1.35598799</v>
      </c>
    </row>
    <row r="20" spans="3:37">
      <c r="C20" s="10" t="s">
        <v>17</v>
      </c>
      <c r="D20" s="2">
        <v>3.5208100000000001E-3</v>
      </c>
      <c r="E20" s="2">
        <v>2.5662299999999999E-2</v>
      </c>
      <c r="F20" s="2">
        <v>3.43006E-3</v>
      </c>
      <c r="G20" s="2">
        <v>4.7743010000000002E-2</v>
      </c>
      <c r="H20" s="2">
        <v>2.5298310000000001E-2</v>
      </c>
      <c r="I20" s="2">
        <v>0.15157058000000001</v>
      </c>
      <c r="J20" s="2">
        <v>1.212973E-2</v>
      </c>
      <c r="K20" s="2">
        <v>2.6593950000000002E-2</v>
      </c>
      <c r="L20" s="2">
        <v>6.9960820000000007E-2</v>
      </c>
      <c r="M20" s="2">
        <v>4.7774799999999999E-2</v>
      </c>
      <c r="N20" s="2">
        <v>0.21948849000000001</v>
      </c>
      <c r="O20" s="2">
        <v>3.4049999999999998E-4</v>
      </c>
      <c r="P20" s="2">
        <v>1.506891E-2</v>
      </c>
      <c r="Q20" s="2">
        <v>3.4794150000000003E-2</v>
      </c>
      <c r="R20" s="2">
        <v>1.8825199999999999E-3</v>
      </c>
      <c r="S20" s="2">
        <v>5.3627550000000003E-2</v>
      </c>
      <c r="T20" s="2">
        <v>5.12153E-3</v>
      </c>
      <c r="U20" s="11"/>
      <c r="V20" s="12">
        <f t="shared" si="0"/>
        <v>0.74400801999999999</v>
      </c>
    </row>
    <row r="21" spans="3:37">
      <c r="C21" s="10" t="s">
        <v>18</v>
      </c>
      <c r="D21" s="2">
        <v>0.25591806</v>
      </c>
      <c r="E21" s="2">
        <v>0.19194448</v>
      </c>
      <c r="F21" s="2">
        <v>1.377591</v>
      </c>
      <c r="G21" s="2">
        <v>0.82021641000000001</v>
      </c>
      <c r="H21" s="2">
        <v>0.64101306000000002</v>
      </c>
      <c r="I21" s="2">
        <v>0.84147899000000004</v>
      </c>
      <c r="J21" s="2">
        <v>0.11151028</v>
      </c>
      <c r="K21" s="2">
        <v>4.2967209999999999E-2</v>
      </c>
      <c r="L21" s="2">
        <v>0.37213003</v>
      </c>
      <c r="M21" s="2">
        <v>1.1401754</v>
      </c>
      <c r="N21" s="2">
        <v>0.43522158999999999</v>
      </c>
      <c r="O21" s="2">
        <v>1.130081E-2</v>
      </c>
      <c r="P21" s="2">
        <v>0.30394304999999999</v>
      </c>
      <c r="Q21" s="2">
        <v>2.013595E-2</v>
      </c>
      <c r="R21" s="2">
        <v>1.359542E-2</v>
      </c>
      <c r="S21" s="2">
        <v>0.11431521</v>
      </c>
      <c r="T21" s="2">
        <v>0.12392388</v>
      </c>
      <c r="U21" s="11"/>
      <c r="V21" s="12">
        <f t="shared" si="0"/>
        <v>6.8173808300000012</v>
      </c>
    </row>
    <row r="22" spans="3:37">
      <c r="C22" s="10" t="s">
        <v>19</v>
      </c>
      <c r="D22" s="2">
        <v>3.1620309999999999E-2</v>
      </c>
      <c r="E22" s="2">
        <v>2.8147950000000001E-2</v>
      </c>
      <c r="F22" s="2">
        <v>4.054431E-2</v>
      </c>
      <c r="G22" s="2">
        <v>0.17250482</v>
      </c>
      <c r="H22" s="2">
        <v>0.12286741</v>
      </c>
      <c r="I22" s="2">
        <v>0.32554294</v>
      </c>
      <c r="J22" s="2">
        <v>0.10592082999999999</v>
      </c>
      <c r="K22" s="2">
        <v>2.9558850000000001E-2</v>
      </c>
      <c r="L22" s="2">
        <v>0.15338198</v>
      </c>
      <c r="M22" s="2">
        <v>7.1958560000000005E-2</v>
      </c>
      <c r="N22" s="2">
        <v>7.9372230000000002E-2</v>
      </c>
      <c r="O22" s="2">
        <v>7.6871000000000003E-4</v>
      </c>
      <c r="P22" s="2">
        <v>0.18658129000000001</v>
      </c>
      <c r="Q22" s="2">
        <v>1.9733099999999998E-3</v>
      </c>
      <c r="R22" s="2">
        <v>6.0722199999999997E-3</v>
      </c>
      <c r="S22" s="2">
        <v>2.5122200000000001E-2</v>
      </c>
      <c r="T22" s="2">
        <v>2.9154260000000001E-2</v>
      </c>
      <c r="U22" s="11"/>
      <c r="V22" s="12">
        <f t="shared" si="0"/>
        <v>1.4110921800000003</v>
      </c>
    </row>
    <row r="23" spans="3:37">
      <c r="C23" s="10" t="s">
        <v>20</v>
      </c>
      <c r="D23" s="2">
        <v>2.06514E-3</v>
      </c>
      <c r="E23" s="2">
        <v>1.2337529999999999E-2</v>
      </c>
      <c r="F23" s="2">
        <v>4.3615E-4</v>
      </c>
      <c r="G23" s="2">
        <v>1.462607E-2</v>
      </c>
      <c r="H23" s="2">
        <v>9.1543000000000006E-3</v>
      </c>
      <c r="I23" s="2">
        <v>4.5893589999999998E-2</v>
      </c>
      <c r="J23" s="2">
        <v>5.17324E-3</v>
      </c>
      <c r="K23" s="2">
        <v>7.09043E-3</v>
      </c>
      <c r="L23" s="2">
        <v>5.9885609999999999E-2</v>
      </c>
      <c r="M23" s="2">
        <v>1.7434069999999999E-2</v>
      </c>
      <c r="N23" s="2">
        <v>3.021925E-2</v>
      </c>
      <c r="O23" s="2"/>
      <c r="P23" s="2">
        <v>3.0256040000000001E-2</v>
      </c>
      <c r="Q23" s="2">
        <v>2.0933200000000001E-3</v>
      </c>
      <c r="R23" s="2">
        <v>7.7537000000000005E-4</v>
      </c>
      <c r="S23" s="2">
        <v>2.0217309999999999E-2</v>
      </c>
      <c r="T23" s="2">
        <v>8.4174799999999998E-3</v>
      </c>
      <c r="U23" s="11"/>
      <c r="V23" s="12">
        <f t="shared" si="0"/>
        <v>0.2660749</v>
      </c>
    </row>
    <row r="24" spans="3:37">
      <c r="C24" s="10" t="s">
        <v>21</v>
      </c>
      <c r="D24" s="2">
        <v>3.5930009999999998E-2</v>
      </c>
      <c r="E24" s="2">
        <v>6.3528329999999994E-2</v>
      </c>
      <c r="F24" s="2">
        <v>7.6136499999999996E-3</v>
      </c>
      <c r="G24" s="2">
        <v>0.15596392000000001</v>
      </c>
      <c r="H24" s="2">
        <v>6.5482529999999997E-2</v>
      </c>
      <c r="I24" s="2">
        <v>0.16624325000000001</v>
      </c>
      <c r="J24" s="2">
        <v>2.6089580000000001E-2</v>
      </c>
      <c r="K24" s="2">
        <v>1.7107359999999999E-2</v>
      </c>
      <c r="L24" s="2">
        <v>0.12827479</v>
      </c>
      <c r="M24" s="2">
        <v>0.1099516</v>
      </c>
      <c r="N24" s="2">
        <v>4.6615579999999997E-2</v>
      </c>
      <c r="O24" s="2">
        <v>2.989E-5</v>
      </c>
      <c r="P24" s="2">
        <v>0.40023075000000002</v>
      </c>
      <c r="Q24" s="2"/>
      <c r="R24" s="2">
        <v>1.1068140000000001E-2</v>
      </c>
      <c r="S24" s="2">
        <v>2.7576880000000002E-2</v>
      </c>
      <c r="T24" s="2">
        <v>1.168719E-2</v>
      </c>
      <c r="U24" s="11"/>
      <c r="V24" s="12">
        <f t="shared" si="0"/>
        <v>1.2733934499999999</v>
      </c>
    </row>
    <row r="25" spans="3:37">
      <c r="C25" s="10" t="s">
        <v>22</v>
      </c>
      <c r="D25" s="2">
        <v>9.8516799999999998E-3</v>
      </c>
      <c r="E25" s="2"/>
      <c r="F25" s="2">
        <v>6.3034299999999996E-3</v>
      </c>
      <c r="G25" s="2">
        <v>0.10750371</v>
      </c>
      <c r="H25" s="2">
        <v>7.8119930000000004E-2</v>
      </c>
      <c r="I25" s="2">
        <v>0.16275743000000001</v>
      </c>
      <c r="J25" s="2">
        <v>3.2622940000000003E-2</v>
      </c>
      <c r="K25" s="2">
        <v>1.697649E-2</v>
      </c>
      <c r="L25" s="2">
        <v>0.11750213</v>
      </c>
      <c r="M25" s="2">
        <v>5.1075450000000001E-2</v>
      </c>
      <c r="N25" s="2">
        <v>8.0496150000000002E-2</v>
      </c>
      <c r="O25" s="2"/>
      <c r="P25" s="2">
        <v>5.868636E-2</v>
      </c>
      <c r="Q25" s="2">
        <v>0.3420396</v>
      </c>
      <c r="R25" s="2">
        <v>7.8522949999999994E-2</v>
      </c>
      <c r="S25" s="2">
        <v>3.3853059999999997E-2</v>
      </c>
      <c r="T25" s="2">
        <v>1.623664E-2</v>
      </c>
      <c r="U25" s="11"/>
      <c r="V25" s="12">
        <f t="shared" si="0"/>
        <v>1.19254795</v>
      </c>
    </row>
    <row r="26" spans="3:37">
      <c r="C26" s="10" t="s">
        <v>23</v>
      </c>
      <c r="D26" s="2">
        <v>3.7288400000000002E-3</v>
      </c>
      <c r="E26" s="2">
        <v>9.3448290000000003E-2</v>
      </c>
      <c r="F26" s="2">
        <v>4.6048930000000002E-2</v>
      </c>
      <c r="G26" s="2">
        <v>0.16139758000000001</v>
      </c>
      <c r="H26" s="2">
        <v>3.743614E-2</v>
      </c>
      <c r="I26" s="2">
        <v>0.18167231</v>
      </c>
      <c r="J26" s="2">
        <v>2.4040450000000001E-2</v>
      </c>
      <c r="K26" s="2">
        <v>0.22028792</v>
      </c>
      <c r="L26" s="2">
        <v>0.16430327</v>
      </c>
      <c r="M26" s="2">
        <v>0.30505802999999998</v>
      </c>
      <c r="N26" s="2">
        <v>0.2408691</v>
      </c>
      <c r="O26" s="2">
        <v>3.5789699999999999E-3</v>
      </c>
      <c r="P26" s="2">
        <v>3.3383599999999999E-2</v>
      </c>
      <c r="Q26" s="2">
        <v>8.5079379999999996E-2</v>
      </c>
      <c r="R26" s="2">
        <v>1.7797399999999999E-3</v>
      </c>
      <c r="S26" s="2">
        <v>0.15244165000000001</v>
      </c>
      <c r="T26" s="2">
        <v>2.6935199999999999E-2</v>
      </c>
      <c r="U26" s="11"/>
      <c r="V26" s="12">
        <f t="shared" si="0"/>
        <v>1.7814894000000001</v>
      </c>
    </row>
    <row r="27" spans="3:37">
      <c r="C27" s="10" t="s">
        <v>24</v>
      </c>
      <c r="D27" s="2">
        <v>1.8141399999999999E-3</v>
      </c>
      <c r="E27" s="2">
        <v>3.2468200000000001E-3</v>
      </c>
      <c r="F27" s="2">
        <v>1.4623800000000001E-3</v>
      </c>
      <c r="G27" s="2">
        <v>2.5817509999999998E-2</v>
      </c>
      <c r="H27" s="2">
        <v>2.6197330000000001E-2</v>
      </c>
      <c r="I27" s="2">
        <v>5.5227400000000003E-2</v>
      </c>
      <c r="J27" s="2">
        <v>8.5042699999999995E-3</v>
      </c>
      <c r="K27" s="2">
        <v>1.52334E-3</v>
      </c>
      <c r="L27" s="2">
        <v>2.313194E-2</v>
      </c>
      <c r="M27" s="2">
        <v>2.9252799999999999E-2</v>
      </c>
      <c r="N27" s="2">
        <v>6.7877279999999998E-2</v>
      </c>
      <c r="O27" s="2">
        <v>7.2269999999999998E-5</v>
      </c>
      <c r="P27" s="2">
        <v>2.9431599999999999E-2</v>
      </c>
      <c r="Q27" s="2">
        <v>1.8328999999999999E-4</v>
      </c>
      <c r="R27" s="2"/>
      <c r="S27" s="2">
        <v>5.0998600000000003E-3</v>
      </c>
      <c r="T27" s="2">
        <v>6.0921999999999999E-3</v>
      </c>
      <c r="U27" s="11"/>
      <c r="V27" s="12">
        <f t="shared" si="0"/>
        <v>0.28493442999999996</v>
      </c>
    </row>
    <row r="28" spans="3:37">
      <c r="C28" s="10" t="s">
        <v>25</v>
      </c>
      <c r="D28" s="2">
        <v>3.1819600000000002E-3</v>
      </c>
      <c r="E28" s="2">
        <v>2.9285399999999999E-3</v>
      </c>
      <c r="F28" s="2">
        <v>3.1427400000000002E-3</v>
      </c>
      <c r="G28" s="2">
        <v>1.617244E-2</v>
      </c>
      <c r="H28" s="2">
        <v>1.8729389999999999E-2</v>
      </c>
      <c r="I28" s="2">
        <v>3.5900029999999999E-2</v>
      </c>
      <c r="J28" s="2">
        <v>8.1128299999999997E-3</v>
      </c>
      <c r="K28" s="2">
        <v>1.6139500000000001E-3</v>
      </c>
      <c r="L28" s="2">
        <v>1.422876E-2</v>
      </c>
      <c r="M28" s="2">
        <v>1.1129480000000001E-2</v>
      </c>
      <c r="N28" s="2">
        <v>6.8606700000000001E-3</v>
      </c>
      <c r="O28" s="2">
        <v>8.5310000000000001E-6</v>
      </c>
      <c r="P28" s="2">
        <v>2.5406229999999998E-2</v>
      </c>
      <c r="Q28" s="2">
        <v>5.0170000000000002E-5</v>
      </c>
      <c r="R28" s="2">
        <v>1.19417E-3</v>
      </c>
      <c r="S28" s="2">
        <v>6.8436E-3</v>
      </c>
      <c r="T28" s="2">
        <v>4.28219E-3</v>
      </c>
      <c r="U28" s="11"/>
      <c r="V28" s="12">
        <f t="shared" si="0"/>
        <v>0.15978568099999996</v>
      </c>
    </row>
    <row r="29" spans="3:37">
      <c r="C29" s="10" t="s">
        <v>26</v>
      </c>
      <c r="D29" s="2">
        <v>1.3330130000000001E-2</v>
      </c>
      <c r="E29" s="2">
        <v>6.6748600000000005E-2</v>
      </c>
      <c r="F29" s="2">
        <v>5.2508299999999997E-3</v>
      </c>
      <c r="G29" s="2">
        <v>5.7738440000000002E-2</v>
      </c>
      <c r="H29" s="2">
        <v>2.346086E-2</v>
      </c>
      <c r="I29" s="2">
        <v>9.7820279999999996E-2</v>
      </c>
      <c r="J29" s="2">
        <v>2.807457E-2</v>
      </c>
      <c r="K29" s="2">
        <v>1.1193689999999999E-2</v>
      </c>
      <c r="L29" s="2">
        <v>7.0221229999999996E-2</v>
      </c>
      <c r="M29" s="2">
        <v>1.3651079999999999E-2</v>
      </c>
      <c r="N29" s="2">
        <v>8.8407139999999995E-2</v>
      </c>
      <c r="O29" s="2">
        <v>4.9599999999999999E-6</v>
      </c>
      <c r="P29" s="2">
        <v>3.1550969999999998E-2</v>
      </c>
      <c r="Q29" s="2">
        <v>1.534894E-2</v>
      </c>
      <c r="R29" s="2">
        <v>4.0915999999999999E-4</v>
      </c>
      <c r="S29" s="2">
        <v>2.0578430000000002E-2</v>
      </c>
      <c r="T29" s="2">
        <v>4.9233999999999997E-3</v>
      </c>
      <c r="U29" s="11"/>
      <c r="V29" s="12">
        <f t="shared" si="0"/>
        <v>0.54871270999999999</v>
      </c>
      <c r="AK29" s="32"/>
    </row>
    <row r="30" spans="3:37">
      <c r="C30" s="10" t="s">
        <v>27</v>
      </c>
      <c r="D30" s="2">
        <v>2.9575299999999999E-3</v>
      </c>
      <c r="E30" s="2">
        <v>0.10748039</v>
      </c>
      <c r="F30" s="2">
        <v>3.9349199999999997E-3</v>
      </c>
      <c r="G30" s="2">
        <v>7.423681E-2</v>
      </c>
      <c r="H30" s="2">
        <v>7.1529120000000002E-2</v>
      </c>
      <c r="I30" s="2">
        <v>0.18283089999999999</v>
      </c>
      <c r="J30" s="2">
        <v>2.1623590000000002E-2</v>
      </c>
      <c r="K30" s="2">
        <v>3.9331100000000001E-3</v>
      </c>
      <c r="L30" s="2">
        <v>0.10296064000000001</v>
      </c>
      <c r="M30" s="2">
        <v>3.9468839999999998E-2</v>
      </c>
      <c r="N30" s="2">
        <v>8.7837020000000002E-2</v>
      </c>
      <c r="O30" s="2">
        <v>9.3946999999999998E-4</v>
      </c>
      <c r="P30" s="2">
        <v>2.5557340000000001E-2</v>
      </c>
      <c r="Q30" s="2">
        <v>4.9243100000000003E-3</v>
      </c>
      <c r="R30" s="2">
        <v>1.9758100000000002E-3</v>
      </c>
      <c r="S30" s="2">
        <v>4.3175270000000002E-2</v>
      </c>
      <c r="T30" s="2">
        <v>3.6779199999999999E-3</v>
      </c>
      <c r="U30" s="11"/>
      <c r="V30" s="12">
        <f t="shared" si="0"/>
        <v>0.7790429900000001</v>
      </c>
      <c r="AK30" s="32"/>
    </row>
    <row r="31" spans="3:37">
      <c r="C31" s="10" t="s">
        <v>28</v>
      </c>
      <c r="D31" s="2">
        <v>8.3005830000000003E-2</v>
      </c>
      <c r="E31" s="2">
        <v>0.67022380000000004</v>
      </c>
      <c r="F31" s="2">
        <v>1.7478328999999999</v>
      </c>
      <c r="G31" s="2">
        <v>1.9692162</v>
      </c>
      <c r="H31" s="2">
        <v>2.0203720000000001</v>
      </c>
      <c r="I31" s="2">
        <v>1.8460524</v>
      </c>
      <c r="J31" s="2">
        <v>0.29904856000000002</v>
      </c>
      <c r="K31" s="2">
        <v>1.3761147</v>
      </c>
      <c r="L31" s="2">
        <v>1.6915016</v>
      </c>
      <c r="M31" s="2">
        <v>0.89306176999999998</v>
      </c>
      <c r="N31" s="2">
        <v>0.88678665000000001</v>
      </c>
      <c r="O31" s="2">
        <v>5.2661299999999999E-3</v>
      </c>
      <c r="P31" s="2">
        <v>3.3596640999999998</v>
      </c>
      <c r="Q31" s="2">
        <v>0.4607214</v>
      </c>
      <c r="R31" s="2">
        <v>6.941551E-2</v>
      </c>
      <c r="S31" s="2">
        <v>1.0519755</v>
      </c>
      <c r="T31" s="2"/>
      <c r="U31" s="11"/>
      <c r="V31" s="12">
        <f t="shared" si="0"/>
        <v>18.43025905</v>
      </c>
    </row>
    <row r="32" spans="3:37">
      <c r="C32" s="1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2"/>
    </row>
    <row r="33" spans="3:22">
      <c r="C33" s="14" t="s">
        <v>31</v>
      </c>
      <c r="D33" s="15">
        <f t="shared" ref="D33:T33" si="1">SUM(D4:D31)</f>
        <v>2.3691004200000005</v>
      </c>
      <c r="E33" s="15">
        <f t="shared" si="1"/>
        <v>4.1803183900000009</v>
      </c>
      <c r="F33" s="15">
        <f t="shared" si="1"/>
        <v>6.2549975099999999</v>
      </c>
      <c r="G33" s="15">
        <f t="shared" si="1"/>
        <v>10.722636849999999</v>
      </c>
      <c r="H33" s="15">
        <f t="shared" si="1"/>
        <v>8.0085878299999997</v>
      </c>
      <c r="I33" s="15">
        <f t="shared" si="1"/>
        <v>15.564000320000002</v>
      </c>
      <c r="J33" s="15">
        <f t="shared" si="1"/>
        <v>3.0621294699999999</v>
      </c>
      <c r="K33" s="15">
        <f t="shared" si="1"/>
        <v>4.6619767499999991</v>
      </c>
      <c r="L33" s="15">
        <f t="shared" si="1"/>
        <v>7.764543230000001</v>
      </c>
      <c r="M33" s="15">
        <f t="shared" si="1"/>
        <v>8.6212932599999998</v>
      </c>
      <c r="N33" s="15">
        <f t="shared" si="1"/>
        <v>7.2615472800000012</v>
      </c>
      <c r="O33" s="15">
        <f t="shared" si="1"/>
        <v>5.8963680999999983E-2</v>
      </c>
      <c r="P33" s="15">
        <f t="shared" si="1"/>
        <v>12.586826299999998</v>
      </c>
      <c r="Q33" s="15">
        <f t="shared" si="1"/>
        <v>3.2597712200000002</v>
      </c>
      <c r="R33" s="15">
        <f t="shared" si="1"/>
        <v>0.44523918000000007</v>
      </c>
      <c r="S33" s="15">
        <f t="shared" si="1"/>
        <v>3.57771068</v>
      </c>
      <c r="T33" s="15">
        <f t="shared" si="1"/>
        <v>1.6003576400000004</v>
      </c>
      <c r="U33" s="15"/>
      <c r="V33" s="16">
        <f>SUM(V4:V31)</f>
        <v>100.00000001100001</v>
      </c>
    </row>
  </sheetData>
  <mergeCells count="1">
    <mergeCell ref="D2:T2"/>
  </mergeCells>
  <phoneticPr fontId="7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W12"/>
  <sheetViews>
    <sheetView zoomScale="75" zoomScaleNormal="75" workbookViewId="0">
      <selection activeCell="H24" sqref="H24"/>
    </sheetView>
  </sheetViews>
  <sheetFormatPr defaultRowHeight="15"/>
  <cols>
    <col min="3" max="3" width="26.85546875" style="1" customWidth="1"/>
    <col min="4" max="20" width="6.7109375" style="1" customWidth="1"/>
    <col min="21" max="21" width="2.85546875" style="1" customWidth="1"/>
    <col min="22" max="22" width="12" style="1" customWidth="1"/>
    <col min="23" max="23" width="9.140625" style="1"/>
  </cols>
  <sheetData>
    <row r="2" spans="3:22">
      <c r="C2" s="3"/>
      <c r="D2" s="115" t="s">
        <v>29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4"/>
      <c r="V2" s="5"/>
    </row>
    <row r="3" spans="3:22">
      <c r="C3" s="6" t="s">
        <v>40</v>
      </c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7">
        <v>8</v>
      </c>
      <c r="L3" s="7">
        <v>9</v>
      </c>
      <c r="M3" s="7">
        <v>10</v>
      </c>
      <c r="N3" s="7">
        <v>11</v>
      </c>
      <c r="O3" s="7">
        <v>12</v>
      </c>
      <c r="P3" s="7">
        <v>13</v>
      </c>
      <c r="Q3" s="7">
        <v>14</v>
      </c>
      <c r="R3" s="7">
        <v>15</v>
      </c>
      <c r="S3" s="7">
        <v>16</v>
      </c>
      <c r="T3" s="7">
        <v>17</v>
      </c>
      <c r="U3" s="8"/>
      <c r="V3" s="9" t="s">
        <v>30</v>
      </c>
    </row>
    <row r="4" spans="3:22" ht="20.100000000000001" customHeight="1">
      <c r="C4" s="10" t="s">
        <v>33</v>
      </c>
      <c r="D4" s="2">
        <v>0.12048422</v>
      </c>
      <c r="E4" s="2">
        <v>0.77270735000000002</v>
      </c>
      <c r="F4" s="2">
        <v>1.8462750999999999</v>
      </c>
      <c r="G4" s="2">
        <v>2.1789097000000002</v>
      </c>
      <c r="H4" s="2">
        <v>2.3415620000000001</v>
      </c>
      <c r="I4" s="2">
        <v>2.1570257000000002</v>
      </c>
      <c r="J4" s="2">
        <v>0.33339864000000002</v>
      </c>
      <c r="K4" s="2">
        <v>1.6442464999999999</v>
      </c>
      <c r="L4" s="2">
        <v>1.9217795</v>
      </c>
      <c r="M4" s="2">
        <v>1.0040791</v>
      </c>
      <c r="N4" s="2">
        <v>1.0114445000000001</v>
      </c>
      <c r="O4" s="2">
        <v>6.0075900000000002E-3</v>
      </c>
      <c r="P4" s="2">
        <v>3.5488865000000001</v>
      </c>
      <c r="Q4" s="2">
        <v>0.77317471999999998</v>
      </c>
      <c r="R4" s="2">
        <v>0.10538137</v>
      </c>
      <c r="S4" s="2">
        <v>1.1561748999999999</v>
      </c>
      <c r="T4" s="2">
        <v>2.9897099999999999E-2</v>
      </c>
      <c r="U4" s="11"/>
      <c r="V4" s="12">
        <f t="shared" ref="V4:V10" si="0">SUM(D4:T4)</f>
        <v>20.951434489999997</v>
      </c>
    </row>
    <row r="5" spans="3:22" ht="20.100000000000001" customHeight="1">
      <c r="C5" s="10" t="s">
        <v>34</v>
      </c>
      <c r="D5" s="2">
        <v>4.106945E-2</v>
      </c>
      <c r="E5" s="2">
        <v>0.17337588000000001</v>
      </c>
      <c r="F5" s="2">
        <v>4.0098380000000003E-2</v>
      </c>
      <c r="G5" s="2">
        <v>0.62602526000000003</v>
      </c>
      <c r="H5" s="2">
        <v>0.20126243999999999</v>
      </c>
      <c r="I5" s="2">
        <v>1.2434897</v>
      </c>
      <c r="J5" s="2">
        <v>0.14318098000000001</v>
      </c>
      <c r="K5" s="2">
        <v>0.25548072999999999</v>
      </c>
      <c r="L5" s="2">
        <v>0.83437472000000001</v>
      </c>
      <c r="M5" s="2">
        <v>0.34707640000000001</v>
      </c>
      <c r="N5" s="2">
        <v>0.46254064</v>
      </c>
      <c r="O5" s="2">
        <v>5.72969E-3</v>
      </c>
      <c r="P5" s="2">
        <v>0.53804456000000001</v>
      </c>
      <c r="Q5" s="2">
        <v>6.7195320000000003E-2</v>
      </c>
      <c r="R5" s="2">
        <v>2.589149E-2</v>
      </c>
      <c r="S5" s="2">
        <v>0.36531074000000002</v>
      </c>
      <c r="T5" s="2">
        <v>3.5093190000000003E-2</v>
      </c>
      <c r="U5" s="11"/>
      <c r="V5" s="12">
        <f t="shared" si="0"/>
        <v>5.4052395700000009</v>
      </c>
    </row>
    <row r="6" spans="3:22" ht="20.100000000000001" customHeight="1">
      <c r="C6" s="10" t="s">
        <v>35</v>
      </c>
      <c r="D6" s="2">
        <v>6.5537750000000006E-2</v>
      </c>
      <c r="E6" s="2">
        <v>0.51203761000000003</v>
      </c>
      <c r="F6" s="2">
        <v>8.278655E-2</v>
      </c>
      <c r="G6" s="2">
        <v>0.72774201999999999</v>
      </c>
      <c r="H6" s="2">
        <v>0.76495007000000004</v>
      </c>
      <c r="I6" s="2">
        <v>1.1941484</v>
      </c>
      <c r="J6" s="2">
        <v>0.34814982999999999</v>
      </c>
      <c r="K6" s="2">
        <v>0.65653298999999998</v>
      </c>
      <c r="L6" s="2">
        <v>0.71365164000000003</v>
      </c>
      <c r="M6" s="2">
        <v>1.0512246999999999</v>
      </c>
      <c r="N6" s="2">
        <v>0.91273811000000005</v>
      </c>
      <c r="O6" s="2">
        <v>8.2939199999999998E-3</v>
      </c>
      <c r="P6" s="2">
        <v>0.65569491000000002</v>
      </c>
      <c r="Q6" s="2">
        <v>0.15449307000000001</v>
      </c>
      <c r="R6" s="2">
        <v>1.6481740000000002E-2</v>
      </c>
      <c r="S6" s="2">
        <v>0.59801473000000005</v>
      </c>
      <c r="T6" s="2">
        <v>0.14035739999999999</v>
      </c>
      <c r="U6" s="11"/>
      <c r="V6" s="12">
        <f t="shared" si="0"/>
        <v>8.6028354399999998</v>
      </c>
    </row>
    <row r="7" spans="3:22" ht="20.100000000000001" customHeight="1">
      <c r="C7" s="10" t="s">
        <v>36</v>
      </c>
      <c r="D7" s="2">
        <v>2.1359650000000001E-2</v>
      </c>
      <c r="E7" s="2">
        <v>0.10912672</v>
      </c>
      <c r="F7" s="2">
        <v>1.0433690000000001E-2</v>
      </c>
      <c r="G7" s="2">
        <v>0.17641007</v>
      </c>
      <c r="H7" s="2">
        <v>5.6305760000000003E-2</v>
      </c>
      <c r="I7" s="2">
        <v>0.34702304</v>
      </c>
      <c r="J7" s="2">
        <v>4.5990450000000002E-2</v>
      </c>
      <c r="K7" s="2">
        <v>4.4246260000000003E-2</v>
      </c>
      <c r="L7" s="2">
        <v>0.18180193</v>
      </c>
      <c r="M7" s="2">
        <v>6.7573499999999995E-2</v>
      </c>
      <c r="N7" s="2">
        <v>0.32479321</v>
      </c>
      <c r="O7" s="2">
        <v>5.4759000000000003E-4</v>
      </c>
      <c r="P7" s="2">
        <v>6.3290819999999998E-2</v>
      </c>
      <c r="Q7" s="2">
        <v>5.2997160000000001E-2</v>
      </c>
      <c r="R7" s="2">
        <v>2.4414800000000002E-3</v>
      </c>
      <c r="S7" s="2">
        <v>7.8605069999999999E-2</v>
      </c>
      <c r="T7" s="2">
        <v>1.072333E-2</v>
      </c>
      <c r="U7" s="11"/>
      <c r="V7" s="12">
        <f t="shared" si="0"/>
        <v>1.5936697300000002</v>
      </c>
    </row>
    <row r="8" spans="3:22" ht="20.100000000000001" customHeight="1">
      <c r="C8" s="10" t="s">
        <v>37</v>
      </c>
      <c r="D8" s="2">
        <v>4.39692E-2</v>
      </c>
      <c r="E8" s="2">
        <v>1.614643E-2</v>
      </c>
      <c r="F8" s="2">
        <v>1.1163640000000001E-2</v>
      </c>
      <c r="G8" s="2">
        <v>0.14713374000000001</v>
      </c>
      <c r="H8" s="2">
        <v>9.8223870000000005E-2</v>
      </c>
      <c r="I8" s="2">
        <v>0.25163109</v>
      </c>
      <c r="J8" s="2">
        <v>3.968058E-2</v>
      </c>
      <c r="K8" s="2">
        <v>2.5898210000000001E-2</v>
      </c>
      <c r="L8" s="2">
        <v>0.20119512000000001</v>
      </c>
      <c r="M8" s="2">
        <v>7.5789889999999999E-2</v>
      </c>
      <c r="N8" s="2">
        <v>0.11787092</v>
      </c>
      <c r="O8" s="2"/>
      <c r="P8" s="2">
        <v>9.1168059999999995E-2</v>
      </c>
      <c r="Q8" s="2">
        <v>0.34413292000000001</v>
      </c>
      <c r="R8" s="2">
        <v>7.9339350000000003E-2</v>
      </c>
      <c r="S8" s="2">
        <v>6.0087069999999999E-2</v>
      </c>
      <c r="T8" s="2">
        <v>2.5705860000000001E-2</v>
      </c>
      <c r="U8" s="11"/>
      <c r="V8" s="12">
        <f t="shared" si="0"/>
        <v>1.62913595</v>
      </c>
    </row>
    <row r="9" spans="3:22" ht="20.100000000000001" customHeight="1">
      <c r="C9" s="10" t="s">
        <v>38</v>
      </c>
      <c r="D9" s="2">
        <v>2.0215816000000002</v>
      </c>
      <c r="E9" s="2">
        <v>2.536197</v>
      </c>
      <c r="F9" s="2">
        <v>4.2124743999999996</v>
      </c>
      <c r="G9" s="2">
        <v>6.5187908999999999</v>
      </c>
      <c r="H9" s="2">
        <v>4.3010764000000004</v>
      </c>
      <c r="I9" s="2">
        <v>9.6534811000000005</v>
      </c>
      <c r="J9" s="2">
        <v>1.9425877</v>
      </c>
      <c r="K9" s="2">
        <v>1.9771890000000001</v>
      </c>
      <c r="L9" s="2">
        <v>3.5713550000000001</v>
      </c>
      <c r="M9" s="2">
        <v>5.7651279000000004</v>
      </c>
      <c r="N9" s="2">
        <v>3.9845779000000001</v>
      </c>
      <c r="O9" s="2">
        <v>3.7290860000000002E-2</v>
      </c>
      <c r="P9" s="2">
        <v>7.2938666999999997</v>
      </c>
      <c r="Q9" s="2">
        <v>1.8632955</v>
      </c>
      <c r="R9" s="2">
        <v>0.20781303000000001</v>
      </c>
      <c r="S9" s="2">
        <v>1.2299713000000001</v>
      </c>
      <c r="T9" s="2">
        <v>1.2783298999999999</v>
      </c>
      <c r="U9" s="11"/>
      <c r="V9" s="12">
        <f t="shared" si="0"/>
        <v>58.395006190000004</v>
      </c>
    </row>
    <row r="10" spans="3:22" ht="20.100000000000001" customHeight="1">
      <c r="C10" s="10" t="s">
        <v>39</v>
      </c>
      <c r="D10" s="2">
        <v>5.509853E-2</v>
      </c>
      <c r="E10" s="2">
        <v>6.0727410000000002E-2</v>
      </c>
      <c r="F10" s="2">
        <v>5.176567E-2</v>
      </c>
      <c r="G10" s="2">
        <v>0.34762510000000002</v>
      </c>
      <c r="H10" s="2">
        <v>0.24520739</v>
      </c>
      <c r="I10" s="2">
        <v>0.71720123000000002</v>
      </c>
      <c r="J10" s="2">
        <v>0.20914131</v>
      </c>
      <c r="K10" s="2">
        <v>5.8382940000000001E-2</v>
      </c>
      <c r="L10" s="2">
        <v>0.34038539000000001</v>
      </c>
      <c r="M10" s="2">
        <v>0.31042176999999999</v>
      </c>
      <c r="N10" s="2">
        <v>0.44758197999999999</v>
      </c>
      <c r="O10" s="2">
        <v>1.0940500000000001E-3</v>
      </c>
      <c r="P10" s="2">
        <v>0.39587482000000002</v>
      </c>
      <c r="Q10" s="2">
        <v>4.4825000000000004E-3</v>
      </c>
      <c r="R10" s="2">
        <v>7.8907400000000003E-3</v>
      </c>
      <c r="S10" s="2">
        <v>8.9546769999999998E-2</v>
      </c>
      <c r="T10" s="2">
        <v>8.0250870000000002E-2</v>
      </c>
      <c r="U10" s="11"/>
      <c r="V10" s="12">
        <f t="shared" si="0"/>
        <v>3.4226784699999997</v>
      </c>
    </row>
    <row r="11" spans="3:22" s="1" customFormat="1">
      <c r="C11" s="1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3:22" s="1" customFormat="1" ht="20.100000000000001" customHeight="1">
      <c r="C12" s="14" t="s">
        <v>31</v>
      </c>
      <c r="D12" s="15">
        <f t="shared" ref="D12:T12" si="1">SUM(D4:D10)</f>
        <v>2.3691004000000002</v>
      </c>
      <c r="E12" s="15">
        <f t="shared" si="1"/>
        <v>4.1803184</v>
      </c>
      <c r="F12" s="15">
        <f t="shared" si="1"/>
        <v>6.2549974299999995</v>
      </c>
      <c r="G12" s="15">
        <f t="shared" si="1"/>
        <v>10.722636790000001</v>
      </c>
      <c r="H12" s="15">
        <f t="shared" si="1"/>
        <v>8.0085879299999991</v>
      </c>
      <c r="I12" s="15">
        <f t="shared" si="1"/>
        <v>15.56400026</v>
      </c>
      <c r="J12" s="15">
        <f t="shared" si="1"/>
        <v>3.0621294900000002</v>
      </c>
      <c r="K12" s="15">
        <f t="shared" si="1"/>
        <v>4.6619766300000007</v>
      </c>
      <c r="L12" s="15">
        <f t="shared" si="1"/>
        <v>7.7645432999999997</v>
      </c>
      <c r="M12" s="15">
        <f t="shared" si="1"/>
        <v>8.6212932599999998</v>
      </c>
      <c r="N12" s="15">
        <f t="shared" si="1"/>
        <v>7.2615472600000004</v>
      </c>
      <c r="O12" s="15">
        <f t="shared" si="1"/>
        <v>5.8963700000000001E-2</v>
      </c>
      <c r="P12" s="15">
        <f t="shared" si="1"/>
        <v>12.586826370000001</v>
      </c>
      <c r="Q12" s="15">
        <f t="shared" si="1"/>
        <v>3.2597711900000004</v>
      </c>
      <c r="R12" s="15">
        <f t="shared" si="1"/>
        <v>0.4452392</v>
      </c>
      <c r="S12" s="15">
        <f t="shared" si="1"/>
        <v>3.5777105799999998</v>
      </c>
      <c r="T12" s="15">
        <f t="shared" si="1"/>
        <v>1.6003576499999999</v>
      </c>
      <c r="U12" s="15"/>
      <c r="V12" s="16">
        <f>SUM(V4:V10)</f>
        <v>99.999999839999987</v>
      </c>
    </row>
  </sheetData>
  <mergeCells count="1">
    <mergeCell ref="D2:T2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Intro</vt:lpstr>
      <vt:lpstr>Table 3</vt:lpstr>
      <vt:lpstr>Table 4</vt:lpstr>
      <vt:lpstr>Table 3a</vt:lpstr>
      <vt:lpstr>Table 4a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A1</vt:lpstr>
      <vt:lpstr>Table A2.1</vt:lpstr>
      <vt:lpstr>Table A2.2</vt:lpstr>
      <vt:lpstr>Table A2.3</vt:lpstr>
      <vt:lpstr>Table A2.4</vt:lpstr>
      <vt:lpstr>A2.5</vt:lpstr>
      <vt:lpstr>A2.6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RRiley</dc:creator>
  <cp:lastModifiedBy>Fcalexan</cp:lastModifiedBy>
  <dcterms:created xsi:type="dcterms:W3CDTF">2013-03-24T20:56:32Z</dcterms:created>
  <dcterms:modified xsi:type="dcterms:W3CDTF">2013-10-24T14:35:10Z</dcterms:modified>
</cp:coreProperties>
</file>