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0365" windowHeight="5910" tabRatio="59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>
    <definedName name="IDX5" localSheetId="9">'Table 10'!#REF!</definedName>
    <definedName name="IDX8" localSheetId="10">'Table 11'!$A$1</definedName>
  </definedNames>
  <calcPr fullCalcOnLoad="1"/>
</workbook>
</file>

<file path=xl/sharedStrings.xml><?xml version="1.0" encoding="utf-8"?>
<sst xmlns="http://schemas.openxmlformats.org/spreadsheetml/2006/main" count="458" uniqueCount="224">
  <si>
    <t>All Probation</t>
  </si>
  <si>
    <t>Service</t>
  </si>
  <si>
    <t xml:space="preserve">Cambridgeshire        </t>
  </si>
  <si>
    <t xml:space="preserve">Essex                 </t>
  </si>
  <si>
    <t xml:space="preserve">Hertfordshire         </t>
  </si>
  <si>
    <t xml:space="preserve">Norfolk               </t>
  </si>
  <si>
    <t xml:space="preserve">Suffolk               </t>
  </si>
  <si>
    <t>London</t>
  </si>
  <si>
    <t>South East</t>
  </si>
  <si>
    <t xml:space="preserve">Hampshire             </t>
  </si>
  <si>
    <t xml:space="preserve">Kent                  </t>
  </si>
  <si>
    <t xml:space="preserve">Surrey                </t>
  </si>
  <si>
    <t xml:space="preserve">Sussex                </t>
  </si>
  <si>
    <t xml:space="preserve">Thames Valley         </t>
  </si>
  <si>
    <t>South West</t>
  </si>
  <si>
    <t xml:space="preserve">Avon &amp; Somerset       </t>
  </si>
  <si>
    <t xml:space="preserve">Devon &amp; Cornwall      </t>
  </si>
  <si>
    <t xml:space="preserve">Dorset                </t>
  </si>
  <si>
    <t xml:space="preserve">Gloucestershire       </t>
  </si>
  <si>
    <t xml:space="preserve">Wiltshire             </t>
  </si>
  <si>
    <t>Wales</t>
  </si>
  <si>
    <t xml:space="preserve">Dyfed-Powys           </t>
  </si>
  <si>
    <t xml:space="preserve">Gwent                 </t>
  </si>
  <si>
    <t xml:space="preserve">North Wales           </t>
  </si>
  <si>
    <t xml:space="preserve">South Wales           </t>
  </si>
  <si>
    <t>*</t>
  </si>
  <si>
    <t>All pre and</t>
  </si>
  <si>
    <t>All court</t>
  </si>
  <si>
    <t>post release</t>
  </si>
  <si>
    <t>Region/Area</t>
  </si>
  <si>
    <t>North East</t>
  </si>
  <si>
    <t xml:space="preserve">Durham                </t>
  </si>
  <si>
    <t xml:space="preserve">Northumbria           </t>
  </si>
  <si>
    <t xml:space="preserve">Teesside              </t>
  </si>
  <si>
    <t>North West</t>
  </si>
  <si>
    <t xml:space="preserve">Cheshire              </t>
  </si>
  <si>
    <t xml:space="preserve">Cumbria               </t>
  </si>
  <si>
    <t xml:space="preserve">Lancashire            </t>
  </si>
  <si>
    <t xml:space="preserve">Greater Manchester    </t>
  </si>
  <si>
    <t xml:space="preserve">Merseyside            </t>
  </si>
  <si>
    <t>Yorkshire &amp; Humberside</t>
  </si>
  <si>
    <t xml:space="preserve">Humberside            </t>
  </si>
  <si>
    <t xml:space="preserve">North Yorkshire       </t>
  </si>
  <si>
    <t xml:space="preserve">South Yorkshire       </t>
  </si>
  <si>
    <t xml:space="preserve">West Yorkshire        </t>
  </si>
  <si>
    <t>East Midlands</t>
  </si>
  <si>
    <t xml:space="preserve">Derbyshire            </t>
  </si>
  <si>
    <t xml:space="preserve">Leicestershire        </t>
  </si>
  <si>
    <t xml:space="preserve">Lincolnshire          </t>
  </si>
  <si>
    <t xml:space="preserve">Northamptonshire      </t>
  </si>
  <si>
    <t xml:space="preserve">Nottinghamshire       </t>
  </si>
  <si>
    <t>West Midlands</t>
  </si>
  <si>
    <t xml:space="preserve">Staffordshire         </t>
  </si>
  <si>
    <t xml:space="preserve">Warwickshire          </t>
  </si>
  <si>
    <t xml:space="preserve">West Mercia           </t>
  </si>
  <si>
    <t xml:space="preserve">West Midlands </t>
  </si>
  <si>
    <t>Eastern</t>
  </si>
  <si>
    <t xml:space="preserve">Bedfordshire          </t>
  </si>
  <si>
    <t>England and Wales</t>
  </si>
  <si>
    <t>MALES AND FEMALES</t>
  </si>
  <si>
    <t>All community sentences</t>
  </si>
  <si>
    <t>MALES</t>
  </si>
  <si>
    <t>FEMALES</t>
  </si>
  <si>
    <t>Ran their full course</t>
  </si>
  <si>
    <t>Terminated early for:</t>
  </si>
  <si>
    <t xml:space="preserve">   good progress</t>
  </si>
  <si>
    <t xml:space="preserve">   conviction of offence</t>
  </si>
  <si>
    <t xml:space="preserve">   other reasons</t>
  </si>
  <si>
    <t>Total number</t>
  </si>
  <si>
    <r>
      <t>All areas</t>
    </r>
    <r>
      <rPr>
        <b/>
        <vertAlign val="superscript"/>
        <sz val="10"/>
        <rFont val="Arial"/>
        <family val="2"/>
      </rPr>
      <t xml:space="preserve"> </t>
    </r>
  </si>
  <si>
    <t>Community</t>
  </si>
  <si>
    <t>Order</t>
  </si>
  <si>
    <t>Standard PSR</t>
  </si>
  <si>
    <t>Fast Delivery PSR written</t>
  </si>
  <si>
    <t>Fast Delivery PSR oral</t>
  </si>
  <si>
    <t>All court orders</t>
  </si>
  <si>
    <t xml:space="preserve">      Community order</t>
  </si>
  <si>
    <t xml:space="preserve">Suspended </t>
  </si>
  <si>
    <t>* Indicates that one or more of the comparative numbers are less than 50. For small numbers this could give misleading percentage changes.</t>
  </si>
  <si>
    <t>Pre release supervision</t>
  </si>
  <si>
    <t>Post release supervision</t>
  </si>
  <si>
    <t>All pre release</t>
  </si>
  <si>
    <t>supervision</t>
  </si>
  <si>
    <t>All post release</t>
  </si>
  <si>
    <t>All Pre</t>
  </si>
  <si>
    <t xml:space="preserve"> CJA orders</t>
  </si>
  <si>
    <t>Durham</t>
  </si>
  <si>
    <t>Northumbria</t>
  </si>
  <si>
    <t>Teesside</t>
  </si>
  <si>
    <t>Cheshire</t>
  </si>
  <si>
    <t>Cumbria</t>
  </si>
  <si>
    <t>Lancashire</t>
  </si>
  <si>
    <t>Greater Manchester</t>
  </si>
  <si>
    <t>Merseyside</t>
  </si>
  <si>
    <t>Humberside</t>
  </si>
  <si>
    <t>North Yorkshire</t>
  </si>
  <si>
    <t>South Yorkshire</t>
  </si>
  <si>
    <t>West Yorkshire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</si>
  <si>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</si>
  <si>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</si>
  <si>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</si>
  <si>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</si>
  <si>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</si>
  <si>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</si>
  <si>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</si>
  <si>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Mercia</t>
  </si>
  <si>
    <t>Bedfordshire</t>
  </si>
  <si>
    <t>Cambridgeshire</t>
  </si>
  <si>
    <t>Essex</t>
  </si>
  <si>
    <t>Norfolk</t>
  </si>
  <si>
    <t>Suffolk</t>
  </si>
  <si>
    <t>Hampshire</t>
  </si>
  <si>
    <t>Kent</t>
  </si>
  <si>
    <t>Surrey</t>
  </si>
  <si>
    <t>Sussex</t>
  </si>
  <si>
    <t>Thames Valley</t>
  </si>
  <si>
    <t>Avon &amp; Somerset</t>
  </si>
  <si>
    <t>Devon &amp; Cornwall</t>
  </si>
  <si>
    <t>Dorset</t>
  </si>
  <si>
    <t>Gloucestershire</t>
  </si>
  <si>
    <t>Wiltshire</t>
  </si>
  <si>
    <t>Dyfed-Powys</t>
  </si>
  <si>
    <t>Gwent</t>
  </si>
  <si>
    <t>North Wales</t>
  </si>
  <si>
    <t>South Wales</t>
  </si>
  <si>
    <t>Community Order</t>
  </si>
  <si>
    <t>Suspended Sentence Order</t>
  </si>
  <si>
    <t>All areas</t>
  </si>
  <si>
    <t xml:space="preserve"> (2)  On appearance for sentence after deferment.</t>
  </si>
  <si>
    <t>Residential</t>
  </si>
  <si>
    <t>Accredited Programme</t>
  </si>
  <si>
    <t>Drug Treatment</t>
  </si>
  <si>
    <t>Alcohol Treatment</t>
  </si>
  <si>
    <t>Curfew</t>
  </si>
  <si>
    <t>Attendance Centre</t>
  </si>
  <si>
    <t>Mental Health</t>
  </si>
  <si>
    <t>Specified Activity</t>
  </si>
  <si>
    <t>Prohibited Activity</t>
  </si>
  <si>
    <t xml:space="preserve">Unpaid Work </t>
  </si>
  <si>
    <t xml:space="preserve">Exclusion </t>
  </si>
  <si>
    <t>Supervision</t>
  </si>
  <si>
    <t>Community Sentences</t>
  </si>
  <si>
    <t>Custody</t>
  </si>
  <si>
    <t>Fine</t>
  </si>
  <si>
    <t>Absolute/Conditional Discharge</t>
  </si>
  <si>
    <t>Other</t>
  </si>
  <si>
    <t>All</t>
  </si>
  <si>
    <t>% breakdown</t>
  </si>
  <si>
    <t>Unpaid Work</t>
  </si>
  <si>
    <t xml:space="preserve">All </t>
  </si>
  <si>
    <t>5 or more</t>
  </si>
  <si>
    <t>Community Orders</t>
  </si>
  <si>
    <t>Suspended Sentence Orders</t>
  </si>
  <si>
    <t xml:space="preserve">Table 4   Number of requirements commenced under Community Orders and Suspended Sentence Orders </t>
  </si>
  <si>
    <r>
      <t>All court reports</t>
    </r>
    <r>
      <rPr>
        <b/>
        <vertAlign val="superscript"/>
        <sz val="10"/>
        <color indexed="8"/>
        <rFont val="Arial"/>
        <family val="2"/>
      </rPr>
      <t>(1)</t>
    </r>
  </si>
  <si>
    <t xml:space="preserve">All other combinations of requirements </t>
  </si>
  <si>
    <t>All other combinations of requirements</t>
  </si>
  <si>
    <t xml:space="preserve"> (1)  Does not include Court Review reports</t>
  </si>
  <si>
    <t>the fact that the more time the order has had to run, the greater the chance of it being completed successfully.</t>
  </si>
  <si>
    <t>Supervision &amp; Accredited Programme</t>
  </si>
  <si>
    <t>Supervision &amp; Unpaid Work</t>
  </si>
  <si>
    <t>Supervision &amp; Drug Treatment</t>
  </si>
  <si>
    <t>Supervision, Unpaid Work &amp; Accredited Programme</t>
  </si>
  <si>
    <t>Supervision, Accredited Programme &amp; Drug Treatment</t>
  </si>
  <si>
    <t>Supervision &amp; Specified Activity</t>
  </si>
  <si>
    <t>Supervision &amp; Curfew</t>
  </si>
  <si>
    <r>
      <t>orders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(1)</t>
    </r>
  </si>
  <si>
    <r>
      <t xml:space="preserve">supervision </t>
    </r>
    <r>
      <rPr>
        <b/>
        <vertAlign val="superscript"/>
        <sz val="8"/>
        <rFont val="Arial"/>
        <family val="2"/>
      </rPr>
      <t>(1)</t>
    </r>
  </si>
  <si>
    <t>Suspended 
Sentence Order</t>
  </si>
  <si>
    <r>
      <t xml:space="preserve">All Community Sentences </t>
    </r>
    <r>
      <rPr>
        <vertAlign val="superscript"/>
        <sz val="10"/>
        <rFont val="Arial"/>
        <family val="2"/>
      </rPr>
      <t>(1)</t>
    </r>
  </si>
  <si>
    <t>(1) Includes all pre-CJA community sentences</t>
  </si>
  <si>
    <t>Pre and post release supervision</t>
  </si>
  <si>
    <t>Table 3   Most frequently used combinations of requirements for Community Orders and Suspended Sentence Orders</t>
  </si>
  <si>
    <t>Sentence Order</t>
  </si>
  <si>
    <t xml:space="preserve">   failure to comply with requirements</t>
  </si>
  <si>
    <t xml:space="preserve">Court Review </t>
  </si>
  <si>
    <t>Sentence proposed</t>
  </si>
  <si>
    <t>Sentence given</t>
  </si>
  <si>
    <t xml:space="preserve">      Deferred sentence</t>
  </si>
  <si>
    <t>Average (mean)</t>
  </si>
  <si>
    <t>Table 2  Number of persons starting Community Order and Suspended Sentence Order supervision by number of requirements</t>
  </si>
  <si>
    <t>% Breakdown</t>
  </si>
  <si>
    <t xml:space="preserve">Hertfordshire </t>
  </si>
  <si>
    <t>Other sentences</t>
  </si>
  <si>
    <t xml:space="preserve">      Suspended sentence order</t>
  </si>
  <si>
    <r>
      <t>Deferred sentence</t>
    </r>
    <r>
      <rPr>
        <vertAlign val="superscript"/>
        <sz val="10"/>
        <color indexed="8"/>
        <rFont val="Arial"/>
        <family val="2"/>
      </rPr>
      <t>(2)</t>
    </r>
  </si>
  <si>
    <t>PSR breach</t>
  </si>
  <si>
    <t xml:space="preserve">(1)   Each person is counted only once in the total even if they started several types of supervision in the year. </t>
  </si>
  <si>
    <t xml:space="preserve">(1)   Each person is counted only once in the all community sentences and pre and post release figures, even if they started several types of supervision in the year. </t>
  </si>
  <si>
    <r>
      <t xml:space="preserve">Unpaid Work &amp; Unpaid Work </t>
    </r>
    <r>
      <rPr>
        <vertAlign val="superscript"/>
        <sz val="10"/>
        <rFont val="Arial"/>
        <family val="2"/>
      </rPr>
      <t>(1)</t>
    </r>
  </si>
  <si>
    <t>(1)   Normally a result of further unpaid work given for breach.</t>
  </si>
  <si>
    <t>Tier 1 (Low)</t>
  </si>
  <si>
    <t>Tier 3 (Medium/High)</t>
  </si>
  <si>
    <t>Tier 2 (Low/Medium)</t>
  </si>
  <si>
    <t>Tier not stated</t>
  </si>
  <si>
    <t>Table 6  Number of persons starting Community Order and Suspended Sentence Order supervision by tier</t>
  </si>
  <si>
    <r>
      <t xml:space="preserve">Table 7       Persons supervised by the Probation Service at end of period </t>
    </r>
    <r>
      <rPr>
        <b/>
        <vertAlign val="superscript"/>
        <sz val="10"/>
        <rFont val="Arial"/>
        <family val="2"/>
      </rPr>
      <t xml:space="preserve">(1) </t>
    </r>
  </si>
  <si>
    <r>
      <t xml:space="preserve">Table 9       Terminations of court orders by reason </t>
    </r>
    <r>
      <rPr>
        <b/>
        <vertAlign val="superscript"/>
        <sz val="10"/>
        <rFont val="Arial"/>
        <family val="2"/>
      </rPr>
      <t>(1)</t>
    </r>
  </si>
  <si>
    <t>Tier 4 (High)</t>
  </si>
  <si>
    <t xml:space="preserve">          </t>
  </si>
  <si>
    <t>Table 10  Court reports written by the Probation Service by type of report and court</t>
  </si>
  <si>
    <t>All immediate custodial sentences</t>
  </si>
  <si>
    <t xml:space="preserve">(1) The increase over time in percentages of Community Orders and Suspended Sentence Orders running their full course is due partly to  </t>
  </si>
  <si>
    <t>Q4 2008</t>
  </si>
  <si>
    <r>
      <t xml:space="preserve">All Community Sentences </t>
    </r>
    <r>
      <rPr>
        <b/>
        <vertAlign val="superscript"/>
        <sz val="10"/>
        <rFont val="Arial"/>
        <family val="2"/>
      </rPr>
      <t>(1)</t>
    </r>
  </si>
  <si>
    <t>(1)  Each person is counted only once in the all court orders and pre and post release figures, even if they started several types of supervision in the period.</t>
  </si>
  <si>
    <t xml:space="preserve">        This is due to them recently changing case management systems.</t>
  </si>
  <si>
    <t>Q1 2009</t>
  </si>
  <si>
    <t>Percentages</t>
  </si>
  <si>
    <t>Q2 2009</t>
  </si>
  <si>
    <t xml:space="preserve">      All pre CJA orders</t>
  </si>
  <si>
    <t>Table 5   Number of persons starting Community Order and Suspended Sentence Order supervision by the Probation Service by area</t>
  </si>
  <si>
    <r>
      <t xml:space="preserve">Table 1   Number of persons starting Court Order and pre/post release supervision by the Probation Service by sex </t>
    </r>
    <r>
      <rPr>
        <b/>
        <vertAlign val="superscript"/>
        <sz val="10"/>
        <rFont val="Arial"/>
        <family val="2"/>
      </rPr>
      <t>(1)</t>
    </r>
  </si>
  <si>
    <t>(2)   Excludes those on voluntary supervision for more than 3 years.</t>
  </si>
  <si>
    <t xml:space="preserve">(3)   The pre and post release figures for Q4 2008 are slightly understated, due to an under-recording of the caseload in data submitted by the West Midlands area. </t>
  </si>
  <si>
    <r>
      <t xml:space="preserve">All pre and post release supervision </t>
    </r>
    <r>
      <rPr>
        <b/>
        <vertAlign val="superscript"/>
        <sz val="10"/>
        <rFont val="Arial"/>
        <family val="2"/>
      </rPr>
      <t>(1,2)</t>
    </r>
  </si>
  <si>
    <r>
      <t xml:space="preserve">Q4 2008 </t>
    </r>
    <r>
      <rPr>
        <b/>
        <vertAlign val="superscript"/>
        <sz val="8"/>
        <rFont val="Arial"/>
        <family val="2"/>
      </rPr>
      <t>(3)</t>
    </r>
  </si>
  <si>
    <t>Q3 2009</t>
  </si>
  <si>
    <r>
      <t>Magistrates' courts</t>
    </r>
    <r>
      <rPr>
        <b/>
        <vertAlign val="superscript"/>
        <sz val="10"/>
        <color indexed="8"/>
        <rFont val="Arial"/>
        <family val="2"/>
      </rPr>
      <t>(1)</t>
    </r>
  </si>
  <si>
    <r>
      <t>Crown Court</t>
    </r>
    <r>
      <rPr>
        <b/>
        <vertAlign val="superscript"/>
        <sz val="10"/>
        <color indexed="8"/>
        <rFont val="Arial"/>
        <family val="2"/>
      </rPr>
      <t>(1)</t>
    </r>
  </si>
  <si>
    <t>Q4 2009</t>
  </si>
  <si>
    <t>Table 11 Concordance between sentences proposed and given where a PSR was written, January 2009 - December 2009</t>
  </si>
  <si>
    <t>Percentage
change
Q4 2009</t>
  </si>
  <si>
    <t>Table 8      Persons supervised by the Probation Service at 31 December 2009, by area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</si>
</sst>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#,##0.0"/>
    <numFmt numFmtId="172" formatCode="&quot;£&quot;#,##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000"/>
    <numFmt numFmtId="179" formatCode="#,##0_ ;\-#,##0\ "/>
    <numFmt numFmtId="180" formatCode="0.0000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0.0%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-* #,##0.0000_-;\-* #,##0.0000_-;_-* &quot;-&quot;??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000000"/>
    <numFmt numFmtId="197" formatCode="0.0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00"/>
  </numFmts>
  <fonts count="3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color indexed="8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Verdana"/>
      <family val="0"/>
    </font>
    <font>
      <i/>
      <sz val="8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0" fillId="0" borderId="1" xfId="16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1" fontId="0" fillId="0" borderId="0" xfId="16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4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1" fontId="0" fillId="0" borderId="0" xfId="16" applyFont="1" applyFill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13" fillId="0" borderId="2" xfId="21" applyFont="1" applyBorder="1">
      <alignment/>
      <protection/>
    </xf>
    <xf numFmtId="0" fontId="13" fillId="0" borderId="2" xfId="21" applyFont="1" applyBorder="1" applyAlignment="1">
      <alignment horizontal="right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 applyAlignment="1">
      <alignment horizontal="left" indent="2"/>
      <protection/>
    </xf>
    <xf numFmtId="0" fontId="5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5" fillId="0" borderId="0" xfId="21" applyFont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21" applyFont="1" applyAlignment="1">
      <alignment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1" fontId="13" fillId="0" borderId="0" xfId="21" applyNumberFormat="1">
      <alignment/>
      <protection/>
    </xf>
    <xf numFmtId="0" fontId="13" fillId="0" borderId="0" xfId="21" applyAlignment="1">
      <alignment horizontal="left"/>
      <protection/>
    </xf>
    <xf numFmtId="1" fontId="13" fillId="0" borderId="0" xfId="21" applyNumberFormat="1" applyAlignment="1">
      <alignment horizontal="left"/>
      <protection/>
    </xf>
    <xf numFmtId="0" fontId="13" fillId="0" borderId="0" xfId="21" applyFont="1" applyAlignment="1">
      <alignment horizontal="left" wrapText="1"/>
      <protection/>
    </xf>
    <xf numFmtId="0" fontId="13" fillId="0" borderId="1" xfId="2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 wrapText="1"/>
    </xf>
    <xf numFmtId="41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left" wrapText="1"/>
      <protection/>
    </xf>
    <xf numFmtId="3" fontId="0" fillId="0" borderId="2" xfId="0" applyNumberFormat="1" applyFont="1" applyBorder="1" applyAlignment="1">
      <alignment/>
    </xf>
    <xf numFmtId="41" fontId="13" fillId="0" borderId="0" xfId="21" applyNumberFormat="1">
      <alignment/>
      <protection/>
    </xf>
    <xf numFmtId="0" fontId="15" fillId="0" borderId="0" xfId="21" applyFont="1" applyAlignment="1">
      <alignment horizontal="left"/>
      <protection/>
    </xf>
    <xf numFmtId="0" fontId="13" fillId="0" borderId="0" xfId="21" applyFont="1" applyAlignment="1">
      <alignment horizontal="left"/>
      <protection/>
    </xf>
    <xf numFmtId="0" fontId="14" fillId="0" borderId="0" xfId="21" applyFont="1">
      <alignment/>
      <protection/>
    </xf>
    <xf numFmtId="0" fontId="16" fillId="0" borderId="0" xfId="21" applyFont="1" applyAlignment="1">
      <alignment/>
      <protection/>
    </xf>
    <xf numFmtId="1" fontId="13" fillId="0" borderId="0" xfId="21" applyNumberFormat="1" applyBorder="1">
      <alignment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  <xf numFmtId="0" fontId="0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3" fontId="0" fillId="0" borderId="0" xfId="21" applyNumberFormat="1" applyFont="1" applyBorder="1" applyAlignment="1">
      <alignment horizontal="right"/>
      <protection/>
    </xf>
    <xf numFmtId="1" fontId="0" fillId="0" borderId="0" xfId="21" applyNumberFormat="1" applyFont="1" applyBorder="1" applyAlignment="1">
      <alignment horizontal="right"/>
      <protection/>
    </xf>
    <xf numFmtId="1" fontId="5" fillId="0" borderId="0" xfId="22" applyNumberFormat="1" applyFont="1" applyBorder="1" applyAlignment="1">
      <alignment horizontal="right"/>
    </xf>
    <xf numFmtId="1" fontId="0" fillId="0" borderId="0" xfId="22" applyNumberFormat="1" applyFont="1" applyBorder="1" applyAlignment="1">
      <alignment horizontal="right"/>
    </xf>
    <xf numFmtId="170" fontId="0" fillId="0" borderId="0" xfId="22" applyNumberFormat="1" applyFont="1" applyBorder="1" applyAlignment="1">
      <alignment horizontal="right"/>
    </xf>
    <xf numFmtId="1" fontId="0" fillId="0" borderId="1" xfId="21" applyNumberFormat="1" applyFont="1" applyBorder="1" applyAlignment="1">
      <alignment horizontal="right"/>
      <protection/>
    </xf>
    <xf numFmtId="1" fontId="0" fillId="0" borderId="0" xfId="21" applyNumberFormat="1" applyFont="1" applyAlignment="1">
      <alignment horizontal="right"/>
      <protection/>
    </xf>
    <xf numFmtId="0" fontId="5" fillId="0" borderId="3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21" applyNumberFormat="1" applyFo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0" applyFont="1" applyAlignment="1">
      <alignment horizontal="left" wrapText="1"/>
    </xf>
    <xf numFmtId="41" fontId="0" fillId="0" borderId="0" xfId="21" applyNumberFormat="1" applyFont="1">
      <alignment/>
      <protection/>
    </xf>
    <xf numFmtId="41" fontId="0" fillId="0" borderId="0" xfId="0" applyNumberFormat="1" applyFont="1" applyAlignment="1">
      <alignment/>
    </xf>
    <xf numFmtId="0" fontId="0" fillId="0" borderId="2" xfId="21" applyFont="1" applyBorder="1">
      <alignment/>
      <protection/>
    </xf>
    <xf numFmtId="0" fontId="0" fillId="0" borderId="2" xfId="0" applyFont="1" applyBorder="1" applyAlignment="1">
      <alignment/>
    </xf>
    <xf numFmtId="0" fontId="0" fillId="0" borderId="0" xfId="21" applyFont="1" applyAlignment="1">
      <alignment horizontal="left" indent="1"/>
      <protection/>
    </xf>
    <xf numFmtId="41" fontId="0" fillId="0" borderId="0" xfId="0" applyNumberFormat="1" applyFont="1" applyBorder="1" applyAlignment="1">
      <alignment/>
    </xf>
    <xf numFmtId="0" fontId="0" fillId="0" borderId="1" xfId="21" applyFont="1" applyBorder="1" applyAlignment="1">
      <alignment horizontal="left" wrapText="1"/>
      <protection/>
    </xf>
    <xf numFmtId="41" fontId="0" fillId="0" borderId="1" xfId="21" applyNumberFormat="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 applyBorder="1">
      <alignment/>
      <protection/>
    </xf>
    <xf numFmtId="41" fontId="0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indent="1"/>
    </xf>
    <xf numFmtId="3" fontId="17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 indent="1"/>
    </xf>
    <xf numFmtId="3" fontId="17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Fill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0" xfId="21" applyFont="1" applyBorder="1" applyAlignment="1">
      <alignment horizontal="righ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1" fontId="5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" fontId="1" fillId="0" borderId="5" xfId="21" applyNumberFormat="1" applyFont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22" fillId="0" borderId="0" xfId="21" applyNumberFormat="1" applyFont="1">
      <alignment/>
      <protection/>
    </xf>
    <xf numFmtId="1" fontId="22" fillId="0" borderId="0" xfId="21" applyNumberFormat="1" applyFont="1" applyBorder="1" applyAlignment="1">
      <alignment horizontal="center"/>
      <protection/>
    </xf>
    <xf numFmtId="1" fontId="2" fillId="0" borderId="0" xfId="21" applyNumberFormat="1" applyFont="1" applyBorder="1" applyAlignment="1">
      <alignment horizontal="right"/>
      <protection/>
    </xf>
    <xf numFmtId="1" fontId="1" fillId="0" borderId="0" xfId="21" applyNumberFormat="1" applyFont="1" applyBorder="1" applyAlignment="1">
      <alignment horizontal="right"/>
      <protection/>
    </xf>
    <xf numFmtId="170" fontId="2" fillId="0" borderId="0" xfId="21" applyNumberFormat="1" applyFont="1" applyBorder="1" applyAlignment="1">
      <alignment horizontal="right"/>
      <protection/>
    </xf>
    <xf numFmtId="1" fontId="2" fillId="0" borderId="1" xfId="21" applyNumberFormat="1" applyFont="1" applyBorder="1" applyAlignment="1">
      <alignment horizontal="right"/>
      <protection/>
    </xf>
    <xf numFmtId="0" fontId="14" fillId="0" borderId="3" xfId="21" applyFont="1" applyBorder="1" applyAlignment="1">
      <alignment horizontal="left"/>
      <protection/>
    </xf>
    <xf numFmtId="17" fontId="5" fillId="0" borderId="3" xfId="21" applyNumberFormat="1" applyFont="1" applyBorder="1" applyAlignment="1">
      <alignment horizontal="right" vertical="center"/>
      <protection/>
    </xf>
    <xf numFmtId="1" fontId="1" fillId="0" borderId="3" xfId="21" applyNumberFormat="1" applyFont="1" applyBorder="1" applyAlignment="1">
      <alignment horizontal="right" wrapText="1"/>
      <protection/>
    </xf>
    <xf numFmtId="0" fontId="2" fillId="0" borderId="4" xfId="21" applyFont="1" applyBorder="1">
      <alignment/>
      <protection/>
    </xf>
    <xf numFmtId="0" fontId="2" fillId="0" borderId="0" xfId="21" applyFont="1" applyBorder="1">
      <alignment/>
      <protection/>
    </xf>
    <xf numFmtId="41" fontId="2" fillId="0" borderId="1" xfId="21" applyNumberFormat="1" applyFont="1" applyBorder="1">
      <alignment/>
      <protection/>
    </xf>
    <xf numFmtId="41" fontId="2" fillId="0" borderId="0" xfId="21" applyNumberFormat="1" applyFont="1" applyBorder="1">
      <alignment/>
      <protection/>
    </xf>
    <xf numFmtId="0" fontId="2" fillId="0" borderId="0" xfId="21" applyFont="1">
      <alignment/>
      <protection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3" fontId="23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0" xfId="21" applyBorder="1" applyAlignment="1">
      <alignment horizontal="left"/>
      <protection/>
    </xf>
    <xf numFmtId="0" fontId="0" fillId="0" borderId="2" xfId="21" applyFont="1" applyBorder="1" applyAlignment="1">
      <alignment horizontal="left"/>
      <protection/>
    </xf>
    <xf numFmtId="1" fontId="13" fillId="0" borderId="2" xfId="21" applyNumberFormat="1" applyBorder="1" applyAlignment="1">
      <alignment horizontal="left"/>
      <protection/>
    </xf>
    <xf numFmtId="1" fontId="22" fillId="0" borderId="0" xfId="21" applyNumberFormat="1" applyFont="1" applyBorder="1">
      <alignment/>
      <protection/>
    </xf>
    <xf numFmtId="1" fontId="22" fillId="0" borderId="2" xfId="21" applyNumberFormat="1" applyFont="1" applyBorder="1" applyAlignment="1">
      <alignment horizontal="center"/>
      <protection/>
    </xf>
    <xf numFmtId="0" fontId="0" fillId="0" borderId="2" xfId="21" applyFont="1" applyBorder="1" applyAlignment="1">
      <alignment horizontal="left" wrapText="1"/>
      <protection/>
    </xf>
    <xf numFmtId="0" fontId="17" fillId="0" borderId="2" xfId="0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5" fillId="0" borderId="2" xfId="21" applyFont="1" applyBorder="1" applyAlignment="1">
      <alignment vertical="center"/>
      <protection/>
    </xf>
    <xf numFmtId="3" fontId="9" fillId="0" borderId="2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3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21" applyFont="1" applyAlignment="1">
      <alignment/>
      <protection/>
    </xf>
    <xf numFmtId="0" fontId="2" fillId="0" borderId="2" xfId="0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1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1" fontId="9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3" fontId="5" fillId="0" borderId="2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43" fontId="1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13" fillId="0" borderId="1" xfId="21" applyFont="1" applyBorder="1">
      <alignment/>
      <protection/>
    </xf>
    <xf numFmtId="0" fontId="13" fillId="0" borderId="2" xfId="21" applyFont="1" applyBorder="1">
      <alignment/>
      <protection/>
    </xf>
    <xf numFmtId="1" fontId="0" fillId="0" borderId="2" xfId="0" applyNumberFormat="1" applyBorder="1" applyAlignment="1">
      <alignment/>
    </xf>
    <xf numFmtId="0" fontId="1" fillId="0" borderId="1" xfId="21" applyFont="1" applyBorder="1" applyAlignment="1">
      <alignment horizontal="right" vertical="center"/>
      <protection/>
    </xf>
    <xf numFmtId="0" fontId="13" fillId="0" borderId="2" xfId="21" applyFont="1" applyBorder="1" applyAlignment="1">
      <alignment horizontal="center"/>
      <protection/>
    </xf>
    <xf numFmtId="1" fontId="5" fillId="0" borderId="3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21" applyFont="1" applyBorder="1" applyAlignment="1">
      <alignment horizontal="right" vertical="center"/>
      <protection/>
    </xf>
    <xf numFmtId="3" fontId="0" fillId="0" borderId="1" xfId="0" applyNumberFormat="1" applyFont="1" applyBorder="1" applyAlignment="1">
      <alignment/>
    </xf>
    <xf numFmtId="1" fontId="0" fillId="0" borderId="0" xfId="21" applyNumberFormat="1" applyFont="1">
      <alignment/>
      <protection/>
    </xf>
    <xf numFmtId="0" fontId="5" fillId="0" borderId="0" xfId="21" applyFont="1">
      <alignment/>
      <protection/>
    </xf>
    <xf numFmtId="190" fontId="0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5" fillId="0" borderId="6" xfId="21" applyFont="1" applyBorder="1" applyAlignment="1">
      <alignment horizontal="center" vertical="center"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horizontal="right" vertical="center"/>
    </xf>
    <xf numFmtId="17" fontId="5" fillId="0" borderId="3" xfId="21" applyNumberFormat="1" applyFont="1" applyFill="1" applyBorder="1" applyAlignment="1">
      <alignment horizontal="right" vertical="center"/>
      <protection/>
    </xf>
    <xf numFmtId="3" fontId="9" fillId="0" borderId="4" xfId="0" applyNumberFormat="1" applyFont="1" applyFill="1" applyBorder="1" applyAlignment="1">
      <alignment horizontal="right"/>
    </xf>
    <xf numFmtId="1" fontId="5" fillId="0" borderId="0" xfId="21" applyNumberFormat="1" applyFont="1">
      <alignment/>
      <protection/>
    </xf>
    <xf numFmtId="1" fontId="5" fillId="0" borderId="0" xfId="0" applyNumberFormat="1" applyFont="1" applyBorder="1" applyAlignment="1">
      <alignment/>
    </xf>
    <xf numFmtId="9" fontId="0" fillId="0" borderId="0" xfId="22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0" fontId="13" fillId="0" borderId="4" xfId="21" applyFont="1" applyBorder="1">
      <alignment/>
      <protection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41" fontId="0" fillId="0" borderId="0" xfId="16" applyFont="1" applyFill="1" applyBorder="1" applyAlignment="1">
      <alignment/>
    </xf>
    <xf numFmtId="41" fontId="0" fillId="0" borderId="1" xfId="16" applyFont="1" applyFill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3" fontId="25" fillId="0" borderId="2" xfId="0" applyNumberFormat="1" applyFont="1" applyBorder="1" applyAlignment="1">
      <alignment/>
    </xf>
    <xf numFmtId="0" fontId="25" fillId="0" borderId="2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J Act sentences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9525</xdr:rowOff>
    </xdr:from>
    <xdr:to>
      <xdr:col>8</xdr:col>
      <xdr:colOff>0</xdr:colOff>
      <xdr:row>57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9229725"/>
          <a:ext cx="67722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85725</xdr:rowOff>
    </xdr:from>
    <xdr:to>
      <xdr:col>7</xdr:col>
      <xdr:colOff>638175</xdr:colOff>
      <xdr:row>45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7150" y="6915150"/>
          <a:ext cx="5924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0"/>
          <a:ext cx="7010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0"/>
          <a:ext cx="7010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57150</xdr:colOff>
      <xdr:row>30</xdr:row>
      <xdr:rowOff>133350</xdr:rowOff>
    </xdr:from>
    <xdr:to>
      <xdr:col>6</xdr:col>
      <xdr:colOff>304800</xdr:colOff>
      <xdr:row>33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7150" y="5267325"/>
          <a:ext cx="7010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57150</xdr:colOff>
      <xdr:row>30</xdr:row>
      <xdr:rowOff>133350</xdr:rowOff>
    </xdr:from>
    <xdr:to>
      <xdr:col>6</xdr:col>
      <xdr:colOff>304800</xdr:colOff>
      <xdr:row>33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7150" y="5267325"/>
          <a:ext cx="7010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47625</xdr:rowOff>
    </xdr:from>
    <xdr:to>
      <xdr:col>8</xdr:col>
      <xdr:colOff>0</xdr:colOff>
      <xdr:row>44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7010400"/>
          <a:ext cx="6534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0</xdr:rowOff>
    </xdr:from>
    <xdr:to>
      <xdr:col>8</xdr:col>
      <xdr:colOff>0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638925"/>
          <a:ext cx="7467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65</xdr:row>
      <xdr:rowOff>0</xdr:rowOff>
    </xdr:from>
    <xdr:to>
      <xdr:col>8</xdr:col>
      <xdr:colOff>0</xdr:colOff>
      <xdr:row>68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10848975"/>
          <a:ext cx="66579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68</xdr:row>
      <xdr:rowOff>133350</xdr:rowOff>
    </xdr:from>
    <xdr:to>
      <xdr:col>9</xdr:col>
      <xdr:colOff>0</xdr:colOff>
      <xdr:row>71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7150" y="11401425"/>
          <a:ext cx="61817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47625</xdr:rowOff>
    </xdr:from>
    <xdr:to>
      <xdr:col>8</xdr:col>
      <xdr:colOff>0</xdr:colOff>
      <xdr:row>40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362700"/>
          <a:ext cx="6534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62</xdr:row>
      <xdr:rowOff>104775</xdr:rowOff>
    </xdr:from>
    <xdr:to>
      <xdr:col>8</xdr:col>
      <xdr:colOff>0</xdr:colOff>
      <xdr:row>67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10382250"/>
          <a:ext cx="71437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72</xdr:row>
      <xdr:rowOff>0</xdr:rowOff>
    </xdr:from>
    <xdr:to>
      <xdr:col>8</xdr:col>
      <xdr:colOff>609600</xdr:colOff>
      <xdr:row>74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" y="10953750"/>
          <a:ext cx="82105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133350</xdr:rowOff>
    </xdr:from>
    <xdr:to>
      <xdr:col>3</xdr:col>
      <xdr:colOff>9525</xdr:colOff>
      <xdr:row>29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219575"/>
          <a:ext cx="3800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421875" style="8" customWidth="1"/>
    <col min="2" max="6" width="11.7109375" style="8" customWidth="1"/>
    <col min="7" max="7" width="2.7109375" style="8" customWidth="1"/>
    <col min="8" max="8" width="10.7109375" style="8" customWidth="1"/>
    <col min="9" max="9" width="9.140625" style="8" customWidth="1"/>
    <col min="10" max="10" width="9.57421875" style="8" customWidth="1"/>
    <col min="11" max="16384" width="9.140625" style="8" customWidth="1"/>
  </cols>
  <sheetData>
    <row r="1" s="38" customFormat="1" ht="15" customHeight="1">
      <c r="A1" s="63" t="s">
        <v>212</v>
      </c>
    </row>
    <row r="2" ht="12" customHeight="1"/>
    <row r="3" spans="1:8" ht="12" customHeight="1" thickBot="1">
      <c r="A3" s="26" t="s">
        <v>58</v>
      </c>
      <c r="B3" s="298"/>
      <c r="C3" s="298"/>
      <c r="D3" s="298"/>
      <c r="E3" s="73"/>
      <c r="F3" s="73"/>
      <c r="G3" s="25"/>
      <c r="H3" s="69"/>
    </row>
    <row r="4" spans="1:8" s="160" customFormat="1" ht="35.25" customHeight="1">
      <c r="A4" s="158"/>
      <c r="B4" s="159" t="s">
        <v>203</v>
      </c>
      <c r="C4" s="159" t="s">
        <v>207</v>
      </c>
      <c r="D4" s="194" t="s">
        <v>209</v>
      </c>
      <c r="E4" s="194" t="s">
        <v>217</v>
      </c>
      <c r="F4" s="194" t="s">
        <v>220</v>
      </c>
      <c r="G4" s="193"/>
      <c r="H4" s="171" t="s">
        <v>222</v>
      </c>
    </row>
    <row r="5" spans="1:7" ht="12" customHeight="1">
      <c r="A5" s="25"/>
      <c r="G5" s="25"/>
    </row>
    <row r="6" spans="1:7" ht="12" customHeight="1">
      <c r="A6" s="52" t="s">
        <v>59</v>
      </c>
      <c r="B6" s="5"/>
      <c r="C6" s="5"/>
      <c r="D6" s="5"/>
      <c r="G6" s="25"/>
    </row>
    <row r="7" spans="1:7" ht="12" customHeight="1">
      <c r="A7" s="52"/>
      <c r="B7" s="5"/>
      <c r="C7" s="5"/>
      <c r="D7" s="5"/>
      <c r="G7" s="25"/>
    </row>
    <row r="8" spans="1:13" ht="12.75">
      <c r="A8" s="64" t="s">
        <v>75</v>
      </c>
      <c r="B8" s="7">
        <v>46012</v>
      </c>
      <c r="C8" s="7">
        <v>48980</v>
      </c>
      <c r="D8" s="7">
        <v>47167</v>
      </c>
      <c r="E8" s="7">
        <v>48125</v>
      </c>
      <c r="F8" s="7">
        <v>45980</v>
      </c>
      <c r="G8" s="58"/>
      <c r="H8" s="58">
        <f>(F8-B8)/B8*100</f>
        <v>-0.06954707467617144</v>
      </c>
      <c r="I8"/>
      <c r="J8" s="22"/>
      <c r="K8" s="22"/>
      <c r="L8"/>
      <c r="M8"/>
    </row>
    <row r="9" spans="1:11" ht="12" customHeight="1">
      <c r="A9" s="48"/>
      <c r="B9"/>
      <c r="C9"/>
      <c r="F9" s="58"/>
      <c r="G9" s="58"/>
      <c r="H9" s="58"/>
      <c r="I9"/>
      <c r="J9" s="22"/>
      <c r="K9" s="22"/>
    </row>
    <row r="10" spans="1:14" s="38" customFormat="1" ht="12.75" customHeight="1">
      <c r="A10" s="56" t="s">
        <v>60</v>
      </c>
      <c r="B10" s="7">
        <v>34907</v>
      </c>
      <c r="C10" s="7">
        <v>37183</v>
      </c>
      <c r="D10" s="7">
        <v>35573</v>
      </c>
      <c r="E10" s="7">
        <v>35534</v>
      </c>
      <c r="F10" s="7">
        <v>33816</v>
      </c>
      <c r="G10" s="58"/>
      <c r="H10" s="58">
        <f aca="true" t="shared" si="0" ref="H10:H48">(F10-B10)/B10*100</f>
        <v>-3.125447617956284</v>
      </c>
      <c r="I10"/>
      <c r="J10" s="22"/>
      <c r="K10" s="22"/>
      <c r="L10" s="22"/>
      <c r="M10" s="22"/>
      <c r="N10" s="22"/>
    </row>
    <row r="11" spans="1:11" ht="12.75">
      <c r="A11" s="47" t="s">
        <v>76</v>
      </c>
      <c r="B11" s="20">
        <v>33452</v>
      </c>
      <c r="C11" s="20">
        <v>35922</v>
      </c>
      <c r="D11" s="20">
        <v>34279</v>
      </c>
      <c r="E11" s="20">
        <v>34232</v>
      </c>
      <c r="F11" s="20">
        <v>32593</v>
      </c>
      <c r="G11" s="58"/>
      <c r="H11" s="58">
        <f t="shared" si="0"/>
        <v>-2.5678584240105224</v>
      </c>
      <c r="I11"/>
      <c r="J11" s="22"/>
      <c r="K11" s="22"/>
    </row>
    <row r="12" spans="1:11" ht="12.75">
      <c r="A12" s="47" t="s">
        <v>210</v>
      </c>
      <c r="B12" s="20">
        <v>1493</v>
      </c>
      <c r="C12" s="20">
        <v>1288</v>
      </c>
      <c r="D12" s="20">
        <v>1309</v>
      </c>
      <c r="E12" s="20">
        <v>1323</v>
      </c>
      <c r="F12" s="20">
        <v>1236</v>
      </c>
      <c r="G12" s="58"/>
      <c r="H12" s="58">
        <f t="shared" si="0"/>
        <v>-17.213663764233086</v>
      </c>
      <c r="I12"/>
      <c r="J12" s="22"/>
      <c r="K12" s="22"/>
    </row>
    <row r="13" spans="1:11" ht="12.75">
      <c r="A13" s="47"/>
      <c r="B13" s="20"/>
      <c r="C13" s="20"/>
      <c r="D13" s="20"/>
      <c r="E13" s="20"/>
      <c r="F13" s="219"/>
      <c r="G13" s="272"/>
      <c r="H13" s="58"/>
      <c r="I13"/>
      <c r="J13" s="22"/>
      <c r="K13" s="22"/>
    </row>
    <row r="14" spans="1:11" ht="12.75">
      <c r="A14" s="64" t="s">
        <v>183</v>
      </c>
      <c r="B14" s="20"/>
      <c r="C14" s="20"/>
      <c r="D14" s="259"/>
      <c r="F14" s="58"/>
      <c r="G14" s="58"/>
      <c r="H14" s="58"/>
      <c r="I14"/>
      <c r="J14" s="22"/>
      <c r="K14" s="22"/>
    </row>
    <row r="15" spans="1:11" ht="12.75">
      <c r="A15" s="47" t="s">
        <v>178</v>
      </c>
      <c r="B15" s="20">
        <v>143</v>
      </c>
      <c r="C15" s="20">
        <v>127</v>
      </c>
      <c r="D15" s="20">
        <v>121</v>
      </c>
      <c r="E15">
        <v>139</v>
      </c>
      <c r="F15">
        <v>154</v>
      </c>
      <c r="G15" s="58"/>
      <c r="H15" s="58">
        <f t="shared" si="0"/>
        <v>7.6923076923076925</v>
      </c>
      <c r="I15"/>
      <c r="J15" s="22"/>
      <c r="K15" s="22"/>
    </row>
    <row r="16" spans="1:13" ht="12.75">
      <c r="A16" s="47" t="s">
        <v>184</v>
      </c>
      <c r="B16" s="20">
        <v>11093</v>
      </c>
      <c r="C16" s="20">
        <v>11817</v>
      </c>
      <c r="D16" s="20">
        <v>11627</v>
      </c>
      <c r="E16" s="20">
        <v>12469</v>
      </c>
      <c r="F16" s="20">
        <v>12036</v>
      </c>
      <c r="G16" s="58"/>
      <c r="H16" s="58">
        <f t="shared" si="0"/>
        <v>8.500856395925359</v>
      </c>
      <c r="I16" s="20"/>
      <c r="J16" s="22"/>
      <c r="K16" s="22"/>
      <c r="L16" s="20"/>
      <c r="M16"/>
    </row>
    <row r="17" spans="1:13" s="25" customFormat="1" ht="12.75">
      <c r="A17" s="47"/>
      <c r="B17"/>
      <c r="C17"/>
      <c r="D17" s="57"/>
      <c r="E17" s="8"/>
      <c r="F17" s="58"/>
      <c r="G17" s="58"/>
      <c r="H17" s="58"/>
      <c r="J17"/>
      <c r="K17"/>
      <c r="L17"/>
      <c r="M17"/>
    </row>
    <row r="18" spans="1:13" ht="25.5">
      <c r="A18" s="172" t="s">
        <v>171</v>
      </c>
      <c r="B18" s="7">
        <v>11722</v>
      </c>
      <c r="C18" s="7">
        <v>11845</v>
      </c>
      <c r="D18" s="7">
        <v>11366</v>
      </c>
      <c r="E18" s="7">
        <v>12064</v>
      </c>
      <c r="F18" s="7">
        <v>11879</v>
      </c>
      <c r="G18" s="58"/>
      <c r="H18" s="58">
        <f t="shared" si="0"/>
        <v>1.3393618836376044</v>
      </c>
      <c r="J18"/>
      <c r="K18"/>
      <c r="L18"/>
      <c r="M18"/>
    </row>
    <row r="19" spans="1:13" ht="12.75">
      <c r="A19" s="60"/>
      <c r="B19" s="10"/>
      <c r="C19" s="10"/>
      <c r="D19" s="10"/>
      <c r="E19" s="237"/>
      <c r="F19" s="211"/>
      <c r="G19" s="211"/>
      <c r="H19" s="58"/>
      <c r="J19"/>
      <c r="K19"/>
      <c r="L19"/>
      <c r="M19"/>
    </row>
    <row r="20" spans="1:13" ht="12.75">
      <c r="A20" s="5"/>
      <c r="B20" s="49"/>
      <c r="C20" s="49"/>
      <c r="D20" s="49"/>
      <c r="F20" s="58"/>
      <c r="G20" s="58"/>
      <c r="H20" s="264"/>
      <c r="J20"/>
      <c r="K20"/>
      <c r="L20"/>
      <c r="M20"/>
    </row>
    <row r="21" spans="1:8" ht="12.75">
      <c r="A21" s="48" t="s">
        <v>61</v>
      </c>
      <c r="B21" s="49"/>
      <c r="C21" s="49"/>
      <c r="D21" s="49"/>
      <c r="F21" s="58"/>
      <c r="G21" s="58"/>
      <c r="H21" s="58"/>
    </row>
    <row r="22" spans="1:13" ht="12.75">
      <c r="A22" s="48"/>
      <c r="B22" s="49"/>
      <c r="C22" s="49"/>
      <c r="D22" s="49"/>
      <c r="F22" s="58"/>
      <c r="G22" s="58"/>
      <c r="H22" s="58"/>
      <c r="J22" s="20"/>
      <c r="K22" s="20"/>
      <c r="L22" s="20"/>
      <c r="M22" s="20"/>
    </row>
    <row r="23" spans="1:14" ht="12.75">
      <c r="A23" s="64" t="s">
        <v>75</v>
      </c>
      <c r="B23" s="7">
        <v>38854</v>
      </c>
      <c r="C23" s="7">
        <v>41407</v>
      </c>
      <c r="D23" s="7">
        <v>39780</v>
      </c>
      <c r="E23" s="7">
        <v>40656</v>
      </c>
      <c r="F23" s="7">
        <v>38794</v>
      </c>
      <c r="G23" s="58"/>
      <c r="H23" s="58">
        <f t="shared" si="0"/>
        <v>-0.1544242549029701</v>
      </c>
      <c r="J23" s="20"/>
      <c r="K23"/>
      <c r="L23"/>
      <c r="M23"/>
      <c r="N23"/>
    </row>
    <row r="24" spans="1:11" ht="12.75">
      <c r="A24" s="48"/>
      <c r="B24"/>
      <c r="C24"/>
      <c r="F24" s="58"/>
      <c r="G24" s="58"/>
      <c r="H24" s="58"/>
      <c r="J24" s="20"/>
      <c r="K24"/>
    </row>
    <row r="25" spans="1:11" ht="12.75">
      <c r="A25" s="56" t="s">
        <v>60</v>
      </c>
      <c r="B25" s="7">
        <v>29325</v>
      </c>
      <c r="C25" s="7">
        <v>31363</v>
      </c>
      <c r="D25" s="7">
        <v>29878</v>
      </c>
      <c r="E25" s="7">
        <v>29892</v>
      </c>
      <c r="F25" s="7">
        <v>28405</v>
      </c>
      <c r="G25" s="58"/>
      <c r="H25" s="58">
        <f t="shared" si="0"/>
        <v>-3.1372549019607843</v>
      </c>
      <c r="J25" s="20"/>
      <c r="K25"/>
    </row>
    <row r="26" spans="1:11" ht="12.75" customHeight="1">
      <c r="A26" s="47" t="s">
        <v>76</v>
      </c>
      <c r="B26" s="20">
        <v>27995</v>
      </c>
      <c r="C26" s="20">
        <v>30225</v>
      </c>
      <c r="D26" s="20">
        <v>28727</v>
      </c>
      <c r="E26" s="20">
        <v>28698</v>
      </c>
      <c r="F26" s="20">
        <v>27278</v>
      </c>
      <c r="G26" s="58"/>
      <c r="H26" s="58">
        <f t="shared" si="0"/>
        <v>-2.5611716377924627</v>
      </c>
      <c r="J26" s="20"/>
      <c r="K26"/>
    </row>
    <row r="27" spans="1:11" ht="12" customHeight="1">
      <c r="A27" s="47" t="s">
        <v>210</v>
      </c>
      <c r="B27" s="20">
        <v>1363</v>
      </c>
      <c r="C27" s="20">
        <v>1160</v>
      </c>
      <c r="D27" s="20">
        <v>1166</v>
      </c>
      <c r="E27" s="20">
        <v>1213</v>
      </c>
      <c r="F27" s="20">
        <v>1139</v>
      </c>
      <c r="G27" s="58"/>
      <c r="H27" s="58">
        <f t="shared" si="0"/>
        <v>-16.434336023477623</v>
      </c>
      <c r="K27"/>
    </row>
    <row r="28" spans="1:11" ht="9" customHeight="1">
      <c r="A28" s="47"/>
      <c r="B28"/>
      <c r="C28"/>
      <c r="F28" s="219"/>
      <c r="G28" s="219"/>
      <c r="H28" s="58"/>
      <c r="K28"/>
    </row>
    <row r="29" spans="1:11" ht="12" customHeight="1">
      <c r="A29" s="64" t="s">
        <v>183</v>
      </c>
      <c r="B29"/>
      <c r="C29"/>
      <c r="D29" s="57"/>
      <c r="F29" s="58"/>
      <c r="G29" s="58"/>
      <c r="H29" s="58"/>
      <c r="K29"/>
    </row>
    <row r="30" spans="1:11" ht="12" customHeight="1">
      <c r="A30" s="47" t="s">
        <v>178</v>
      </c>
      <c r="B30">
        <v>113</v>
      </c>
      <c r="C30">
        <v>102</v>
      </c>
      <c r="D30">
        <v>92</v>
      </c>
      <c r="E30">
        <v>112</v>
      </c>
      <c r="F30">
        <v>123</v>
      </c>
      <c r="G30" s="58"/>
      <c r="H30" s="58">
        <f t="shared" si="0"/>
        <v>8.849557522123893</v>
      </c>
      <c r="K30"/>
    </row>
    <row r="31" spans="1:14" ht="12" customHeight="1">
      <c r="A31" s="47" t="s">
        <v>184</v>
      </c>
      <c r="B31" s="20">
        <v>9527</v>
      </c>
      <c r="C31" s="20">
        <v>10070</v>
      </c>
      <c r="D31" s="20">
        <v>9944</v>
      </c>
      <c r="E31" s="20">
        <v>10671</v>
      </c>
      <c r="F31" s="20">
        <v>10288</v>
      </c>
      <c r="G31" s="58"/>
      <c r="H31" s="58">
        <f t="shared" si="0"/>
        <v>7.987824078933557</v>
      </c>
      <c r="K31" s="49"/>
      <c r="L31" s="49"/>
      <c r="M31" s="49"/>
      <c r="N31" s="49"/>
    </row>
    <row r="32" spans="1:13" ht="12.75">
      <c r="A32" s="47"/>
      <c r="B32"/>
      <c r="C32"/>
      <c r="D32" s="57"/>
      <c r="F32" s="58"/>
      <c r="G32" s="58"/>
      <c r="H32" s="58"/>
      <c r="J32" s="7"/>
      <c r="K32" s="7"/>
      <c r="L32" s="7"/>
      <c r="M32" s="7"/>
    </row>
    <row r="33" spans="1:13" ht="12" customHeight="1">
      <c r="A33" s="172" t="s">
        <v>171</v>
      </c>
      <c r="B33" s="7">
        <v>10879</v>
      </c>
      <c r="C33" s="7">
        <v>10985</v>
      </c>
      <c r="D33" s="7">
        <v>10593</v>
      </c>
      <c r="E33" s="7">
        <v>11275</v>
      </c>
      <c r="F33" s="7">
        <v>11054</v>
      </c>
      <c r="G33" s="58"/>
      <c r="H33" s="58">
        <f t="shared" si="0"/>
        <v>1.608603731960658</v>
      </c>
      <c r="J33"/>
      <c r="K33"/>
      <c r="L33" s="7"/>
      <c r="M33" s="7"/>
    </row>
    <row r="34" spans="1:13" s="38" customFormat="1" ht="12.75" customHeight="1">
      <c r="A34" s="60"/>
      <c r="B34" s="10"/>
      <c r="C34" s="10"/>
      <c r="D34" s="237"/>
      <c r="E34" s="212"/>
      <c r="F34" s="211"/>
      <c r="G34" s="211"/>
      <c r="H34" s="211"/>
      <c r="J34" s="7"/>
      <c r="K34" s="7"/>
      <c r="L34" s="7"/>
      <c r="M34" s="7"/>
    </row>
    <row r="35" spans="1:13" ht="12.75">
      <c r="A35" s="5"/>
      <c r="B35" s="61"/>
      <c r="C35" s="61"/>
      <c r="F35" s="58"/>
      <c r="G35" s="58"/>
      <c r="H35" s="58"/>
      <c r="J35" s="20"/>
      <c r="K35" s="20"/>
      <c r="L35" s="20"/>
      <c r="M35" s="20"/>
    </row>
    <row r="36" spans="1:13" ht="12.75">
      <c r="A36" s="48" t="s">
        <v>62</v>
      </c>
      <c r="B36" s="9"/>
      <c r="C36" s="9"/>
      <c r="F36" s="58"/>
      <c r="G36" s="58"/>
      <c r="H36" s="58"/>
      <c r="J36"/>
      <c r="K36"/>
      <c r="L36"/>
      <c r="M36"/>
    </row>
    <row r="37" spans="1:13" ht="12.75">
      <c r="A37" s="48"/>
      <c r="B37" s="9"/>
      <c r="C37" s="9"/>
      <c r="F37" s="58"/>
      <c r="G37" s="58"/>
      <c r="H37" s="58"/>
      <c r="J37" s="20"/>
      <c r="K37" s="20"/>
      <c r="L37" s="20"/>
      <c r="M37" s="20"/>
    </row>
    <row r="38" spans="1:13" ht="12.75">
      <c r="A38" s="64" t="s">
        <v>75</v>
      </c>
      <c r="B38" s="7">
        <v>7158</v>
      </c>
      <c r="C38" s="7">
        <v>7573</v>
      </c>
      <c r="D38" s="7">
        <v>7387</v>
      </c>
      <c r="E38" s="7">
        <v>7469</v>
      </c>
      <c r="F38" s="7">
        <v>7186</v>
      </c>
      <c r="G38" s="58"/>
      <c r="H38" s="58">
        <f t="shared" si="0"/>
        <v>0.39117071807767534</v>
      </c>
      <c r="J38"/>
      <c r="K38"/>
      <c r="L38"/>
      <c r="M38"/>
    </row>
    <row r="39" spans="1:13" ht="12.75">
      <c r="A39" s="48"/>
      <c r="B39"/>
      <c r="C39"/>
      <c r="F39" s="58"/>
      <c r="G39" s="58"/>
      <c r="H39" s="58"/>
      <c r="J39"/>
      <c r="K39"/>
      <c r="L39"/>
      <c r="M39"/>
    </row>
    <row r="40" spans="1:13" s="25" customFormat="1" ht="12.75">
      <c r="A40" s="56" t="s">
        <v>60</v>
      </c>
      <c r="B40" s="7">
        <v>5582</v>
      </c>
      <c r="C40" s="7">
        <v>5820</v>
      </c>
      <c r="D40" s="7">
        <v>5695</v>
      </c>
      <c r="E40" s="7">
        <v>5642</v>
      </c>
      <c r="F40" s="7">
        <v>5411</v>
      </c>
      <c r="G40" s="58"/>
      <c r="H40" s="58">
        <f t="shared" si="0"/>
        <v>-3.0634181297026157</v>
      </c>
      <c r="J40"/>
      <c r="K40"/>
      <c r="L40"/>
      <c r="M40"/>
    </row>
    <row r="41" spans="1:13" ht="12.75">
      <c r="A41" s="47" t="s">
        <v>76</v>
      </c>
      <c r="B41" s="20">
        <v>5457</v>
      </c>
      <c r="C41" s="20">
        <v>5697</v>
      </c>
      <c r="D41" s="20">
        <v>5552</v>
      </c>
      <c r="E41" s="20">
        <v>5534</v>
      </c>
      <c r="F41" s="20">
        <v>5315</v>
      </c>
      <c r="G41" s="58"/>
      <c r="H41" s="58">
        <f t="shared" si="0"/>
        <v>-2.6021623602712114</v>
      </c>
      <c r="J41"/>
      <c r="K41"/>
      <c r="L41"/>
      <c r="M41"/>
    </row>
    <row r="42" spans="1:13" ht="12.75">
      <c r="A42" s="47" t="s">
        <v>210</v>
      </c>
      <c r="B42">
        <v>130</v>
      </c>
      <c r="C42">
        <v>128</v>
      </c>
      <c r="D42">
        <v>143</v>
      </c>
      <c r="E42">
        <v>110</v>
      </c>
      <c r="F42">
        <v>97</v>
      </c>
      <c r="G42" s="58"/>
      <c r="H42" s="58">
        <f t="shared" si="0"/>
        <v>-25.384615384615383</v>
      </c>
      <c r="J42"/>
      <c r="K42"/>
      <c r="L42"/>
      <c r="M42"/>
    </row>
    <row r="43" spans="1:13" ht="12.75">
      <c r="A43" s="47"/>
      <c r="B43"/>
      <c r="C43"/>
      <c r="F43" s="58"/>
      <c r="G43" s="58"/>
      <c r="H43" s="58"/>
      <c r="J43"/>
      <c r="K43"/>
      <c r="L43"/>
      <c r="M43"/>
    </row>
    <row r="44" spans="1:13" ht="12.75">
      <c r="A44" s="64" t="s">
        <v>183</v>
      </c>
      <c r="B44"/>
      <c r="C44"/>
      <c r="D44" s="57"/>
      <c r="F44" s="58"/>
      <c r="G44" s="58"/>
      <c r="H44" s="58"/>
      <c r="J44"/>
      <c r="K44"/>
      <c r="L44"/>
      <c r="M44"/>
    </row>
    <row r="45" spans="1:8" ht="12.75">
      <c r="A45" s="47" t="s">
        <v>178</v>
      </c>
      <c r="B45">
        <v>30</v>
      </c>
      <c r="C45">
        <v>25</v>
      </c>
      <c r="D45">
        <v>29</v>
      </c>
      <c r="E45">
        <v>27</v>
      </c>
      <c r="F45">
        <v>31</v>
      </c>
      <c r="G45" s="58"/>
      <c r="H45" s="58">
        <f t="shared" si="0"/>
        <v>3.3333333333333335</v>
      </c>
    </row>
    <row r="46" spans="1:13" ht="12.75">
      <c r="A46" s="47" t="s">
        <v>184</v>
      </c>
      <c r="B46" s="20">
        <v>1566</v>
      </c>
      <c r="C46" s="20">
        <v>1747</v>
      </c>
      <c r="D46" s="20">
        <v>1683</v>
      </c>
      <c r="E46" s="20">
        <v>1798</v>
      </c>
      <c r="F46" s="20">
        <v>1748</v>
      </c>
      <c r="G46" s="58"/>
      <c r="H46" s="58">
        <f t="shared" si="0"/>
        <v>11.621966794380588</v>
      </c>
      <c r="J46" s="20"/>
      <c r="K46" s="20"/>
      <c r="L46" s="20"/>
      <c r="M46" s="20"/>
    </row>
    <row r="47" spans="1:13" ht="12.75">
      <c r="A47" s="47"/>
      <c r="B47"/>
      <c r="C47"/>
      <c r="D47" s="57"/>
      <c r="F47" s="58"/>
      <c r="G47" s="58"/>
      <c r="H47" s="58"/>
      <c r="J47"/>
      <c r="K47"/>
      <c r="L47"/>
      <c r="M47"/>
    </row>
    <row r="48" spans="1:13" ht="25.5">
      <c r="A48" s="172" t="s">
        <v>171</v>
      </c>
      <c r="B48" s="21">
        <v>843</v>
      </c>
      <c r="C48" s="21">
        <v>860</v>
      </c>
      <c r="D48" s="21">
        <v>773</v>
      </c>
      <c r="E48" s="21">
        <v>789</v>
      </c>
      <c r="F48" s="21">
        <v>825</v>
      </c>
      <c r="G48" s="58"/>
      <c r="H48" s="58">
        <f t="shared" si="0"/>
        <v>-2.135231316725979</v>
      </c>
      <c r="J48" s="20"/>
      <c r="K48" s="20"/>
      <c r="L48" s="20"/>
      <c r="M48" s="20"/>
    </row>
    <row r="49" spans="1:14" ht="13.5" thickBot="1">
      <c r="A49" s="62"/>
      <c r="B49" s="11"/>
      <c r="C49" s="11"/>
      <c r="D49" s="11"/>
      <c r="E49" s="11"/>
      <c r="F49" s="11"/>
      <c r="G49" s="11"/>
      <c r="H49" s="26"/>
      <c r="K49" s="20"/>
      <c r="L49" s="20"/>
      <c r="M49" s="20"/>
      <c r="N49" s="20"/>
    </row>
    <row r="50" spans="11:14" ht="12.75" customHeight="1">
      <c r="K50" s="20"/>
      <c r="L50" s="20"/>
      <c r="M50" s="20"/>
      <c r="N50" s="20"/>
    </row>
    <row r="51" spans="1:14" ht="12" customHeight="1">
      <c r="A51" s="8" t="s">
        <v>187</v>
      </c>
      <c r="K51" s="20"/>
      <c r="L51" s="20"/>
      <c r="M51" s="20"/>
      <c r="N51" s="20"/>
    </row>
    <row r="52" spans="11:14" ht="12" customHeight="1">
      <c r="K52"/>
      <c r="L52"/>
      <c r="M52" s="7"/>
      <c r="N52" s="7"/>
    </row>
    <row r="53" spans="1:14" s="38" customFormat="1" ht="12.75" customHeight="1">
      <c r="A53" s="8" t="s">
        <v>78</v>
      </c>
      <c r="B53" s="8"/>
      <c r="C53" s="8"/>
      <c r="D53" s="8"/>
      <c r="E53" s="8"/>
      <c r="F53" s="8"/>
      <c r="G53" s="8"/>
      <c r="H53" s="8"/>
      <c r="K53" s="7"/>
      <c r="L53" s="7"/>
      <c r="M53" s="7"/>
      <c r="N53" s="7"/>
    </row>
    <row r="54" spans="11:14" ht="12.75">
      <c r="K54" s="20"/>
      <c r="L54" s="20"/>
      <c r="M54" s="20"/>
      <c r="N54" s="20"/>
    </row>
    <row r="55" spans="11:14" ht="12.75">
      <c r="K55"/>
      <c r="L55"/>
      <c r="M55"/>
      <c r="N55"/>
    </row>
    <row r="56" spans="11:14" ht="12.75">
      <c r="K56"/>
      <c r="L56"/>
      <c r="M56"/>
      <c r="N56"/>
    </row>
    <row r="57" spans="11:14" ht="12.75">
      <c r="K57"/>
      <c r="L57"/>
      <c r="M57"/>
      <c r="N57"/>
    </row>
    <row r="58" spans="11:14" ht="12.75">
      <c r="K58"/>
      <c r="L58"/>
      <c r="M58"/>
      <c r="N58"/>
    </row>
    <row r="59" spans="1:14" s="25" customFormat="1" ht="12.75">
      <c r="A59" s="8"/>
      <c r="B59" s="8"/>
      <c r="C59" s="8"/>
      <c r="D59" s="8"/>
      <c r="E59" s="8"/>
      <c r="F59" s="8"/>
      <c r="G59" s="8"/>
      <c r="H59" s="8"/>
      <c r="K59"/>
      <c r="L59"/>
      <c r="M59"/>
      <c r="N59"/>
    </row>
    <row r="60" spans="11:14" ht="12.75">
      <c r="K60"/>
      <c r="L60"/>
      <c r="M60"/>
      <c r="N60"/>
    </row>
    <row r="61" spans="11:14" ht="12.75">
      <c r="K61"/>
      <c r="L61"/>
      <c r="M61"/>
      <c r="N61"/>
    </row>
    <row r="62" spans="11:14" ht="12.75">
      <c r="K62"/>
      <c r="L62"/>
      <c r="M62"/>
      <c r="N62"/>
    </row>
    <row r="64" spans="11:14" ht="12.75">
      <c r="K64" s="20"/>
      <c r="L64" s="20"/>
      <c r="M64" s="20"/>
      <c r="N64" s="20"/>
    </row>
    <row r="65" spans="11:14" ht="12.75">
      <c r="K65"/>
      <c r="L65"/>
      <c r="M65"/>
      <c r="N65"/>
    </row>
    <row r="66" spans="11:14" ht="12.75">
      <c r="K66" s="20"/>
      <c r="L66" s="20"/>
      <c r="M66" s="20"/>
      <c r="N66" s="20"/>
    </row>
    <row r="67" spans="11:14" ht="12.75">
      <c r="K67" s="20"/>
      <c r="L67" s="20"/>
      <c r="M67" s="20"/>
      <c r="N67" s="20"/>
    </row>
    <row r="68" spans="11:14" ht="12.75" customHeight="1">
      <c r="K68" s="21"/>
      <c r="L68" s="21"/>
      <c r="M68" s="21"/>
      <c r="N68" s="21"/>
    </row>
    <row r="69" ht="6.75" customHeight="1"/>
    <row r="72" ht="3.75" customHeight="1"/>
    <row r="74" ht="3.75" customHeight="1"/>
  </sheetData>
  <mergeCells count="1">
    <mergeCell ref="B3:D3"/>
  </mergeCells>
  <printOptions/>
  <pageMargins left="0.7874015748031497" right="0.51" top="0.39" bottom="0.41" header="0.1968503937007874" footer="0.32"/>
  <pageSetup fitToHeight="1" fitToWidth="1" horizontalDpi="300" verticalDpi="3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K24" sqref="K24"/>
    </sheetView>
  </sheetViews>
  <sheetFormatPr defaultColWidth="9.140625" defaultRowHeight="12.75"/>
  <cols>
    <col min="1" max="1" width="25.00390625" style="46" customWidth="1"/>
    <col min="2" max="5" width="8.8515625" style="46" customWidth="1"/>
    <col min="6" max="6" width="8.00390625" style="46" bestFit="1" customWidth="1"/>
    <col min="7" max="7" width="11.7109375" style="46" customWidth="1"/>
    <col min="8" max="8" width="9.8515625" style="46" customWidth="1"/>
    <col min="9" max="9" width="10.57421875" style="46" customWidth="1"/>
    <col min="10" max="16384" width="9.140625" style="46" customWidth="1"/>
  </cols>
  <sheetData>
    <row r="1" s="40" customFormat="1" ht="12" customHeight="1">
      <c r="A1" s="137" t="s">
        <v>200</v>
      </c>
    </row>
    <row r="2" spans="2:8" s="41" customFormat="1" ht="12" customHeight="1">
      <c r="B2" s="43"/>
      <c r="C2" s="43"/>
      <c r="D2" s="43"/>
      <c r="E2" s="43"/>
      <c r="F2" s="43"/>
      <c r="G2" s="43"/>
      <c r="H2" s="42"/>
    </row>
    <row r="3" spans="1:8" s="41" customFormat="1" ht="12" customHeight="1">
      <c r="A3" s="44"/>
      <c r="B3" s="43"/>
      <c r="C3" s="43"/>
      <c r="D3" s="43"/>
      <c r="E3" s="43"/>
      <c r="F3" s="43"/>
      <c r="G3" s="43"/>
      <c r="H3" s="42"/>
    </row>
    <row r="4" spans="1:8" s="41" customFormat="1" ht="12" customHeight="1" thickBot="1">
      <c r="A4" s="44" t="s">
        <v>58</v>
      </c>
      <c r="B4" s="152"/>
      <c r="C4" s="152"/>
      <c r="D4" s="152"/>
      <c r="E4" s="152"/>
      <c r="F4" s="152"/>
      <c r="G4" s="152"/>
      <c r="H4" s="195"/>
    </row>
    <row r="5" spans="1:7" s="45" customFormat="1" ht="34.5" customHeight="1">
      <c r="A5" s="193"/>
      <c r="B5" s="194" t="s">
        <v>203</v>
      </c>
      <c r="C5" s="194" t="s">
        <v>207</v>
      </c>
      <c r="D5" s="250" t="s">
        <v>209</v>
      </c>
      <c r="E5" s="250" t="s">
        <v>217</v>
      </c>
      <c r="F5" s="250" t="s">
        <v>220</v>
      </c>
      <c r="G5" s="182" t="s">
        <v>222</v>
      </c>
    </row>
    <row r="6" spans="1:7" s="41" customFormat="1" ht="12" customHeight="1">
      <c r="A6" s="138"/>
      <c r="B6" s="139"/>
      <c r="C6" s="139"/>
      <c r="D6" s="139"/>
      <c r="E6" s="139"/>
      <c r="F6" s="139"/>
      <c r="G6" s="44"/>
    </row>
    <row r="7" spans="1:7" s="41" customFormat="1" ht="17.25" customHeight="1">
      <c r="A7" s="137" t="s">
        <v>154</v>
      </c>
      <c r="B7" s="140">
        <f>SUM(B8:B12)</f>
        <v>55101</v>
      </c>
      <c r="C7" s="140">
        <f>SUM(C8:C12)</f>
        <v>58184</v>
      </c>
      <c r="D7" s="140">
        <v>57411</v>
      </c>
      <c r="E7" s="140">
        <f aca="true" t="shared" si="0" ref="E7:F13">E17+E27</f>
        <v>58478</v>
      </c>
      <c r="F7" s="140">
        <f t="shared" si="0"/>
        <v>56602</v>
      </c>
      <c r="G7" s="216">
        <f>(F7*100/B7)-100</f>
        <v>2.7240884920418864</v>
      </c>
    </row>
    <row r="8" spans="1:7" s="41" customFormat="1" ht="12" customHeight="1">
      <c r="A8" s="141" t="s">
        <v>72</v>
      </c>
      <c r="B8" s="142">
        <f aca="true" t="shared" si="1" ref="B8:B13">B18+B28</f>
        <v>32182</v>
      </c>
      <c r="C8" s="142">
        <v>32057</v>
      </c>
      <c r="D8" s="142">
        <v>28934</v>
      </c>
      <c r="E8" s="142">
        <f t="shared" si="0"/>
        <v>27368</v>
      </c>
      <c r="F8" s="142">
        <f t="shared" si="0"/>
        <v>25147</v>
      </c>
      <c r="G8" s="216">
        <f aca="true" t="shared" si="2" ref="G8:G13">(F8*100/B8)-100</f>
        <v>-21.860045988440746</v>
      </c>
    </row>
    <row r="9" spans="1:7" s="41" customFormat="1" ht="12" customHeight="1">
      <c r="A9" s="141" t="s">
        <v>73</v>
      </c>
      <c r="B9" s="142">
        <f t="shared" si="1"/>
        <v>13890</v>
      </c>
      <c r="C9" s="142">
        <v>15816</v>
      </c>
      <c r="D9" s="142">
        <v>16484</v>
      </c>
      <c r="E9" s="142">
        <f t="shared" si="0"/>
        <v>18234</v>
      </c>
      <c r="F9" s="142">
        <f t="shared" si="0"/>
        <v>18417</v>
      </c>
      <c r="G9" s="216">
        <f t="shared" si="2"/>
        <v>32.59179265658747</v>
      </c>
    </row>
    <row r="10" spans="1:7" s="41" customFormat="1" ht="12" customHeight="1">
      <c r="A10" s="141" t="s">
        <v>74</v>
      </c>
      <c r="B10" s="142">
        <f t="shared" si="1"/>
        <v>6275</v>
      </c>
      <c r="C10" s="142">
        <v>7284</v>
      </c>
      <c r="D10" s="142">
        <v>8648</v>
      </c>
      <c r="E10" s="142">
        <f t="shared" si="0"/>
        <v>8999</v>
      </c>
      <c r="F10" s="142">
        <f t="shared" si="0"/>
        <v>9451</v>
      </c>
      <c r="G10" s="216">
        <f t="shared" si="2"/>
        <v>50.61354581673308</v>
      </c>
    </row>
    <row r="11" spans="1:7" s="40" customFormat="1" ht="15" customHeight="1">
      <c r="A11" s="141" t="s">
        <v>185</v>
      </c>
      <c r="B11" s="142">
        <f t="shared" si="1"/>
        <v>251</v>
      </c>
      <c r="C11" s="142">
        <v>263</v>
      </c>
      <c r="D11" s="142">
        <v>239</v>
      </c>
      <c r="E11" s="142">
        <f t="shared" si="0"/>
        <v>236</v>
      </c>
      <c r="F11" s="142">
        <f t="shared" si="0"/>
        <v>266</v>
      </c>
      <c r="G11" s="216">
        <f t="shared" si="2"/>
        <v>5.976095617529879</v>
      </c>
    </row>
    <row r="12" spans="1:7" s="41" customFormat="1" ht="15.75" customHeight="1">
      <c r="A12" s="141" t="s">
        <v>186</v>
      </c>
      <c r="B12" s="142">
        <f t="shared" si="1"/>
        <v>2503</v>
      </c>
      <c r="C12" s="142">
        <v>2764</v>
      </c>
      <c r="D12" s="142">
        <v>3106</v>
      </c>
      <c r="E12" s="142">
        <f t="shared" si="0"/>
        <v>3641</v>
      </c>
      <c r="F12" s="142">
        <f t="shared" si="0"/>
        <v>3321</v>
      </c>
      <c r="G12" s="216">
        <f t="shared" si="2"/>
        <v>32.6807830603276</v>
      </c>
    </row>
    <row r="13" spans="1:7" s="41" customFormat="1" ht="12" customHeight="1">
      <c r="A13" s="141" t="s">
        <v>175</v>
      </c>
      <c r="B13" s="142">
        <f t="shared" si="1"/>
        <v>180</v>
      </c>
      <c r="C13" s="142">
        <v>154</v>
      </c>
      <c r="D13" s="142">
        <v>134</v>
      </c>
      <c r="E13" s="142">
        <f t="shared" si="0"/>
        <v>154</v>
      </c>
      <c r="F13" s="142">
        <f t="shared" si="0"/>
        <v>181</v>
      </c>
      <c r="G13" s="216">
        <f t="shared" si="2"/>
        <v>0.5555555555555571</v>
      </c>
    </row>
    <row r="14" spans="1:7" s="41" customFormat="1" ht="12" customHeight="1">
      <c r="A14" s="143"/>
      <c r="B14" s="144"/>
      <c r="C14" s="144"/>
      <c r="D14" s="149"/>
      <c r="G14" s="190"/>
    </row>
    <row r="15" spans="1:7" s="41" customFormat="1" ht="12.75">
      <c r="A15" s="146"/>
      <c r="B15" s="145"/>
      <c r="C15" s="145"/>
      <c r="D15" s="142"/>
      <c r="E15" s="248"/>
      <c r="F15" s="248"/>
      <c r="G15" s="191"/>
    </row>
    <row r="16" spans="1:7" s="41" customFormat="1" ht="12.75">
      <c r="A16" s="137"/>
      <c r="B16" s="140"/>
      <c r="C16" s="140"/>
      <c r="D16" s="142"/>
      <c r="E16" s="44"/>
      <c r="F16" s="44"/>
      <c r="G16" s="190"/>
    </row>
    <row r="17" spans="1:7" s="40" customFormat="1" ht="14.25">
      <c r="A17" s="137" t="s">
        <v>218</v>
      </c>
      <c r="B17" s="140">
        <f>SUM(B18:B22)</f>
        <v>41005</v>
      </c>
      <c r="C17" s="140">
        <f>SUM(C18:C22)</f>
        <v>43215</v>
      </c>
      <c r="D17" s="140">
        <v>42550</v>
      </c>
      <c r="E17" s="145">
        <f>SUM(E18:E22)</f>
        <v>42844</v>
      </c>
      <c r="F17" s="145">
        <f>SUM(F18:F22)</f>
        <v>40527</v>
      </c>
      <c r="G17" s="216">
        <f aca="true" t="shared" si="3" ref="G17:G23">(F17*100/B17)-100</f>
        <v>-1.1657114985977302</v>
      </c>
    </row>
    <row r="18" spans="1:7" s="41" customFormat="1" ht="12.75">
      <c r="A18" s="141" t="s">
        <v>72</v>
      </c>
      <c r="B18" s="142">
        <v>19599</v>
      </c>
      <c r="C18" s="142">
        <f>18988+185</f>
        <v>19173</v>
      </c>
      <c r="D18" s="142">
        <v>16551</v>
      </c>
      <c r="E18" s="147">
        <v>14817</v>
      </c>
      <c r="F18" s="147">
        <v>12990</v>
      </c>
      <c r="G18" s="216">
        <f t="shared" si="3"/>
        <v>-33.721108219807135</v>
      </c>
    </row>
    <row r="19" spans="1:7" s="41" customFormat="1" ht="12.75">
      <c r="A19" s="141" t="s">
        <v>73</v>
      </c>
      <c r="B19" s="142">
        <v>12790</v>
      </c>
      <c r="C19" s="142">
        <f>14260+10</f>
        <v>14270</v>
      </c>
      <c r="D19" s="142">
        <v>14497</v>
      </c>
      <c r="E19" s="147">
        <v>15761</v>
      </c>
      <c r="F19" s="147">
        <v>15226</v>
      </c>
      <c r="G19" s="216">
        <f t="shared" si="3"/>
        <v>19.046129788897574</v>
      </c>
    </row>
    <row r="20" spans="1:7" s="44" customFormat="1" ht="12.75">
      <c r="A20" s="141" t="s">
        <v>74</v>
      </c>
      <c r="B20" s="147">
        <v>6142</v>
      </c>
      <c r="C20" s="147">
        <f>7066+6</f>
        <v>7072</v>
      </c>
      <c r="D20" s="147">
        <v>8467</v>
      </c>
      <c r="E20" s="147">
        <v>8720</v>
      </c>
      <c r="F20" s="147">
        <v>9101</v>
      </c>
      <c r="G20" s="216">
        <f t="shared" si="3"/>
        <v>48.1764897427548</v>
      </c>
    </row>
    <row r="21" spans="1:7" s="44" customFormat="1" ht="14.25">
      <c r="A21" s="141" t="s">
        <v>185</v>
      </c>
      <c r="B21" s="147">
        <v>145</v>
      </c>
      <c r="C21" s="147">
        <v>148</v>
      </c>
      <c r="D21" s="147">
        <v>146</v>
      </c>
      <c r="E21" s="147">
        <v>156</v>
      </c>
      <c r="F21" s="147">
        <v>158</v>
      </c>
      <c r="G21" s="216">
        <f t="shared" si="3"/>
        <v>8.965517241379317</v>
      </c>
    </row>
    <row r="22" spans="1:7" s="41" customFormat="1" ht="12.75">
      <c r="A22" s="141" t="s">
        <v>186</v>
      </c>
      <c r="B22" s="142">
        <v>2329</v>
      </c>
      <c r="C22" s="142">
        <f>2395+157</f>
        <v>2552</v>
      </c>
      <c r="D22" s="142">
        <v>2889</v>
      </c>
      <c r="E22" s="147">
        <v>3390</v>
      </c>
      <c r="F22" s="147">
        <v>3052</v>
      </c>
      <c r="G22" s="216">
        <f t="shared" si="3"/>
        <v>31.043366251610138</v>
      </c>
    </row>
    <row r="23" spans="1:7" s="44" customFormat="1" ht="12.75">
      <c r="A23" s="141" t="s">
        <v>175</v>
      </c>
      <c r="B23" s="147">
        <v>169</v>
      </c>
      <c r="C23" s="147">
        <f>105+41</f>
        <v>146</v>
      </c>
      <c r="D23" s="147">
        <v>127</v>
      </c>
      <c r="E23" s="147">
        <v>146</v>
      </c>
      <c r="F23" s="147">
        <v>167</v>
      </c>
      <c r="G23" s="216">
        <f t="shared" si="3"/>
        <v>-1.1834319526627155</v>
      </c>
    </row>
    <row r="24" spans="1:7" s="41" customFormat="1" ht="12.75">
      <c r="A24" s="148"/>
      <c r="B24" s="149"/>
      <c r="C24" s="144"/>
      <c r="D24" s="149"/>
      <c r="E24" s="249"/>
      <c r="F24" s="249"/>
      <c r="G24" s="192"/>
    </row>
    <row r="25" spans="1:7" s="41" customFormat="1" ht="12.75">
      <c r="A25" s="297"/>
      <c r="B25" s="147"/>
      <c r="C25" s="145"/>
      <c r="D25" s="147"/>
      <c r="E25" s="44"/>
      <c r="F25" s="44"/>
      <c r="G25" s="190"/>
    </row>
    <row r="26" spans="1:7" ht="8.25" customHeight="1">
      <c r="A26" s="150"/>
      <c r="B26" s="151"/>
      <c r="C26" s="151"/>
      <c r="D26" s="151"/>
      <c r="E26" s="39"/>
      <c r="F26" s="39"/>
      <c r="G26" s="39"/>
    </row>
    <row r="27" spans="1:7" s="40" customFormat="1" ht="15.75" customHeight="1">
      <c r="A27" s="137" t="s">
        <v>219</v>
      </c>
      <c r="B27" s="140">
        <f>SUM(B28:B32)</f>
        <v>14096</v>
      </c>
      <c r="C27" s="140">
        <f>SUM(C28:C32)</f>
        <v>14969</v>
      </c>
      <c r="D27" s="140">
        <v>14861</v>
      </c>
      <c r="E27" s="145">
        <f>SUM(E28:E32)</f>
        <v>15634</v>
      </c>
      <c r="F27" s="145">
        <f>SUM(F28:F32)</f>
        <v>16075</v>
      </c>
      <c r="G27" s="216">
        <f aca="true" t="shared" si="4" ref="G27:G32">(F27*100/B27)-100</f>
        <v>14.039443813847896</v>
      </c>
    </row>
    <row r="28" spans="1:7" s="41" customFormat="1" ht="12" customHeight="1">
      <c r="A28" s="141" t="s">
        <v>72</v>
      </c>
      <c r="B28" s="20">
        <v>12583</v>
      </c>
      <c r="C28" s="20">
        <v>12884</v>
      </c>
      <c r="D28" s="142">
        <v>12383</v>
      </c>
      <c r="E28" s="142">
        <v>12551</v>
      </c>
      <c r="F28" s="142">
        <v>12157</v>
      </c>
      <c r="G28" s="216">
        <f t="shared" si="4"/>
        <v>-3.385520146229041</v>
      </c>
    </row>
    <row r="29" spans="1:7" s="41" customFormat="1" ht="12" customHeight="1">
      <c r="A29" s="141" t="s">
        <v>73</v>
      </c>
      <c r="B29" s="20">
        <v>1100</v>
      </c>
      <c r="C29" s="20">
        <v>1546</v>
      </c>
      <c r="D29" s="142">
        <v>1987</v>
      </c>
      <c r="E29" s="142">
        <v>2473</v>
      </c>
      <c r="F29" s="142">
        <v>3191</v>
      </c>
      <c r="G29" s="216">
        <f t="shared" si="4"/>
        <v>190.09090909090907</v>
      </c>
    </row>
    <row r="30" spans="1:7" s="41" customFormat="1" ht="12" customHeight="1">
      <c r="A30" s="141" t="s">
        <v>74</v>
      </c>
      <c r="B30">
        <v>133</v>
      </c>
      <c r="C30" s="142">
        <v>212</v>
      </c>
      <c r="D30" s="142">
        <v>181</v>
      </c>
      <c r="E30" s="142">
        <v>279</v>
      </c>
      <c r="F30" s="142">
        <v>350</v>
      </c>
      <c r="G30" s="216">
        <f t="shared" si="4"/>
        <v>163.15789473684208</v>
      </c>
    </row>
    <row r="31" spans="1:7" s="41" customFormat="1" ht="15.75" customHeight="1">
      <c r="A31" s="141" t="s">
        <v>185</v>
      </c>
      <c r="B31">
        <v>106</v>
      </c>
      <c r="C31" s="142">
        <v>115</v>
      </c>
      <c r="D31" s="142">
        <v>93</v>
      </c>
      <c r="E31" s="142">
        <v>80</v>
      </c>
      <c r="F31" s="142">
        <v>108</v>
      </c>
      <c r="G31" s="216">
        <f t="shared" si="4"/>
        <v>1.8867924528301927</v>
      </c>
    </row>
    <row r="32" spans="1:7" s="41" customFormat="1" ht="15" customHeight="1">
      <c r="A32" s="141" t="s">
        <v>186</v>
      </c>
      <c r="B32">
        <v>174</v>
      </c>
      <c r="C32" s="142">
        <v>212</v>
      </c>
      <c r="D32" s="142">
        <v>217</v>
      </c>
      <c r="E32" s="142">
        <v>251</v>
      </c>
      <c r="F32" s="142">
        <v>269</v>
      </c>
      <c r="G32" s="216">
        <f t="shared" si="4"/>
        <v>54.59770114942529</v>
      </c>
    </row>
    <row r="33" spans="1:7" s="41" customFormat="1" ht="12" customHeight="1">
      <c r="A33" s="141" t="s">
        <v>175</v>
      </c>
      <c r="B33">
        <v>11</v>
      </c>
      <c r="C33" s="142">
        <v>8</v>
      </c>
      <c r="D33" s="142">
        <v>7</v>
      </c>
      <c r="E33" s="142">
        <v>8</v>
      </c>
      <c r="F33" s="142">
        <v>14</v>
      </c>
      <c r="G33" s="217" t="s">
        <v>25</v>
      </c>
    </row>
    <row r="34" spans="1:8" s="41" customFormat="1" ht="12" customHeight="1" thickBot="1">
      <c r="A34" s="202"/>
      <c r="B34" s="203"/>
      <c r="C34" s="203"/>
      <c r="D34" s="203"/>
      <c r="E34" s="203"/>
      <c r="F34" s="203"/>
      <c r="G34" s="203"/>
      <c r="H34" s="202"/>
    </row>
    <row r="35" s="41" customFormat="1" ht="11.25"/>
    <row r="36" s="41" customFormat="1" ht="11.25">
      <c r="A36" s="39" t="s">
        <v>157</v>
      </c>
    </row>
    <row r="37" ht="9.75" customHeight="1">
      <c r="A37" s="46" t="s">
        <v>128</v>
      </c>
    </row>
    <row r="38" s="39" customFormat="1" ht="11.25" customHeight="1"/>
    <row r="39" s="39" customFormat="1" ht="11.25" customHeight="1"/>
    <row r="40" s="8" customFormat="1" ht="11.25">
      <c r="A40" s="8" t="s">
        <v>78</v>
      </c>
    </row>
    <row r="41" s="8" customFormat="1" ht="11.25"/>
    <row r="42" spans="1:7" ht="11.25">
      <c r="A42" s="39"/>
      <c r="B42" s="39"/>
      <c r="C42" s="39"/>
      <c r="D42" s="39"/>
      <c r="E42" s="39"/>
      <c r="F42" s="39"/>
      <c r="G42" s="39"/>
    </row>
    <row r="43" spans="1:7" ht="11.25">
      <c r="A43" s="39"/>
      <c r="B43" s="39"/>
      <c r="C43" s="39"/>
      <c r="D43" s="39"/>
      <c r="E43" s="39"/>
      <c r="F43" s="39"/>
      <c r="G43" s="39"/>
    </row>
    <row r="49" ht="14.25" customHeight="1"/>
    <row r="50" ht="34.5" customHeight="1"/>
    <row r="51" ht="3.75" customHeight="1"/>
    <row r="56" ht="8.25" customHeight="1"/>
    <row r="58" ht="7.5" customHeight="1"/>
    <row r="60" ht="7.5" customHeight="1"/>
  </sheetData>
  <printOptions/>
  <pageMargins left="0.7874015748031497" right="0.35433070866141736" top="0.984251968503937" bottom="0.3937007874015748" header="0.66929133858267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4"/>
  <sheetViews>
    <sheetView zoomScale="85" zoomScaleNormal="85" workbookViewId="0" topLeftCell="A1">
      <selection activeCell="J27" sqref="J27"/>
    </sheetView>
  </sheetViews>
  <sheetFormatPr defaultColWidth="9.140625" defaultRowHeight="12.75"/>
  <cols>
    <col min="1" max="1" width="33.421875" style="120" customWidth="1"/>
    <col min="2" max="2" width="10.421875" style="120" bestFit="1" customWidth="1"/>
    <col min="3" max="3" width="15.421875" style="120" customWidth="1"/>
    <col min="4" max="4" width="7.8515625" style="120" bestFit="1" customWidth="1"/>
    <col min="5" max="5" width="15.421875" style="120" customWidth="1"/>
    <col min="6" max="6" width="18.8515625" style="120" customWidth="1"/>
    <col min="7" max="7" width="5.7109375" style="120" bestFit="1" customWidth="1"/>
    <col min="8" max="8" width="7.7109375" style="120" bestFit="1" customWidth="1"/>
    <col min="9" max="16384" width="9.140625" style="120" customWidth="1"/>
  </cols>
  <sheetData>
    <row r="4" spans="1:8" ht="12.75">
      <c r="A4" s="21" t="s">
        <v>221</v>
      </c>
      <c r="H4" s="21"/>
    </row>
    <row r="5" spans="1:8" ht="12.75">
      <c r="A5" s="21"/>
      <c r="H5" s="21"/>
    </row>
    <row r="6" spans="1:8" ht="13.5" thickBot="1">
      <c r="A6" s="2" t="s">
        <v>58</v>
      </c>
      <c r="H6" s="21"/>
    </row>
    <row r="7" spans="1:8" ht="15">
      <c r="A7" s="205"/>
      <c r="B7" s="206"/>
      <c r="C7" s="206"/>
      <c r="D7" s="206"/>
      <c r="E7" s="207" t="s">
        <v>177</v>
      </c>
      <c r="F7" s="206"/>
      <c r="G7" s="206"/>
      <c r="H7" s="206"/>
    </row>
    <row r="8" spans="1:8" ht="25.5">
      <c r="A8" s="161"/>
      <c r="B8" s="162" t="s">
        <v>141</v>
      </c>
      <c r="C8" s="162" t="s">
        <v>168</v>
      </c>
      <c r="D8" s="162" t="s">
        <v>142</v>
      </c>
      <c r="E8" s="162" t="s">
        <v>143</v>
      </c>
      <c r="F8" s="162" t="s">
        <v>144</v>
      </c>
      <c r="G8" s="162" t="s">
        <v>145</v>
      </c>
      <c r="H8" s="163" t="s">
        <v>146</v>
      </c>
    </row>
    <row r="9" spans="1:8" ht="12.75">
      <c r="A9" s="164"/>
      <c r="B9" s="165"/>
      <c r="C9" s="165"/>
      <c r="D9" s="165"/>
      <c r="E9" s="165"/>
      <c r="F9" s="165"/>
      <c r="G9" s="165"/>
      <c r="H9" s="166"/>
    </row>
    <row r="10" spans="1:8" ht="15">
      <c r="A10" s="204" t="s">
        <v>176</v>
      </c>
      <c r="B10" s="165"/>
      <c r="C10" s="165"/>
      <c r="D10" s="165"/>
      <c r="E10" s="165"/>
      <c r="F10" s="165"/>
      <c r="G10" s="165"/>
      <c r="H10" s="166"/>
    </row>
    <row r="11" spans="1:8" ht="12.75">
      <c r="A11" s="164"/>
      <c r="B11" s="165"/>
      <c r="C11" s="165"/>
      <c r="D11" s="165"/>
      <c r="E11" s="165"/>
      <c r="F11" s="165"/>
      <c r="G11" s="165"/>
      <c r="H11" s="166"/>
    </row>
    <row r="12" spans="1:8" ht="14.25">
      <c r="A12" s="21" t="s">
        <v>204</v>
      </c>
      <c r="B12" s="7">
        <v>98315</v>
      </c>
      <c r="C12" s="7">
        <v>23414</v>
      </c>
      <c r="D12" s="7">
        <v>15077</v>
      </c>
      <c r="E12" s="7">
        <v>1026</v>
      </c>
      <c r="F12" s="7">
        <v>1079</v>
      </c>
      <c r="G12" s="7">
        <v>2058</v>
      </c>
      <c r="H12" s="7">
        <f>SUM(B12:G12)</f>
        <v>140969</v>
      </c>
    </row>
    <row r="13" spans="2:8" ht="12.75">
      <c r="B13" s="66"/>
      <c r="C13" s="66"/>
      <c r="D13" s="66"/>
      <c r="E13" s="66"/>
      <c r="F13" s="66"/>
      <c r="G13" s="66"/>
      <c r="H13" s="7"/>
    </row>
    <row r="14" spans="1:8" ht="12.75">
      <c r="A14" s="21" t="s">
        <v>126</v>
      </c>
      <c r="B14" s="7">
        <v>2426</v>
      </c>
      <c r="C14" s="7">
        <v>11189</v>
      </c>
      <c r="D14" s="7">
        <v>7079</v>
      </c>
      <c r="E14" s="7">
        <v>74</v>
      </c>
      <c r="F14" s="7">
        <v>78</v>
      </c>
      <c r="G14" s="7">
        <v>306</v>
      </c>
      <c r="H14" s="7">
        <f>SUM(B14:G14)</f>
        <v>21152</v>
      </c>
    </row>
    <row r="15" spans="1:8" ht="12.75">
      <c r="A15" s="21" t="s">
        <v>201</v>
      </c>
      <c r="B15" s="7">
        <v>492</v>
      </c>
      <c r="C15" s="7">
        <v>802</v>
      </c>
      <c r="D15" s="7">
        <v>14206</v>
      </c>
      <c r="E15" s="7">
        <v>41</v>
      </c>
      <c r="F15" s="7">
        <v>50</v>
      </c>
      <c r="G15" s="7">
        <v>280</v>
      </c>
      <c r="H15" s="7">
        <f>SUM(B15:G15)</f>
        <v>15871</v>
      </c>
    </row>
    <row r="16" spans="1:8" ht="12.75">
      <c r="A16" s="21" t="s">
        <v>143</v>
      </c>
      <c r="B16" s="7">
        <v>592</v>
      </c>
      <c r="C16" s="7">
        <v>154</v>
      </c>
      <c r="D16" s="7">
        <v>91</v>
      </c>
      <c r="E16" s="7">
        <v>2026</v>
      </c>
      <c r="F16" s="7">
        <v>160</v>
      </c>
      <c r="G16" s="7">
        <v>70</v>
      </c>
      <c r="H16" s="7">
        <f>SUM(B16:G16)</f>
        <v>3093</v>
      </c>
    </row>
    <row r="17" spans="2:8" ht="12.75">
      <c r="B17" s="66"/>
      <c r="C17" s="66"/>
      <c r="D17" s="66"/>
      <c r="E17" s="66"/>
      <c r="F17" s="66"/>
      <c r="G17" s="66"/>
      <c r="H17" s="7"/>
    </row>
    <row r="18" spans="1:8" ht="12.75">
      <c r="A18" s="21" t="s">
        <v>149</v>
      </c>
      <c r="B18" s="7">
        <f aca="true" t="shared" si="0" ref="B18:G18">SUM(B12:B16)</f>
        <v>101825</v>
      </c>
      <c r="C18" s="7">
        <f t="shared" si="0"/>
        <v>35559</v>
      </c>
      <c r="D18" s="7">
        <f t="shared" si="0"/>
        <v>36453</v>
      </c>
      <c r="E18" s="7">
        <f t="shared" si="0"/>
        <v>3167</v>
      </c>
      <c r="F18" s="7">
        <f t="shared" si="0"/>
        <v>1367</v>
      </c>
      <c r="G18" s="7">
        <f t="shared" si="0"/>
        <v>2714</v>
      </c>
      <c r="H18" s="7">
        <f>SUM(B18:G18)</f>
        <v>181085</v>
      </c>
    </row>
    <row r="19" spans="1:8" ht="12.75">
      <c r="A19" s="24"/>
      <c r="B19" s="27"/>
      <c r="C19" s="27"/>
      <c r="D19" s="27"/>
      <c r="E19" s="27"/>
      <c r="F19" s="27"/>
      <c r="G19" s="27"/>
      <c r="H19" s="27"/>
    </row>
    <row r="20" spans="2:8" ht="12.75">
      <c r="B20" s="126"/>
      <c r="C20" s="126"/>
      <c r="D20" s="126"/>
      <c r="E20" s="126"/>
      <c r="F20" s="126"/>
      <c r="G20" s="126"/>
      <c r="H20" s="167"/>
    </row>
    <row r="21" spans="1:8" ht="12.75">
      <c r="A21" s="21" t="s">
        <v>147</v>
      </c>
      <c r="B21" s="126"/>
      <c r="C21" s="126"/>
      <c r="D21" s="126"/>
      <c r="E21" s="126"/>
      <c r="F21" s="126"/>
      <c r="G21" s="126"/>
      <c r="H21" s="167"/>
    </row>
    <row r="22" spans="2:8" ht="12.75">
      <c r="B22" s="126"/>
      <c r="C22" s="126"/>
      <c r="D22" s="126"/>
      <c r="E22" s="126"/>
      <c r="F22" s="126"/>
      <c r="G22" s="126"/>
      <c r="H22" s="167"/>
    </row>
    <row r="23" spans="1:8" ht="14.25">
      <c r="A23" s="120" t="s">
        <v>169</v>
      </c>
      <c r="B23" s="169">
        <f>B12/H12</f>
        <v>0.697422837645156</v>
      </c>
      <c r="C23" s="168">
        <f>C12/H12</f>
        <v>0.16609325454532556</v>
      </c>
      <c r="D23" s="168">
        <f>D12/H12</f>
        <v>0.10695259241393498</v>
      </c>
      <c r="E23" s="168">
        <f>E12/H12</f>
        <v>0.007278195915414027</v>
      </c>
      <c r="F23" s="168">
        <f>F12/H12</f>
        <v>0.007654165100128397</v>
      </c>
      <c r="G23" s="168">
        <f>G12/H12</f>
        <v>0.014598954380041001</v>
      </c>
      <c r="H23" s="169">
        <f>SUM(B23:G23)</f>
        <v>0.9999999999999999</v>
      </c>
    </row>
    <row r="24" spans="2:8" ht="12.75">
      <c r="B24" s="168"/>
      <c r="C24" s="168"/>
      <c r="D24" s="168"/>
      <c r="E24" s="168"/>
      <c r="F24" s="168"/>
      <c r="G24" s="168"/>
      <c r="H24" s="169"/>
    </row>
    <row r="25" spans="1:8" ht="12.75">
      <c r="A25" s="120" t="s">
        <v>126</v>
      </c>
      <c r="B25" s="168">
        <f>B14/H14</f>
        <v>0.11469364599092284</v>
      </c>
      <c r="C25" s="169">
        <f>C14/H14</f>
        <v>0.5289807110438729</v>
      </c>
      <c r="D25" s="168">
        <f>D14/H14</f>
        <v>0.3346728441754917</v>
      </c>
      <c r="E25" s="168">
        <f>E14/H14</f>
        <v>0.003498487140695915</v>
      </c>
      <c r="F25" s="168">
        <f>F14/H14</f>
        <v>0.0036875945537065053</v>
      </c>
      <c r="G25" s="168">
        <f>G14/H14</f>
        <v>0.014466717095310137</v>
      </c>
      <c r="H25" s="169">
        <f>SUM(B25:G25)</f>
        <v>0.9999999999999999</v>
      </c>
    </row>
    <row r="26" spans="1:8" ht="12.75">
      <c r="A26" s="120" t="s">
        <v>201</v>
      </c>
      <c r="B26" s="168">
        <f>B15/H15</f>
        <v>0.030999936991997983</v>
      </c>
      <c r="C26" s="168">
        <f>C15/H15</f>
        <v>0.05053241761703736</v>
      </c>
      <c r="D26" s="169">
        <f>D15/H15</f>
        <v>0.8950916766429337</v>
      </c>
      <c r="E26" s="168">
        <f>E15/H15</f>
        <v>0.002583328082666499</v>
      </c>
      <c r="F26" s="168">
        <f>F15/H15</f>
        <v>0.0031504001008128032</v>
      </c>
      <c r="G26" s="168">
        <f>G15/H15</f>
        <v>0.017642240564551697</v>
      </c>
      <c r="H26" s="169">
        <f>SUM(B26:G26)</f>
        <v>0.9999999999999999</v>
      </c>
    </row>
    <row r="27" spans="1:8" ht="12.75">
      <c r="A27" s="120" t="s">
        <v>143</v>
      </c>
      <c r="B27" s="168">
        <f>B16/H16</f>
        <v>0.19139993533785968</v>
      </c>
      <c r="C27" s="168">
        <f>C16/H16</f>
        <v>0.049789848043970256</v>
      </c>
      <c r="D27" s="168">
        <f>D16/H16</f>
        <v>0.029421273844164243</v>
      </c>
      <c r="E27" s="169">
        <f>E16/H16</f>
        <v>0.6550274814096346</v>
      </c>
      <c r="F27" s="168">
        <f>F16/H16</f>
        <v>0.05172971225347559</v>
      </c>
      <c r="G27" s="168">
        <f>G16/H16</f>
        <v>0.02263174911089557</v>
      </c>
      <c r="H27" s="169">
        <f>SUM(B27:G27)</f>
        <v>1</v>
      </c>
    </row>
    <row r="28" spans="1:8" ht="13.5" thickBot="1">
      <c r="A28" s="128"/>
      <c r="B28" s="128"/>
      <c r="C28" s="128"/>
      <c r="D28" s="128"/>
      <c r="E28" s="128"/>
      <c r="F28" s="128"/>
      <c r="G28" s="128"/>
      <c r="H28" s="28"/>
    </row>
    <row r="29" ht="12.75">
      <c r="H29" s="21"/>
    </row>
    <row r="30" spans="1:8" ht="12.75">
      <c r="A30" s="120" t="s">
        <v>170</v>
      </c>
      <c r="H30" s="21"/>
    </row>
    <row r="31" ht="12.75">
      <c r="H31" s="21"/>
    </row>
    <row r="32" ht="12.75">
      <c r="H32" s="21"/>
    </row>
    <row r="33" spans="1:8" ht="12.75">
      <c r="A33" s="21"/>
      <c r="H33" s="21"/>
    </row>
    <row r="34" ht="12.75">
      <c r="H34" s="21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B37" sqref="B37"/>
    </sheetView>
  </sheetViews>
  <sheetFormatPr defaultColWidth="9.140625" defaultRowHeight="12.75"/>
  <cols>
    <col min="1" max="1" width="27.28125" style="0" customWidth="1"/>
    <col min="2" max="6" width="11.7109375" style="22" customWidth="1"/>
    <col min="7" max="7" width="2.7109375" style="22" customWidth="1"/>
    <col min="8" max="8" width="10.28125" style="173" customWidth="1"/>
    <col min="9" max="9" width="10.7109375" style="0" customWidth="1"/>
    <col min="10" max="10" width="11.00390625" style="0" customWidth="1"/>
    <col min="11" max="13" width="10.00390625" style="0" bestFit="1" customWidth="1"/>
    <col min="14" max="14" width="9.7109375" style="0" bestFit="1" customWidth="1"/>
  </cols>
  <sheetData>
    <row r="1" spans="1:7" ht="14.25" customHeight="1">
      <c r="A1" s="106" t="s">
        <v>180</v>
      </c>
      <c r="B1" s="89"/>
      <c r="C1" s="89"/>
      <c r="D1" s="89"/>
      <c r="E1" s="89"/>
      <c r="F1" s="89"/>
      <c r="G1" s="89"/>
    </row>
    <row r="2" spans="1:7" ht="12" customHeight="1">
      <c r="A2" s="106"/>
      <c r="B2" s="89"/>
      <c r="C2" s="89"/>
      <c r="D2" s="89"/>
      <c r="E2" s="89"/>
      <c r="F2" s="89"/>
      <c r="G2" s="89"/>
    </row>
    <row r="3" spans="1:8" ht="12" customHeight="1" thickBot="1">
      <c r="A3" s="25" t="s">
        <v>58</v>
      </c>
      <c r="B3" s="89"/>
      <c r="C3" s="89"/>
      <c r="D3" s="89"/>
      <c r="E3" s="89"/>
      <c r="F3" s="89"/>
      <c r="G3" s="105"/>
      <c r="H3" s="174"/>
    </row>
    <row r="4" spans="1:8" ht="33.75">
      <c r="A4" s="180"/>
      <c r="B4" s="181" t="s">
        <v>203</v>
      </c>
      <c r="C4" s="181" t="s">
        <v>207</v>
      </c>
      <c r="D4" s="245" t="s">
        <v>209</v>
      </c>
      <c r="E4" s="245" t="s">
        <v>217</v>
      </c>
      <c r="F4" s="181" t="s">
        <v>220</v>
      </c>
      <c r="G4" s="193"/>
      <c r="H4" s="182" t="s">
        <v>222</v>
      </c>
    </row>
    <row r="5" spans="1:8" ht="12.75">
      <c r="A5" s="90"/>
      <c r="B5" s="91"/>
      <c r="C5" s="91"/>
      <c r="D5" s="91"/>
      <c r="E5" s="91"/>
      <c r="G5" s="91"/>
      <c r="H5" s="175"/>
    </row>
    <row r="6" spans="1:12" ht="12.75">
      <c r="A6" s="107" t="s">
        <v>151</v>
      </c>
      <c r="B6" s="7">
        <v>33452</v>
      </c>
      <c r="C6" s="7">
        <v>35922</v>
      </c>
      <c r="D6" s="7">
        <v>34279</v>
      </c>
      <c r="E6" s="7">
        <v>34232</v>
      </c>
      <c r="F6" s="7">
        <v>32593</v>
      </c>
      <c r="G6" s="58"/>
      <c r="H6" s="58">
        <f aca="true" t="shared" si="0" ref="H6:H11">(F6-B6)/B6*100</f>
        <v>-2.5678584240105224</v>
      </c>
      <c r="J6" s="20"/>
      <c r="K6" s="7"/>
      <c r="L6" s="20"/>
    </row>
    <row r="7" spans="1:13" ht="12.75">
      <c r="A7" s="109">
        <v>1</v>
      </c>
      <c r="B7" s="20">
        <v>16574</v>
      </c>
      <c r="C7" s="20">
        <v>17980</v>
      </c>
      <c r="D7" s="20">
        <v>17220</v>
      </c>
      <c r="E7" s="20">
        <v>17140.190801484012</v>
      </c>
      <c r="F7" s="20">
        <v>16466.716841779977</v>
      </c>
      <c r="G7" s="58"/>
      <c r="H7" s="58">
        <f t="shared" si="0"/>
        <v>-0.6472979257875185</v>
      </c>
      <c r="J7" s="267"/>
      <c r="K7" s="267"/>
      <c r="L7" s="22"/>
      <c r="M7" s="22"/>
    </row>
    <row r="8" spans="1:11" ht="12.75">
      <c r="A8" s="109">
        <v>2</v>
      </c>
      <c r="B8" s="20">
        <v>11858</v>
      </c>
      <c r="C8" s="20">
        <v>12628</v>
      </c>
      <c r="D8" s="20">
        <v>12014</v>
      </c>
      <c r="E8" s="20">
        <v>12084.3132913256</v>
      </c>
      <c r="F8" s="20">
        <v>11314.887577255871</v>
      </c>
      <c r="G8" s="58"/>
      <c r="H8" s="58">
        <f t="shared" si="0"/>
        <v>-4.580135121809147</v>
      </c>
      <c r="J8" s="267"/>
      <c r="K8" s="267"/>
    </row>
    <row r="9" spans="1:13" ht="12.75">
      <c r="A9" s="109">
        <v>3</v>
      </c>
      <c r="B9" s="20">
        <v>4186</v>
      </c>
      <c r="C9" s="20">
        <v>4491</v>
      </c>
      <c r="D9" s="20">
        <v>4198</v>
      </c>
      <c r="E9" s="20">
        <v>4212.22330840351</v>
      </c>
      <c r="F9" s="20">
        <v>3987.5057787391843</v>
      </c>
      <c r="G9" s="58"/>
      <c r="H9" s="58">
        <f t="shared" si="0"/>
        <v>-4.7418590841093105</v>
      </c>
      <c r="J9" s="267"/>
      <c r="K9" s="267"/>
      <c r="L9" s="20"/>
      <c r="M9" s="20"/>
    </row>
    <row r="10" spans="1:13" ht="12.75">
      <c r="A10" s="109">
        <v>4</v>
      </c>
      <c r="B10">
        <v>726</v>
      </c>
      <c r="C10" s="20">
        <v>708</v>
      </c>
      <c r="D10">
        <v>743</v>
      </c>
      <c r="E10" s="22">
        <v>687.4219421706613</v>
      </c>
      <c r="F10" s="22">
        <v>712.0905747836836</v>
      </c>
      <c r="G10" s="58"/>
      <c r="H10" s="58">
        <f t="shared" si="0"/>
        <v>-1.9158987901262308</v>
      </c>
      <c r="I10" s="268"/>
      <c r="J10" s="267"/>
      <c r="K10" s="267"/>
      <c r="L10" s="20"/>
      <c r="M10" s="20"/>
    </row>
    <row r="11" spans="1:13" ht="12.75">
      <c r="A11" s="109" t="s">
        <v>150</v>
      </c>
      <c r="B11">
        <v>108</v>
      </c>
      <c r="C11" s="20">
        <v>115</v>
      </c>
      <c r="D11" s="111">
        <v>104</v>
      </c>
      <c r="E11" s="22">
        <v>108</v>
      </c>
      <c r="F11" s="22">
        <v>111.79922744128554</v>
      </c>
      <c r="G11" s="58"/>
      <c r="H11" s="58">
        <f t="shared" si="0"/>
        <v>3.5178031863754984</v>
      </c>
      <c r="J11" s="267"/>
      <c r="K11" s="267"/>
      <c r="L11" s="20"/>
      <c r="M11" s="20"/>
    </row>
    <row r="12" spans="1:13" ht="12.75">
      <c r="A12" s="109"/>
      <c r="B12" s="112"/>
      <c r="C12" s="112"/>
      <c r="D12" s="112"/>
      <c r="G12" s="176"/>
      <c r="H12" s="176"/>
      <c r="L12" s="20"/>
      <c r="M12" s="20"/>
    </row>
    <row r="13" spans="1:8" ht="12.75">
      <c r="A13" s="110" t="s">
        <v>181</v>
      </c>
      <c r="B13" s="113">
        <f>SUM(B14:B18)</f>
        <v>99.99999999999999</v>
      </c>
      <c r="C13" s="113">
        <f>SUM(C14:C18)</f>
        <v>100</v>
      </c>
      <c r="D13" s="113">
        <f>SUM(D14:D18)</f>
        <v>100</v>
      </c>
      <c r="E13" s="113">
        <f>SUM(E14:E18)</f>
        <v>100.00043626835647</v>
      </c>
      <c r="F13" s="113">
        <f>SUM(F14:F18)</f>
        <v>100</v>
      </c>
      <c r="G13" s="177"/>
      <c r="H13" s="177"/>
    </row>
    <row r="14" spans="1:10" ht="12.75">
      <c r="A14" s="109">
        <v>1</v>
      </c>
      <c r="B14" s="114">
        <f>B7/$B$6*100</f>
        <v>49.54561760133923</v>
      </c>
      <c r="C14" s="114">
        <f>C7/$C$6*100</f>
        <v>50.05289237792996</v>
      </c>
      <c r="D14" s="114">
        <f>D7/$D$6*100</f>
        <v>50.23483765570758</v>
      </c>
      <c r="E14" s="114">
        <f>E7/$E$6*100</f>
        <v>50.07066721630057</v>
      </c>
      <c r="F14" s="114">
        <f>F7/$F$6*100</f>
        <v>50.522249690976516</v>
      </c>
      <c r="G14" s="176"/>
      <c r="H14" s="176"/>
      <c r="I14" s="22"/>
      <c r="J14" s="22"/>
    </row>
    <row r="15" spans="1:10" ht="12.75">
      <c r="A15" s="109">
        <v>2</v>
      </c>
      <c r="B15" s="114">
        <f>B8/$B$6*100</f>
        <v>35.447805811311724</v>
      </c>
      <c r="C15" s="114">
        <f>C8/$C$6*100</f>
        <v>35.15394465786983</v>
      </c>
      <c r="D15" s="114">
        <f>D8/$D$6*100</f>
        <v>35.04769684063129</v>
      </c>
      <c r="E15" s="114">
        <f>E8/$E$6*100</f>
        <v>35.30121900948119</v>
      </c>
      <c r="F15" s="114">
        <f>F8/$F$6*100</f>
        <v>34.71569839307788</v>
      </c>
      <c r="G15" s="176"/>
      <c r="H15" s="176"/>
      <c r="I15" s="22"/>
      <c r="J15" s="22"/>
    </row>
    <row r="16" spans="1:10" ht="12.75">
      <c r="A16" s="109">
        <v>3</v>
      </c>
      <c r="B16" s="114">
        <f>B9/$B$6*100</f>
        <v>12.513452110486668</v>
      </c>
      <c r="C16" s="114">
        <f>C9/$C$6*100</f>
        <v>12.50208785702355</v>
      </c>
      <c r="D16" s="114">
        <f>D9/$D$6*100</f>
        <v>12.24656495230316</v>
      </c>
      <c r="E16" s="114">
        <f>E9/$E$6*100</f>
        <v>12.304929038336965</v>
      </c>
      <c r="F16" s="114">
        <f>F9/$F$6*100</f>
        <v>12.23423980222497</v>
      </c>
      <c r="G16" s="176"/>
      <c r="H16" s="176"/>
      <c r="I16" s="22"/>
      <c r="J16" s="22"/>
    </row>
    <row r="17" spans="1:10" ht="12.75">
      <c r="A17" s="109">
        <v>4</v>
      </c>
      <c r="B17" s="114">
        <f>B10/$B$6*100</f>
        <v>2.170273825182351</v>
      </c>
      <c r="C17" s="114">
        <f>C10/$C$6*100</f>
        <v>1.9709370302321696</v>
      </c>
      <c r="D17" s="114">
        <f>D10/$D$6*100</f>
        <v>2.1675078036115405</v>
      </c>
      <c r="E17" s="114">
        <f>E10/$E$6*100</f>
        <v>2.0081267298745655</v>
      </c>
      <c r="F17" s="114">
        <f>F10/$F$6*100</f>
        <v>2.184796044499382</v>
      </c>
      <c r="G17" s="176"/>
      <c r="H17" s="176"/>
      <c r="I17" s="22"/>
      <c r="J17" s="22"/>
    </row>
    <row r="18" spans="1:13" ht="12.75">
      <c r="A18" s="109" t="s">
        <v>150</v>
      </c>
      <c r="B18" s="114">
        <f>B11/$B$6*100</f>
        <v>0.32285065168001914</v>
      </c>
      <c r="C18" s="114">
        <f>C11/$C$6*100</f>
        <v>0.32013807694449087</v>
      </c>
      <c r="D18" s="114">
        <f>D11/$D$6*100</f>
        <v>0.30339274774643366</v>
      </c>
      <c r="E18" s="114">
        <f>E11/$E$6*100</f>
        <v>0.31549427436316896</v>
      </c>
      <c r="F18" s="114">
        <f>F11/$F$6*100</f>
        <v>0.3430160692212608</v>
      </c>
      <c r="G18" s="176"/>
      <c r="H18" s="176"/>
      <c r="I18" s="22"/>
      <c r="J18" s="22"/>
      <c r="K18" s="22"/>
      <c r="L18" s="22"/>
      <c r="M18" s="22"/>
    </row>
    <row r="19" spans="1:13" ht="12.75">
      <c r="A19" s="109"/>
      <c r="B19" s="114"/>
      <c r="C19" s="114"/>
      <c r="D19" s="114"/>
      <c r="G19" s="176"/>
      <c r="H19" s="176"/>
      <c r="I19" s="269"/>
      <c r="J19" s="269"/>
      <c r="K19" s="269"/>
      <c r="L19" s="269"/>
      <c r="M19" s="269"/>
    </row>
    <row r="20" spans="1:8" ht="12.75">
      <c r="A20" s="109" t="s">
        <v>179</v>
      </c>
      <c r="B20" s="115">
        <v>1.7</v>
      </c>
      <c r="C20" s="115">
        <v>1.7</v>
      </c>
      <c r="D20" s="115">
        <f>((A7*D7)+(A8*D8)+(A9*D9)+(A10*D10)+(5*D11))/D6</f>
        <v>1.6725692114705797</v>
      </c>
      <c r="E20" s="115">
        <f>(($A7*E7)+($A8*E8)+($A9*E9)+($A10*E10)+(5*E11))/E6</f>
        <v>1.6719787064158795</v>
      </c>
      <c r="F20" s="115">
        <f>(($A7*F7)+($A8*F8)+($A9*F9)+($A10*F10)+(5*F11))/F6</f>
        <v>1.6711063040791103</v>
      </c>
      <c r="G20" s="178"/>
      <c r="H20" s="178"/>
    </row>
    <row r="21" spans="1:8" ht="12.75">
      <c r="A21" s="93"/>
      <c r="B21" s="116"/>
      <c r="C21" s="116"/>
      <c r="D21" s="116"/>
      <c r="E21" s="238"/>
      <c r="G21" s="179"/>
      <c r="H21" s="179"/>
    </row>
    <row r="22" spans="1:8" ht="12.75">
      <c r="A22" s="90"/>
      <c r="B22" s="117"/>
      <c r="C22" s="117"/>
      <c r="D22" s="112"/>
      <c r="F22" s="273"/>
      <c r="G22" s="176"/>
      <c r="H22" s="176"/>
    </row>
    <row r="23" spans="1:11" ht="16.5" customHeight="1">
      <c r="A23" s="107" t="s">
        <v>152</v>
      </c>
      <c r="B23" s="7">
        <v>11093</v>
      </c>
      <c r="C23" s="7">
        <v>11817</v>
      </c>
      <c r="D23" s="7">
        <v>11627</v>
      </c>
      <c r="E23" s="270">
        <v>12469</v>
      </c>
      <c r="F23" s="7">
        <v>12036</v>
      </c>
      <c r="G23" s="58"/>
      <c r="H23" s="58">
        <f>(F23-B23)/B23*100</f>
        <v>8.500856395925359</v>
      </c>
      <c r="J23" s="7"/>
      <c r="K23" s="20"/>
    </row>
    <row r="24" spans="1:14" ht="12.75">
      <c r="A24" s="109">
        <v>1</v>
      </c>
      <c r="B24" s="20">
        <v>4026</v>
      </c>
      <c r="C24" s="20">
        <v>4288</v>
      </c>
      <c r="D24" s="20">
        <v>4271</v>
      </c>
      <c r="E24" s="20">
        <v>4558</v>
      </c>
      <c r="F24" s="20">
        <v>4479.11859883236</v>
      </c>
      <c r="G24" s="58"/>
      <c r="H24" s="58">
        <f>(F24-B24)/B24*100</f>
        <v>11.254808714166904</v>
      </c>
      <c r="I24" s="111"/>
      <c r="J24" s="267"/>
      <c r="K24" s="267"/>
      <c r="L24" s="267"/>
      <c r="M24" s="267"/>
      <c r="N24" s="267"/>
    </row>
    <row r="25" spans="1:12" ht="12.75">
      <c r="A25" s="109">
        <v>2</v>
      </c>
      <c r="B25" s="20">
        <v>4732</v>
      </c>
      <c r="C25" s="20">
        <v>5004</v>
      </c>
      <c r="D25" s="20">
        <v>4931</v>
      </c>
      <c r="E25" s="20">
        <v>5366</v>
      </c>
      <c r="F25" s="20">
        <v>5104.508757297748</v>
      </c>
      <c r="G25" s="58"/>
      <c r="H25" s="58">
        <f>(F25-B25)/B25*100</f>
        <v>7.872120822014965</v>
      </c>
      <c r="I25" s="111"/>
      <c r="J25" s="267"/>
      <c r="K25" s="20"/>
      <c r="L25" s="20"/>
    </row>
    <row r="26" spans="1:12" ht="12.75">
      <c r="A26" s="109">
        <v>3</v>
      </c>
      <c r="B26" s="20">
        <v>1967</v>
      </c>
      <c r="C26" s="20">
        <v>2182</v>
      </c>
      <c r="D26" s="20">
        <v>2057</v>
      </c>
      <c r="E26" s="20">
        <v>2159.1856737821026</v>
      </c>
      <c r="F26" s="20">
        <v>2105.0452043369473</v>
      </c>
      <c r="G26" s="58"/>
      <c r="H26" s="58">
        <f>(F26-B26)/B26*100</f>
        <v>7.018058176763972</v>
      </c>
      <c r="I26" s="111"/>
      <c r="J26" s="267"/>
      <c r="K26" s="20"/>
      <c r="L26" s="20"/>
    </row>
    <row r="27" spans="1:12" ht="12.75">
      <c r="A27" s="109">
        <v>4</v>
      </c>
      <c r="B27">
        <v>324</v>
      </c>
      <c r="C27" s="20">
        <v>299</v>
      </c>
      <c r="D27">
        <v>324</v>
      </c>
      <c r="E27" s="22">
        <v>336.79746130507664</v>
      </c>
      <c r="F27" s="22">
        <v>311.18932443703085</v>
      </c>
      <c r="G27" s="58"/>
      <c r="H27" s="58">
        <f>(F27-B27)/B27*100</f>
        <v>-3.9539122107929483</v>
      </c>
      <c r="I27" s="111"/>
      <c r="J27" s="267"/>
      <c r="K27" s="20"/>
      <c r="L27" s="20"/>
    </row>
    <row r="28" spans="1:12" ht="12.75">
      <c r="A28" s="109" t="s">
        <v>150</v>
      </c>
      <c r="B28">
        <v>44</v>
      </c>
      <c r="C28" s="20">
        <v>44</v>
      </c>
      <c r="D28" s="111">
        <v>44</v>
      </c>
      <c r="E28" s="22">
        <v>49.29096040694723</v>
      </c>
      <c r="F28" s="22">
        <v>36.138115095913264</v>
      </c>
      <c r="G28" s="58"/>
      <c r="H28" s="58" t="s">
        <v>25</v>
      </c>
      <c r="I28" s="111"/>
      <c r="J28" s="267"/>
      <c r="K28" s="20"/>
      <c r="L28" s="20"/>
    </row>
    <row r="29" spans="1:10" ht="12.75">
      <c r="A29" s="109"/>
      <c r="B29" s="112"/>
      <c r="C29" s="112"/>
      <c r="D29" s="112"/>
      <c r="G29" s="58"/>
      <c r="H29" s="58"/>
      <c r="J29" s="267"/>
    </row>
    <row r="30" spans="1:8" ht="12.75">
      <c r="A30" s="110" t="s">
        <v>181</v>
      </c>
      <c r="B30" s="113">
        <f>SUM(B31:B35)</f>
        <v>100</v>
      </c>
      <c r="C30" s="113">
        <f>SUM(C31:C35)</f>
        <v>100</v>
      </c>
      <c r="D30" s="113">
        <f>SUM(D31:D35)</f>
        <v>100</v>
      </c>
      <c r="E30" s="113">
        <f>SUM(E31:E35)</f>
        <v>100.00219821552751</v>
      </c>
      <c r="F30" s="113">
        <f>SUM(F31:F35)</f>
        <v>99.99999999999999</v>
      </c>
      <c r="G30" s="177"/>
      <c r="H30" s="177"/>
    </row>
    <row r="31" spans="1:8" ht="12.75">
      <c r="A31" s="109">
        <v>1</v>
      </c>
      <c r="B31" s="114">
        <f>B24/$B$23*100</f>
        <v>36.293157847291084</v>
      </c>
      <c r="C31" s="114">
        <f>C24/$C$23*100</f>
        <v>36.286705593636285</v>
      </c>
      <c r="D31" s="114">
        <f>D24/$D$23*100</f>
        <v>36.733465210286404</v>
      </c>
      <c r="E31" s="114">
        <f>E24/$E$23*100</f>
        <v>36.55465554575347</v>
      </c>
      <c r="F31" s="114">
        <f>F24/$F$23*100</f>
        <v>37.214345287739775</v>
      </c>
      <c r="G31" s="176"/>
      <c r="H31" s="176"/>
    </row>
    <row r="32" spans="1:10" ht="12.75">
      <c r="A32" s="109">
        <v>2</v>
      </c>
      <c r="B32" s="114">
        <f>B25/$B$23*100</f>
        <v>42.657531776796176</v>
      </c>
      <c r="C32" s="114">
        <f>C25/$C$23*100</f>
        <v>42.345773038842346</v>
      </c>
      <c r="D32" s="114">
        <f>D25/$D$23*100</f>
        <v>42.409907972821884</v>
      </c>
      <c r="E32" s="114">
        <f>E25/$E$23*100</f>
        <v>43.03472612077953</v>
      </c>
      <c r="F32" s="114">
        <f>F25/$F$23*100</f>
        <v>42.41034195162636</v>
      </c>
      <c r="G32" s="176"/>
      <c r="H32" s="176"/>
      <c r="J32" s="20"/>
    </row>
    <row r="33" spans="1:8" ht="12.75">
      <c r="A33" s="109">
        <v>3</v>
      </c>
      <c r="B33" s="114">
        <f>B26/$B$23*100</f>
        <v>17.731903001893084</v>
      </c>
      <c r="C33" s="114">
        <f>C26/$C$23*100</f>
        <v>18.464923415418465</v>
      </c>
      <c r="D33" s="114">
        <f>D26/$D$23*100</f>
        <v>17.69157994323557</v>
      </c>
      <c r="E33" s="114">
        <f>E26/$E$23*100</f>
        <v>17.316430136996573</v>
      </c>
      <c r="F33" s="114">
        <f>F26/$F$23*100</f>
        <v>17.489574645537946</v>
      </c>
      <c r="G33" s="176"/>
      <c r="H33" s="176"/>
    </row>
    <row r="34" spans="1:8" ht="12.75">
      <c r="A34" s="109">
        <v>4</v>
      </c>
      <c r="B34" s="114">
        <f>B27/$B$23*100</f>
        <v>2.9207608401694762</v>
      </c>
      <c r="C34" s="114">
        <f>C27/$C$23*100</f>
        <v>2.5302530253025304</v>
      </c>
      <c r="D34" s="114">
        <f>D27/$D$23*100</f>
        <v>2.78661735615378</v>
      </c>
      <c r="E34" s="114">
        <f>E27/$E$23*100</f>
        <v>2.7010783647852805</v>
      </c>
      <c r="F34" s="114">
        <f>F27/$F$23*100</f>
        <v>2.585487906588824</v>
      </c>
      <c r="G34" s="176"/>
      <c r="H34" s="176"/>
    </row>
    <row r="35" spans="1:10" ht="12.75">
      <c r="A35" s="109" t="s">
        <v>150</v>
      </c>
      <c r="B35" s="114">
        <f>B28/$B$23*100</f>
        <v>0.3966465338501758</v>
      </c>
      <c r="C35" s="114">
        <f>C28/$C$23*100</f>
        <v>0.37234492680037234</v>
      </c>
      <c r="D35" s="114">
        <f>D28/$D$23*100</f>
        <v>0.3784295175023652</v>
      </c>
      <c r="E35" s="114">
        <f>E28/$E$23*100</f>
        <v>0.3953080472126652</v>
      </c>
      <c r="F35" s="114">
        <f>F28/$F$23*100</f>
        <v>0.3002502085070893</v>
      </c>
      <c r="G35" s="176"/>
      <c r="H35" s="176"/>
      <c r="J35" s="20"/>
    </row>
    <row r="36" spans="1:8" ht="12.75">
      <c r="A36" s="109"/>
      <c r="B36" s="114"/>
      <c r="C36" s="114"/>
      <c r="D36" s="114"/>
      <c r="G36" s="176"/>
      <c r="H36" s="176"/>
    </row>
    <row r="37" spans="1:8" ht="12.75">
      <c r="A37" s="109" t="s">
        <v>179</v>
      </c>
      <c r="B37" s="115">
        <v>1.9</v>
      </c>
      <c r="C37" s="115">
        <v>1.9</v>
      </c>
      <c r="D37" s="115">
        <f>((A24*D24)+(A25*D25)+(A26*D26)+(A27*D27)+(5*D28))/D23</f>
        <v>1.8766663799776382</v>
      </c>
      <c r="E37" s="115">
        <f>(($A24*E24)+($A25*E25)+($A26*E26)+($A27*E27)+(5*E28))/E23</f>
        <v>1.8735425189350667</v>
      </c>
      <c r="F37" s="115">
        <f>(($A24*F24)+($A25*F25)+($A26*F26)+($A27*F27)+(5*F28))/F23</f>
        <v>1.8634695579649707</v>
      </c>
      <c r="G37" s="178"/>
      <c r="H37"/>
    </row>
    <row r="38" spans="1:8" ht="13.5" thickBot="1">
      <c r="A38" s="197"/>
      <c r="B38" s="198"/>
      <c r="C38" s="198"/>
      <c r="D38" s="198"/>
      <c r="E38" s="198"/>
      <c r="F38" s="198"/>
      <c r="G38" s="242"/>
      <c r="H38" s="198"/>
    </row>
    <row r="39" spans="1:8" ht="12.75">
      <c r="A39" s="196"/>
      <c r="B39" s="105"/>
      <c r="C39" s="105"/>
      <c r="D39" s="105"/>
      <c r="E39" s="105"/>
      <c r="F39" s="105"/>
      <c r="G39" s="105"/>
      <c r="H39" s="199"/>
    </row>
    <row r="40" spans="1:8" ht="12.75">
      <c r="A40" s="8" t="s">
        <v>78</v>
      </c>
      <c r="B40" s="105"/>
      <c r="C40" s="105"/>
      <c r="D40" s="105"/>
      <c r="E40" s="105"/>
      <c r="F40" s="105"/>
      <c r="G40" s="105"/>
      <c r="H40" s="199"/>
    </row>
    <row r="41" spans="1:8" ht="12.75">
      <c r="A41" s="8"/>
      <c r="B41" s="105"/>
      <c r="C41" s="105"/>
      <c r="D41" s="105"/>
      <c r="E41" s="105"/>
      <c r="F41" s="105"/>
      <c r="G41" s="105"/>
      <c r="H41" s="199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J21" sqref="J21"/>
    </sheetView>
  </sheetViews>
  <sheetFormatPr defaultColWidth="9.140625" defaultRowHeight="12.75"/>
  <cols>
    <col min="1" max="1" width="47.00390625" style="0" customWidth="1"/>
    <col min="2" max="2" width="9.57421875" style="0" customWidth="1"/>
    <col min="3" max="3" width="10.00390625" style="0" customWidth="1"/>
    <col min="4" max="4" width="10.57421875" style="0" bestFit="1" customWidth="1"/>
    <col min="5" max="6" width="11.7109375" style="0" customWidth="1"/>
    <col min="7" max="7" width="2.28125" style="0" customWidth="1"/>
    <col min="8" max="8" width="10.00390625" style="1" bestFit="1" customWidth="1"/>
    <col min="10" max="10" width="10.7109375" style="0" customWidth="1"/>
  </cols>
  <sheetData>
    <row r="1" ht="14.25" customHeight="1">
      <c r="A1" s="21" t="s">
        <v>172</v>
      </c>
    </row>
    <row r="3" spans="1:7" ht="13.5" thickBot="1">
      <c r="A3" s="25" t="s">
        <v>58</v>
      </c>
      <c r="G3" s="13"/>
    </row>
    <row r="4" spans="1:8" ht="33.75">
      <c r="A4" s="118"/>
      <c r="B4" s="181" t="s">
        <v>203</v>
      </c>
      <c r="C4" s="181" t="s">
        <v>207</v>
      </c>
      <c r="D4" s="251" t="s">
        <v>209</v>
      </c>
      <c r="E4" s="263" t="s">
        <v>217</v>
      </c>
      <c r="F4" s="263" t="s">
        <v>220</v>
      </c>
      <c r="G4" s="263"/>
      <c r="H4" s="182" t="s">
        <v>222</v>
      </c>
    </row>
    <row r="5" spans="1:8" ht="12.75">
      <c r="A5" s="108"/>
      <c r="B5" s="120"/>
      <c r="C5" s="120"/>
      <c r="D5" s="120"/>
      <c r="E5" s="120"/>
      <c r="F5" s="275"/>
      <c r="G5" s="121"/>
      <c r="H5" s="221"/>
    </row>
    <row r="6" spans="1:8" ht="12.75">
      <c r="A6" s="110" t="s">
        <v>151</v>
      </c>
      <c r="B6" s="122">
        <v>33452</v>
      </c>
      <c r="C6" s="122">
        <v>35922</v>
      </c>
      <c r="D6" s="7">
        <v>34279</v>
      </c>
      <c r="E6" s="7">
        <v>34232</v>
      </c>
      <c r="F6" s="7">
        <v>32593</v>
      </c>
      <c r="G6" s="222"/>
      <c r="H6" s="222">
        <f>(F6*100/B6)-100</f>
        <v>-2.5678584240105238</v>
      </c>
    </row>
    <row r="7" spans="1:9" ht="12.75">
      <c r="A7" s="110"/>
      <c r="B7" s="122"/>
      <c r="C7" s="122"/>
      <c r="D7" s="66"/>
      <c r="F7" s="120"/>
      <c r="G7" s="222"/>
      <c r="H7" s="222"/>
      <c r="I7" s="20"/>
    </row>
    <row r="8" spans="1:10" ht="12.75">
      <c r="A8" s="123" t="s">
        <v>148</v>
      </c>
      <c r="B8" s="20">
        <v>10377</v>
      </c>
      <c r="C8" s="20">
        <v>11363</v>
      </c>
      <c r="D8" s="66">
        <v>11106</v>
      </c>
      <c r="E8" s="66">
        <v>10808.24851304399</v>
      </c>
      <c r="F8" s="66">
        <v>10484</v>
      </c>
      <c r="G8" s="222"/>
      <c r="H8" s="222">
        <f aca="true" t="shared" si="0" ref="H8:H19">(F8*100/B8)-100</f>
        <v>1.0311265298255705</v>
      </c>
      <c r="J8" s="267"/>
    </row>
    <row r="9" spans="1:8" ht="12.75">
      <c r="A9" s="123" t="s">
        <v>140</v>
      </c>
      <c r="B9" s="20">
        <v>4456</v>
      </c>
      <c r="C9" s="20">
        <v>4545</v>
      </c>
      <c r="D9" s="66">
        <v>4289</v>
      </c>
      <c r="E9" s="66">
        <v>4269.6764619280375</v>
      </c>
      <c r="F9" s="66">
        <v>3910</v>
      </c>
      <c r="G9" s="222"/>
      <c r="H9" s="222">
        <f t="shared" si="0"/>
        <v>-12.253141831238779</v>
      </c>
    </row>
    <row r="10" spans="1:8" ht="12.75">
      <c r="A10" s="123" t="s">
        <v>159</v>
      </c>
      <c r="B10" s="20">
        <v>3258</v>
      </c>
      <c r="C10" s="20">
        <v>3307</v>
      </c>
      <c r="D10" s="66">
        <v>3005</v>
      </c>
      <c r="E10" s="66">
        <v>2870.641776102703</v>
      </c>
      <c r="F10" s="66">
        <v>2509</v>
      </c>
      <c r="G10" s="222"/>
      <c r="H10" s="222">
        <f t="shared" si="0"/>
        <v>-22.98956414978514</v>
      </c>
    </row>
    <row r="11" spans="1:8" ht="12.75">
      <c r="A11" s="123" t="s">
        <v>160</v>
      </c>
      <c r="B11" s="20">
        <v>2512</v>
      </c>
      <c r="C11" s="20">
        <v>2781</v>
      </c>
      <c r="D11" s="66">
        <v>2555</v>
      </c>
      <c r="E11" s="66">
        <v>2548.0977563158826</v>
      </c>
      <c r="F11" s="66">
        <v>2346</v>
      </c>
      <c r="G11" s="222"/>
      <c r="H11" s="222">
        <f t="shared" si="0"/>
        <v>-6.608280254777071</v>
      </c>
    </row>
    <row r="12" spans="1:8" ht="12.75">
      <c r="A12" s="123" t="s">
        <v>161</v>
      </c>
      <c r="B12" s="20">
        <v>2056</v>
      </c>
      <c r="C12" s="20">
        <v>2125</v>
      </c>
      <c r="D12" s="66">
        <v>1965</v>
      </c>
      <c r="E12" s="66">
        <v>1971.5503209469407</v>
      </c>
      <c r="F12" s="66">
        <v>1804</v>
      </c>
      <c r="G12" s="222"/>
      <c r="H12" s="222">
        <f t="shared" si="0"/>
        <v>-12.256809338521407</v>
      </c>
    </row>
    <row r="13" spans="1:8" ht="12.75">
      <c r="A13" s="123" t="s">
        <v>133</v>
      </c>
      <c r="B13" s="20">
        <v>1363</v>
      </c>
      <c r="C13" s="20">
        <v>1581</v>
      </c>
      <c r="D13" s="66">
        <v>1395</v>
      </c>
      <c r="E13" s="66">
        <v>1524.0204934927272</v>
      </c>
      <c r="F13" s="66">
        <v>1512</v>
      </c>
      <c r="G13" s="222"/>
      <c r="H13" s="222">
        <f t="shared" si="0"/>
        <v>10.931768158473957</v>
      </c>
    </row>
    <row r="14" spans="1:8" ht="12.75">
      <c r="A14" s="123" t="s">
        <v>162</v>
      </c>
      <c r="B14" s="20">
        <v>1072</v>
      </c>
      <c r="C14" s="20">
        <v>1166</v>
      </c>
      <c r="D14" s="66">
        <v>1098</v>
      </c>
      <c r="E14" s="66">
        <v>1063.3873152346741</v>
      </c>
      <c r="F14" s="66">
        <v>927</v>
      </c>
      <c r="G14" s="222"/>
      <c r="H14" s="222">
        <f t="shared" si="0"/>
        <v>-13.526119402985074</v>
      </c>
    </row>
    <row r="15" spans="1:8" ht="14.25">
      <c r="A15" s="123" t="s">
        <v>189</v>
      </c>
      <c r="B15" s="20">
        <v>602</v>
      </c>
      <c r="C15" s="20">
        <v>590</v>
      </c>
      <c r="D15" s="66">
        <v>615</v>
      </c>
      <c r="E15" s="66">
        <v>595</v>
      </c>
      <c r="F15" s="66">
        <v>575</v>
      </c>
      <c r="G15" s="222"/>
      <c r="H15" s="222">
        <f t="shared" si="0"/>
        <v>-4.485049833887047</v>
      </c>
    </row>
    <row r="16" spans="1:8" ht="12.75">
      <c r="A16" s="123" t="s">
        <v>164</v>
      </c>
      <c r="B16" s="20">
        <v>812</v>
      </c>
      <c r="C16" s="20">
        <v>913</v>
      </c>
      <c r="D16" s="66">
        <v>985</v>
      </c>
      <c r="E16" s="66">
        <v>979</v>
      </c>
      <c r="F16" s="66">
        <v>929</v>
      </c>
      <c r="G16" s="222"/>
      <c r="H16" s="222">
        <f t="shared" si="0"/>
        <v>14.408866995073893</v>
      </c>
    </row>
    <row r="17" spans="1:8" ht="12.75">
      <c r="A17" s="123" t="s">
        <v>163</v>
      </c>
      <c r="B17" s="20">
        <v>545</v>
      </c>
      <c r="C17" s="20">
        <v>429</v>
      </c>
      <c r="D17" s="66">
        <v>291</v>
      </c>
      <c r="E17" s="66">
        <v>297</v>
      </c>
      <c r="F17" s="66">
        <v>260</v>
      </c>
      <c r="G17" s="222"/>
      <c r="H17" s="222">
        <f t="shared" si="0"/>
        <v>-52.293577981651374</v>
      </c>
    </row>
    <row r="18" spans="2:8" ht="12.75">
      <c r="B18" s="20"/>
      <c r="C18" s="20"/>
      <c r="D18" s="66"/>
      <c r="F18" s="120"/>
      <c r="G18" s="222"/>
      <c r="H18" s="222"/>
    </row>
    <row r="19" spans="1:8" ht="12.75">
      <c r="A19" s="119" t="s">
        <v>155</v>
      </c>
      <c r="B19" s="20">
        <v>6399</v>
      </c>
      <c r="C19" s="20">
        <v>7122</v>
      </c>
      <c r="D19" s="66">
        <v>6975</v>
      </c>
      <c r="E19" s="66">
        <v>7305</v>
      </c>
      <c r="F19" s="66">
        <v>7337</v>
      </c>
      <c r="G19" s="222"/>
      <c r="H19" s="222">
        <f t="shared" si="0"/>
        <v>14.658540396937028</v>
      </c>
    </row>
    <row r="20" spans="1:8" ht="12.75">
      <c r="A20" s="84"/>
      <c r="B20" s="153"/>
      <c r="C20" s="253"/>
      <c r="D20" s="253"/>
      <c r="F20" s="120"/>
      <c r="G20" s="223"/>
      <c r="H20" s="223"/>
    </row>
    <row r="21" spans="1:8" ht="12.75">
      <c r="A21" s="133"/>
      <c r="B21" s="121"/>
      <c r="C21" s="121"/>
      <c r="D21" s="154"/>
      <c r="E21" s="239"/>
      <c r="F21" s="154"/>
      <c r="G21" s="224"/>
      <c r="H21" s="224"/>
    </row>
    <row r="22" spans="1:8" ht="12.75">
      <c r="A22" s="110" t="s">
        <v>152</v>
      </c>
      <c r="B22" s="7">
        <v>11093</v>
      </c>
      <c r="C22" s="7">
        <v>11817</v>
      </c>
      <c r="D22" s="7">
        <v>11627</v>
      </c>
      <c r="E22" s="7">
        <v>12469</v>
      </c>
      <c r="F22" s="7">
        <v>12036</v>
      </c>
      <c r="G22" s="222"/>
      <c r="H22" s="222">
        <f>(F22*100/B22)-100</f>
        <v>8.500856395925354</v>
      </c>
    </row>
    <row r="23" spans="2:8" ht="12.75">
      <c r="B23" s="122"/>
      <c r="C23" s="122"/>
      <c r="D23" s="66"/>
      <c r="F23" s="120"/>
      <c r="G23" s="222"/>
      <c r="H23" s="222"/>
    </row>
    <row r="24" spans="1:10" ht="12.75">
      <c r="A24" s="124" t="s">
        <v>148</v>
      </c>
      <c r="B24" s="20">
        <v>2124</v>
      </c>
      <c r="C24" s="20">
        <v>2332</v>
      </c>
      <c r="D24" s="66">
        <v>2338</v>
      </c>
      <c r="E24" s="66">
        <v>2485.9717482292335</v>
      </c>
      <c r="F24" s="66">
        <v>2493</v>
      </c>
      <c r="G24" s="222"/>
      <c r="H24" s="222">
        <f aca="true" t="shared" si="1" ref="H24:H35">(F24*100/B24)-100</f>
        <v>17.372881355932208</v>
      </c>
      <c r="I24" s="94"/>
      <c r="J24" s="267"/>
    </row>
    <row r="25" spans="1:9" ht="12.75">
      <c r="A25" s="108" t="s">
        <v>159</v>
      </c>
      <c r="B25" s="20">
        <v>1585</v>
      </c>
      <c r="C25" s="20">
        <v>1555</v>
      </c>
      <c r="D25" s="66">
        <v>1419</v>
      </c>
      <c r="E25" s="66">
        <v>1524.5018512556342</v>
      </c>
      <c r="F25" s="66">
        <v>1389</v>
      </c>
      <c r="G25" s="222"/>
      <c r="H25" s="222">
        <f t="shared" si="1"/>
        <v>-12.36593059936908</v>
      </c>
      <c r="I25" s="94"/>
    </row>
    <row r="26" spans="1:9" ht="12.75">
      <c r="A26" s="124" t="s">
        <v>140</v>
      </c>
      <c r="B26" s="20">
        <v>1369</v>
      </c>
      <c r="C26" s="20">
        <v>1405</v>
      </c>
      <c r="D26" s="66">
        <v>1410</v>
      </c>
      <c r="E26" s="66">
        <v>1456.2555537669027</v>
      </c>
      <c r="F26" s="66">
        <v>1326</v>
      </c>
      <c r="G26" s="222"/>
      <c r="H26" s="222">
        <f t="shared" si="1"/>
        <v>-3.1409788166544956</v>
      </c>
      <c r="I26" s="94"/>
    </row>
    <row r="27" spans="1:9" ht="12.75">
      <c r="A27" s="124" t="s">
        <v>160</v>
      </c>
      <c r="B27" s="20">
        <v>1197</v>
      </c>
      <c r="C27" s="20">
        <v>1278</v>
      </c>
      <c r="D27" s="66">
        <v>1323</v>
      </c>
      <c r="E27" s="66">
        <v>1415.1070508692853</v>
      </c>
      <c r="F27" s="66">
        <v>1292</v>
      </c>
      <c r="G27" s="222"/>
      <c r="H27" s="222">
        <f t="shared" si="1"/>
        <v>7.936507936507937</v>
      </c>
      <c r="I27" s="94"/>
    </row>
    <row r="28" spans="1:9" ht="12.75">
      <c r="A28" s="108" t="s">
        <v>162</v>
      </c>
      <c r="B28" s="20">
        <v>607</v>
      </c>
      <c r="C28" s="20">
        <v>652</v>
      </c>
      <c r="D28" s="66">
        <v>636</v>
      </c>
      <c r="E28" s="66">
        <v>625.2565196394075</v>
      </c>
      <c r="F28" s="66">
        <v>569</v>
      </c>
      <c r="G28" s="222"/>
      <c r="H28" s="222">
        <f t="shared" si="1"/>
        <v>-6.260296540362432</v>
      </c>
      <c r="I28" s="94"/>
    </row>
    <row r="29" spans="1:9" ht="12.75">
      <c r="A29" s="124" t="s">
        <v>161</v>
      </c>
      <c r="B29" s="20">
        <v>601</v>
      </c>
      <c r="C29" s="20">
        <v>652</v>
      </c>
      <c r="D29" s="66">
        <v>615</v>
      </c>
      <c r="E29" s="66">
        <v>670.4195106245976</v>
      </c>
      <c r="F29" s="66">
        <v>670</v>
      </c>
      <c r="G29" s="222"/>
      <c r="H29" s="222">
        <f t="shared" si="1"/>
        <v>11.480865224625617</v>
      </c>
      <c r="I29" s="94"/>
    </row>
    <row r="30" spans="1:9" ht="12.75">
      <c r="A30" s="124" t="s">
        <v>133</v>
      </c>
      <c r="B30" s="20">
        <v>323</v>
      </c>
      <c r="C30" s="20">
        <v>329</v>
      </c>
      <c r="D30" s="66">
        <v>303</v>
      </c>
      <c r="E30" s="66">
        <v>342.2351094655505</v>
      </c>
      <c r="F30" s="66">
        <v>377</v>
      </c>
      <c r="G30" s="222"/>
      <c r="H30" s="222">
        <f t="shared" si="1"/>
        <v>16.71826625386997</v>
      </c>
      <c r="I30" s="94"/>
    </row>
    <row r="31" spans="1:9" ht="12.75">
      <c r="A31" s="124" t="s">
        <v>165</v>
      </c>
      <c r="B31" s="20">
        <v>294</v>
      </c>
      <c r="C31" s="20">
        <v>270</v>
      </c>
      <c r="D31" s="66">
        <v>314</v>
      </c>
      <c r="E31" s="66">
        <v>315.1373148744366</v>
      </c>
      <c r="F31" s="66">
        <v>302</v>
      </c>
      <c r="G31" s="222"/>
      <c r="H31" s="222">
        <f t="shared" si="1"/>
        <v>2.7210884353741562</v>
      </c>
      <c r="I31" s="94"/>
    </row>
    <row r="32" spans="1:9" ht="12.75">
      <c r="A32" s="124" t="s">
        <v>163</v>
      </c>
      <c r="B32" s="20">
        <v>190</v>
      </c>
      <c r="C32" s="20">
        <v>178</v>
      </c>
      <c r="D32" s="66">
        <v>128</v>
      </c>
      <c r="E32" s="66">
        <v>134.48535093367676</v>
      </c>
      <c r="F32" s="66">
        <v>137</v>
      </c>
      <c r="G32" s="222"/>
      <c r="H32" s="222">
        <f t="shared" si="1"/>
        <v>-27.89473684210526</v>
      </c>
      <c r="I32" s="94"/>
    </row>
    <row r="33" spans="1:9" ht="12.75">
      <c r="A33" s="124" t="s">
        <v>164</v>
      </c>
      <c r="B33" s="20">
        <v>206</v>
      </c>
      <c r="C33" s="20">
        <v>277</v>
      </c>
      <c r="D33" s="66">
        <v>263</v>
      </c>
      <c r="E33" s="66">
        <v>278.0033000643915</v>
      </c>
      <c r="F33" s="66">
        <v>274</v>
      </c>
      <c r="G33" s="222"/>
      <c r="H33" s="222">
        <f t="shared" si="1"/>
        <v>33.00970873786409</v>
      </c>
      <c r="I33" s="94"/>
    </row>
    <row r="34" spans="2:8" ht="12.75">
      <c r="B34" s="66"/>
      <c r="C34" s="66"/>
      <c r="D34" s="66"/>
      <c r="F34" s="120"/>
      <c r="G34" s="222"/>
      <c r="H34" s="222"/>
    </row>
    <row r="35" spans="1:9" ht="12.75">
      <c r="A35" s="134" t="s">
        <v>156</v>
      </c>
      <c r="B35" s="170">
        <v>2597</v>
      </c>
      <c r="C35" s="170">
        <v>2889</v>
      </c>
      <c r="D35" s="94">
        <v>2878</v>
      </c>
      <c r="E35" s="66">
        <v>3221.6266902768834</v>
      </c>
      <c r="F35" s="66">
        <v>3207</v>
      </c>
      <c r="G35" s="222"/>
      <c r="H35" s="222">
        <f t="shared" si="1"/>
        <v>23.48864073931459</v>
      </c>
      <c r="I35" s="170"/>
    </row>
    <row r="36" spans="1:11" ht="13.5" thickBot="1">
      <c r="A36" s="127"/>
      <c r="B36" s="99"/>
      <c r="C36" s="99"/>
      <c r="D36" s="99"/>
      <c r="E36" s="99"/>
      <c r="F36" s="99"/>
      <c r="G36" s="127"/>
      <c r="H36" s="225"/>
      <c r="I36" s="22"/>
      <c r="J36" s="210"/>
      <c r="K36" s="170"/>
    </row>
    <row r="37" spans="1:11" ht="12.75">
      <c r="A37" s="77"/>
      <c r="B37" s="94"/>
      <c r="C37" s="94"/>
      <c r="D37" s="96"/>
      <c r="G37" s="13"/>
      <c r="K37" s="20"/>
    </row>
    <row r="38" spans="1:11" ht="12.75">
      <c r="A38" s="8" t="s">
        <v>190</v>
      </c>
      <c r="B38" s="94"/>
      <c r="C38" s="94"/>
      <c r="D38" s="96"/>
      <c r="G38" s="13"/>
      <c r="K38" s="20"/>
    </row>
    <row r="39" spans="1:11" ht="12.75">
      <c r="A39" s="77"/>
      <c r="B39" s="94"/>
      <c r="C39" s="94"/>
      <c r="D39" s="96"/>
      <c r="G39" s="13"/>
      <c r="K39" s="20"/>
    </row>
    <row r="40" spans="1:3" ht="12.75">
      <c r="A40" s="95"/>
      <c r="B40" s="94"/>
      <c r="C40" s="94"/>
    </row>
    <row r="41" spans="1:3" ht="12.75">
      <c r="A41" s="92"/>
      <c r="B41" s="94"/>
      <c r="C41" s="94"/>
    </row>
    <row r="42" spans="1:3" ht="12.75">
      <c r="A42" s="92"/>
      <c r="B42" s="94"/>
      <c r="C42" s="94"/>
    </row>
    <row r="43" spans="1:3" ht="12.75">
      <c r="A43" s="92"/>
      <c r="B43" s="94"/>
      <c r="C43" s="94"/>
    </row>
    <row r="44" spans="1:4" ht="12.75">
      <c r="A44" s="95"/>
      <c r="B44" s="94"/>
      <c r="C44" s="94"/>
      <c r="D44" s="96"/>
    </row>
    <row r="45" spans="1:3" ht="12.75">
      <c r="A45" s="92"/>
      <c r="B45" s="94"/>
      <c r="C45" s="94"/>
    </row>
    <row r="46" spans="1:4" ht="12.75">
      <c r="A46" s="95"/>
      <c r="B46" s="94"/>
      <c r="C46" s="94"/>
      <c r="D46" s="96"/>
    </row>
    <row r="47" spans="1:4" ht="12.75">
      <c r="A47" s="95"/>
      <c r="B47" s="94"/>
      <c r="C47" s="94"/>
      <c r="D47" s="96"/>
    </row>
    <row r="48" spans="1:4" ht="12.75">
      <c r="A48" s="95"/>
      <c r="B48" s="94"/>
      <c r="C48" s="94"/>
      <c r="D48" s="96"/>
    </row>
    <row r="49" spans="1:4" ht="12.75">
      <c r="A49" s="95"/>
      <c r="B49" s="94"/>
      <c r="C49" s="94"/>
      <c r="D49" s="96"/>
    </row>
    <row r="50" spans="1:4" ht="12.75">
      <c r="A50" s="95"/>
      <c r="B50" s="94"/>
      <c r="C50" s="94"/>
      <c r="D50" s="96"/>
    </row>
    <row r="51" spans="1:4" ht="12.75">
      <c r="A51" s="95"/>
      <c r="B51" s="94"/>
      <c r="C51" s="94"/>
      <c r="D51" s="96"/>
    </row>
    <row r="52" spans="1:4" ht="12.75">
      <c r="A52" s="95"/>
      <c r="B52" s="94"/>
      <c r="C52" s="94"/>
      <c r="D52" s="100"/>
    </row>
    <row r="53" spans="1:4" ht="12.75">
      <c r="A53" s="95"/>
      <c r="B53" s="94"/>
      <c r="C53" s="94"/>
      <c r="D53" s="96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H4" sqref="H4"/>
    </sheetView>
  </sheetViews>
  <sheetFormatPr defaultColWidth="9.140625" defaultRowHeight="12.75"/>
  <cols>
    <col min="1" max="1" width="27.28125" style="102" customWidth="1"/>
    <col min="2" max="2" width="11.00390625" style="97" customWidth="1"/>
    <col min="3" max="6" width="12.421875" style="97" customWidth="1"/>
    <col min="7" max="7" width="2.7109375" style="97" customWidth="1"/>
    <col min="8" max="8" width="10.00390625" style="187" bestFit="1" customWidth="1"/>
    <col min="9" max="16384" width="12.421875" style="97" customWidth="1"/>
  </cols>
  <sheetData>
    <row r="1" ht="12.75">
      <c r="A1" s="106" t="s">
        <v>153</v>
      </c>
    </row>
    <row r="2" ht="15">
      <c r="A2" s="101"/>
    </row>
    <row r="3" spans="1:7" ht="13.5" thickBot="1">
      <c r="A3" s="25" t="s">
        <v>58</v>
      </c>
      <c r="G3" s="136"/>
    </row>
    <row r="4" spans="1:12" s="103" customFormat="1" ht="33.75">
      <c r="A4" s="118"/>
      <c r="B4" s="181" t="s">
        <v>203</v>
      </c>
      <c r="C4" s="181" t="s">
        <v>207</v>
      </c>
      <c r="D4" s="252" t="s">
        <v>209</v>
      </c>
      <c r="E4" s="252" t="s">
        <v>217</v>
      </c>
      <c r="F4" s="181" t="s">
        <v>220</v>
      </c>
      <c r="G4" s="193"/>
      <c r="H4" s="182" t="s">
        <v>222</v>
      </c>
      <c r="K4"/>
      <c r="L4"/>
    </row>
    <row r="5" spans="1:13" ht="12.75">
      <c r="A5" s="108"/>
      <c r="B5" s="119"/>
      <c r="C5" s="119"/>
      <c r="D5" s="119"/>
      <c r="E5" s="119"/>
      <c r="G5" s="134"/>
      <c r="H5" s="183"/>
      <c r="J5"/>
      <c r="K5"/>
      <c r="L5"/>
      <c r="M5"/>
    </row>
    <row r="6" spans="1:13" ht="12.75">
      <c r="A6" s="107" t="s">
        <v>151</v>
      </c>
      <c r="B6" s="7">
        <v>56685</v>
      </c>
      <c r="C6" s="7">
        <v>60608</v>
      </c>
      <c r="D6" s="7">
        <v>57866</v>
      </c>
      <c r="E6" s="7">
        <v>57188</v>
      </c>
      <c r="F6" s="7">
        <v>54473</v>
      </c>
      <c r="G6" s="58"/>
      <c r="H6" s="58">
        <f>(F6-B6)/B6*100</f>
        <v>-3.902266913645585</v>
      </c>
      <c r="I6"/>
      <c r="J6"/>
      <c r="K6"/>
      <c r="L6"/>
      <c r="M6"/>
    </row>
    <row r="7" spans="1:12" ht="12.75">
      <c r="A7" s="129" t="s">
        <v>140</v>
      </c>
      <c r="B7" s="20">
        <v>19789</v>
      </c>
      <c r="C7" s="20">
        <v>20771</v>
      </c>
      <c r="D7" s="20">
        <v>19567</v>
      </c>
      <c r="E7" s="20">
        <v>19360</v>
      </c>
      <c r="F7" s="20">
        <v>18025</v>
      </c>
      <c r="G7" s="58"/>
      <c r="H7" s="58">
        <f aca="true" t="shared" si="0" ref="H7:H18">(F7-B7)/B7*100</f>
        <v>-8.914043155288292</v>
      </c>
      <c r="I7"/>
      <c r="J7"/>
      <c r="K7" s="20"/>
      <c r="L7" s="20"/>
    </row>
    <row r="8" spans="1:12" ht="12.75">
      <c r="A8" s="129" t="s">
        <v>138</v>
      </c>
      <c r="B8" s="20">
        <v>18006</v>
      </c>
      <c r="C8" s="20">
        <v>19731</v>
      </c>
      <c r="D8" s="20">
        <v>19390</v>
      </c>
      <c r="E8" s="20">
        <v>18762</v>
      </c>
      <c r="F8" s="20">
        <v>18198</v>
      </c>
      <c r="G8" s="58"/>
      <c r="H8" s="58">
        <f t="shared" si="0"/>
        <v>1.0663112295901367</v>
      </c>
      <c r="I8"/>
      <c r="J8"/>
      <c r="K8"/>
      <c r="L8"/>
    </row>
    <row r="9" spans="1:12" ht="12.75">
      <c r="A9" s="129" t="s">
        <v>130</v>
      </c>
      <c r="B9" s="20">
        <v>6424</v>
      </c>
      <c r="C9" s="20">
        <v>6628</v>
      </c>
      <c r="D9" s="20">
        <v>5940</v>
      </c>
      <c r="E9" s="20">
        <v>5667</v>
      </c>
      <c r="F9" s="20">
        <v>5183</v>
      </c>
      <c r="G9" s="58"/>
      <c r="H9" s="58">
        <f t="shared" si="0"/>
        <v>-19.318181818181817</v>
      </c>
      <c r="I9"/>
      <c r="J9"/>
      <c r="K9"/>
      <c r="L9" s="20"/>
    </row>
    <row r="10" spans="1:12" ht="12.75">
      <c r="A10" s="129" t="s">
        <v>131</v>
      </c>
      <c r="B10" s="20">
        <v>3430</v>
      </c>
      <c r="C10" s="20">
        <v>3370</v>
      </c>
      <c r="D10" s="20">
        <v>2991</v>
      </c>
      <c r="E10" s="20">
        <v>2942</v>
      </c>
      <c r="F10" s="20">
        <v>2771</v>
      </c>
      <c r="G10" s="58"/>
      <c r="H10" s="58">
        <f t="shared" si="0"/>
        <v>-19.212827988338194</v>
      </c>
      <c r="I10"/>
      <c r="J10"/>
      <c r="K10"/>
      <c r="L10" s="20"/>
    </row>
    <row r="11" spans="1:12" ht="12.75">
      <c r="A11" s="129" t="s">
        <v>133</v>
      </c>
      <c r="B11" s="20">
        <v>3871</v>
      </c>
      <c r="C11" s="20">
        <v>4189</v>
      </c>
      <c r="D11" s="20">
        <v>3888</v>
      </c>
      <c r="E11" s="20">
        <v>4002</v>
      </c>
      <c r="F11" s="20">
        <v>4226</v>
      </c>
      <c r="G11" s="58"/>
      <c r="H11" s="58">
        <f t="shared" si="0"/>
        <v>9.170756910359081</v>
      </c>
      <c r="I11"/>
      <c r="J11"/>
      <c r="K11"/>
      <c r="L11" s="20"/>
    </row>
    <row r="12" spans="1:12" ht="12.75">
      <c r="A12" s="129" t="s">
        <v>136</v>
      </c>
      <c r="B12" s="20">
        <v>2644</v>
      </c>
      <c r="C12" s="20">
        <v>3154</v>
      </c>
      <c r="D12" s="20">
        <v>3266</v>
      </c>
      <c r="E12" s="20">
        <v>3412</v>
      </c>
      <c r="F12" s="20">
        <v>3268</v>
      </c>
      <c r="G12" s="58"/>
      <c r="H12" s="58">
        <f t="shared" si="0"/>
        <v>23.600605143721634</v>
      </c>
      <c r="I12"/>
      <c r="J12"/>
      <c r="K12"/>
      <c r="L12" s="20"/>
    </row>
    <row r="13" spans="1:12" ht="12.75">
      <c r="A13" s="129" t="s">
        <v>132</v>
      </c>
      <c r="B13" s="20">
        <v>1391</v>
      </c>
      <c r="C13" s="20">
        <v>1534</v>
      </c>
      <c r="D13" s="20">
        <v>1633</v>
      </c>
      <c r="E13" s="20">
        <v>1732</v>
      </c>
      <c r="F13" s="20">
        <v>1568</v>
      </c>
      <c r="G13" s="58"/>
      <c r="H13" s="58">
        <f t="shared" si="0"/>
        <v>12.724658519051044</v>
      </c>
      <c r="I13"/>
      <c r="J13"/>
      <c r="K13"/>
      <c r="L13"/>
    </row>
    <row r="14" spans="1:12" ht="12.75">
      <c r="A14" s="129" t="s">
        <v>129</v>
      </c>
      <c r="B14">
        <v>255</v>
      </c>
      <c r="C14" s="20">
        <v>219</v>
      </c>
      <c r="D14">
        <v>223</v>
      </c>
      <c r="E14">
        <v>241</v>
      </c>
      <c r="F14">
        <v>216</v>
      </c>
      <c r="G14" s="58"/>
      <c r="H14" s="58">
        <f t="shared" si="0"/>
        <v>-15.294117647058824</v>
      </c>
      <c r="I14"/>
      <c r="J14"/>
      <c r="K14"/>
      <c r="L14"/>
    </row>
    <row r="15" spans="1:12" ht="12.75">
      <c r="A15" s="129" t="s">
        <v>135</v>
      </c>
      <c r="B15">
        <v>192</v>
      </c>
      <c r="C15" s="20">
        <v>213</v>
      </c>
      <c r="D15">
        <v>182</v>
      </c>
      <c r="E15">
        <v>205</v>
      </c>
      <c r="F15">
        <v>209</v>
      </c>
      <c r="G15" s="58"/>
      <c r="H15" s="58">
        <f t="shared" si="0"/>
        <v>8.854166666666668</v>
      </c>
      <c r="I15"/>
      <c r="J15"/>
      <c r="K15"/>
      <c r="L15" s="20"/>
    </row>
    <row r="16" spans="1:12" ht="12.75">
      <c r="A16" s="129" t="s">
        <v>139</v>
      </c>
      <c r="B16">
        <v>267</v>
      </c>
      <c r="C16" s="20">
        <v>299</v>
      </c>
      <c r="D16">
        <v>252</v>
      </c>
      <c r="E16">
        <v>285</v>
      </c>
      <c r="F16">
        <v>268</v>
      </c>
      <c r="G16" s="58"/>
      <c r="H16" s="58">
        <f t="shared" si="0"/>
        <v>0.37453183520599254</v>
      </c>
      <c r="I16"/>
      <c r="J16"/>
      <c r="K16"/>
      <c r="L16"/>
    </row>
    <row r="17" spans="1:12" ht="12.75">
      <c r="A17" s="129" t="s">
        <v>137</v>
      </c>
      <c r="B17">
        <v>288</v>
      </c>
      <c r="C17" s="20">
        <v>338</v>
      </c>
      <c r="D17">
        <v>339</v>
      </c>
      <c r="E17">
        <v>344</v>
      </c>
      <c r="F17">
        <v>350</v>
      </c>
      <c r="G17" s="58"/>
      <c r="H17" s="58">
        <f t="shared" si="0"/>
        <v>21.52777777777778</v>
      </c>
      <c r="I17"/>
      <c r="J17"/>
      <c r="K17" s="20"/>
      <c r="L17" s="20"/>
    </row>
    <row r="18" spans="1:12" ht="12.75">
      <c r="A18" s="129" t="s">
        <v>134</v>
      </c>
      <c r="B18">
        <v>128</v>
      </c>
      <c r="C18" s="20">
        <v>162</v>
      </c>
      <c r="D18">
        <v>195</v>
      </c>
      <c r="E18">
        <v>236</v>
      </c>
      <c r="F18">
        <v>191</v>
      </c>
      <c r="G18" s="58"/>
      <c r="H18" s="58">
        <f t="shared" si="0"/>
        <v>49.21875</v>
      </c>
      <c r="I18"/>
      <c r="J18"/>
      <c r="K18"/>
      <c r="L18"/>
    </row>
    <row r="19" spans="1:12" ht="12.75">
      <c r="A19" s="129"/>
      <c r="B19" s="119"/>
      <c r="C19" s="119"/>
      <c r="D19" s="119"/>
      <c r="G19" s="184"/>
      <c r="H19" s="184"/>
      <c r="I19"/>
      <c r="J19"/>
      <c r="K19" s="20"/>
      <c r="L19" s="20"/>
    </row>
    <row r="20" spans="1:13" ht="12.75">
      <c r="A20" s="106" t="s">
        <v>147</v>
      </c>
      <c r="B20" s="15">
        <f>SUM(B21:B32)</f>
        <v>100</v>
      </c>
      <c r="C20" s="15">
        <f>SUM(C21:C32)</f>
        <v>99.99999999999999</v>
      </c>
      <c r="D20" s="255">
        <f aca="true" t="shared" si="1" ref="D20:D32">D6/$D$6*100</f>
        <v>100</v>
      </c>
      <c r="E20" s="265">
        <f>SUM(E21:E32)</f>
        <v>99.99999999999999</v>
      </c>
      <c r="F20" s="265">
        <f>SUM(F21:F32)</f>
        <v>100.00000000000003</v>
      </c>
      <c r="G20" s="265"/>
      <c r="H20" s="184"/>
      <c r="I20"/>
      <c r="J20"/>
      <c r="K20"/>
      <c r="L20"/>
      <c r="M20"/>
    </row>
    <row r="21" spans="1:12" ht="12.75">
      <c r="A21" s="129" t="s">
        <v>140</v>
      </c>
      <c r="B21" s="94">
        <f aca="true" t="shared" si="2" ref="B21:B32">B7/$B$6*100</f>
        <v>34.910470142012876</v>
      </c>
      <c r="C21" s="94">
        <f aca="true" t="shared" si="3" ref="C21:C32">C7/$C$6*100</f>
        <v>34.27105332629356</v>
      </c>
      <c r="D21" s="254">
        <f t="shared" si="1"/>
        <v>33.81432965817579</v>
      </c>
      <c r="E21" s="254">
        <f aca="true" t="shared" si="4" ref="E21:E32">E7/$E$6*100</f>
        <v>33.853255927817024</v>
      </c>
      <c r="F21" s="254">
        <f aca="true" t="shared" si="5" ref="F21:F32">F7/$F$6*100</f>
        <v>33.089787601196925</v>
      </c>
      <c r="G21" s="184"/>
      <c r="H21" s="184"/>
      <c r="I21"/>
      <c r="J21"/>
      <c r="K21" s="20"/>
      <c r="L21" s="20"/>
    </row>
    <row r="22" spans="1:12" ht="12.75">
      <c r="A22" s="129" t="s">
        <v>138</v>
      </c>
      <c r="B22" s="94">
        <f t="shared" si="2"/>
        <v>31.765017200317548</v>
      </c>
      <c r="C22" s="94">
        <f t="shared" si="3"/>
        <v>32.55510823653643</v>
      </c>
      <c r="D22" s="254">
        <f t="shared" si="1"/>
        <v>33.508450558186155</v>
      </c>
      <c r="E22" s="254">
        <f t="shared" si="4"/>
        <v>32.80758201021193</v>
      </c>
      <c r="F22" s="254">
        <f t="shared" si="5"/>
        <v>33.407376131294406</v>
      </c>
      <c r="G22" s="184"/>
      <c r="H22" s="184"/>
      <c r="I22"/>
      <c r="J22"/>
      <c r="K22"/>
      <c r="L22"/>
    </row>
    <row r="23" spans="1:12" ht="12.75">
      <c r="A23" s="129" t="s">
        <v>130</v>
      </c>
      <c r="B23" s="94">
        <f t="shared" si="2"/>
        <v>11.332804092793507</v>
      </c>
      <c r="C23" s="94">
        <f t="shared" si="3"/>
        <v>10.93585005279831</v>
      </c>
      <c r="D23" s="254">
        <f t="shared" si="1"/>
        <v>10.265095219991013</v>
      </c>
      <c r="E23" s="254">
        <f t="shared" si="4"/>
        <v>9.909421556969994</v>
      </c>
      <c r="F23" s="254">
        <f t="shared" si="5"/>
        <v>9.514805499972462</v>
      </c>
      <c r="G23" s="184"/>
      <c r="H23" s="184"/>
      <c r="I23"/>
      <c r="J23"/>
      <c r="K23"/>
      <c r="L23" s="20"/>
    </row>
    <row r="24" spans="1:12" ht="12.75">
      <c r="A24" s="129" t="s">
        <v>131</v>
      </c>
      <c r="B24" s="94">
        <f t="shared" si="2"/>
        <v>6.050983505336509</v>
      </c>
      <c r="C24" s="94">
        <f t="shared" si="3"/>
        <v>5.56032206969377</v>
      </c>
      <c r="D24" s="254">
        <f t="shared" si="1"/>
        <v>5.168838350672242</v>
      </c>
      <c r="E24" s="254">
        <f t="shared" si="4"/>
        <v>5.1444358956424425</v>
      </c>
      <c r="F24" s="254">
        <f t="shared" si="5"/>
        <v>5.0869237971104955</v>
      </c>
      <c r="G24" s="184"/>
      <c r="H24" s="184"/>
      <c r="I24"/>
      <c r="J24"/>
      <c r="K24"/>
      <c r="L24"/>
    </row>
    <row r="25" spans="1:12" ht="12.75">
      <c r="A25" s="129" t="s">
        <v>133</v>
      </c>
      <c r="B25" s="94">
        <f t="shared" si="2"/>
        <v>6.828967098879775</v>
      </c>
      <c r="C25" s="94">
        <f t="shared" si="3"/>
        <v>6.911628827877508</v>
      </c>
      <c r="D25" s="254">
        <f t="shared" si="1"/>
        <v>6.7189714167213905</v>
      </c>
      <c r="E25" s="254">
        <f t="shared" si="4"/>
        <v>6.9979716024340775</v>
      </c>
      <c r="F25" s="254">
        <f t="shared" si="5"/>
        <v>7.757971839259817</v>
      </c>
      <c r="G25" s="184"/>
      <c r="H25" s="184"/>
      <c r="I25"/>
      <c r="J25"/>
      <c r="K25"/>
      <c r="L25"/>
    </row>
    <row r="26" spans="1:12" ht="12.75">
      <c r="A26" s="129" t="s">
        <v>136</v>
      </c>
      <c r="B26" s="94">
        <f t="shared" si="2"/>
        <v>4.6643732909940905</v>
      </c>
      <c r="C26" s="94">
        <f t="shared" si="3"/>
        <v>5.203933474128828</v>
      </c>
      <c r="D26" s="254">
        <f t="shared" si="1"/>
        <v>5.644074240486641</v>
      </c>
      <c r="E26" s="254">
        <f t="shared" si="4"/>
        <v>5.966286633559488</v>
      </c>
      <c r="F26" s="254">
        <f t="shared" si="5"/>
        <v>5.999302406696896</v>
      </c>
      <c r="G26" s="184"/>
      <c r="H26" s="184"/>
      <c r="I26"/>
      <c r="J26"/>
      <c r="K26"/>
      <c r="L26" s="20"/>
    </row>
    <row r="27" spans="1:12" ht="13.5" customHeight="1">
      <c r="A27" s="129" t="s">
        <v>132</v>
      </c>
      <c r="B27" s="94">
        <f t="shared" si="2"/>
        <v>2.4539119696568754</v>
      </c>
      <c r="C27" s="94">
        <f t="shared" si="3"/>
        <v>2.5310190073917638</v>
      </c>
      <c r="D27" s="254">
        <f t="shared" si="1"/>
        <v>2.8220371202433205</v>
      </c>
      <c r="E27" s="254">
        <f t="shared" si="4"/>
        <v>3.0286074001538785</v>
      </c>
      <c r="F27" s="254">
        <f t="shared" si="5"/>
        <v>2.8784902612303345</v>
      </c>
      <c r="G27" s="184"/>
      <c r="H27" s="184"/>
      <c r="I27"/>
      <c r="J27"/>
      <c r="K27"/>
      <c r="L27"/>
    </row>
    <row r="28" spans="1:12" ht="12.75">
      <c r="A28" s="129" t="s">
        <v>129</v>
      </c>
      <c r="B28" s="94">
        <f t="shared" si="2"/>
        <v>0.44985445885154807</v>
      </c>
      <c r="C28" s="94">
        <f t="shared" si="3"/>
        <v>0.3613384371700106</v>
      </c>
      <c r="D28" s="254">
        <f t="shared" si="1"/>
        <v>0.385373103376767</v>
      </c>
      <c r="E28" s="254">
        <f t="shared" si="4"/>
        <v>0.4214170805064</v>
      </c>
      <c r="F28" s="254">
        <f t="shared" si="5"/>
        <v>0.39652671965928077</v>
      </c>
      <c r="G28" s="184"/>
      <c r="H28" s="184"/>
      <c r="I28"/>
      <c r="J28"/>
      <c r="K28"/>
      <c r="L28"/>
    </row>
    <row r="29" spans="1:12" ht="12.75">
      <c r="A29" s="129" t="s">
        <v>135</v>
      </c>
      <c r="B29" s="94">
        <f t="shared" si="2"/>
        <v>0.33871394548822437</v>
      </c>
      <c r="C29" s="94">
        <f t="shared" si="3"/>
        <v>0.3514387539598733</v>
      </c>
      <c r="D29" s="254">
        <f t="shared" si="1"/>
        <v>0.3145197525317112</v>
      </c>
      <c r="E29" s="254">
        <f t="shared" si="4"/>
        <v>0.35846681121913687</v>
      </c>
      <c r="F29" s="254">
        <f t="shared" si="5"/>
        <v>0.38367631670735963</v>
      </c>
      <c r="G29" s="184"/>
      <c r="H29" s="184"/>
      <c r="I29"/>
      <c r="J29"/>
      <c r="K29"/>
      <c r="L29"/>
    </row>
    <row r="30" spans="1:12" ht="12.75">
      <c r="A30" s="129" t="s">
        <v>139</v>
      </c>
      <c r="B30" s="94">
        <f t="shared" si="2"/>
        <v>0.47102408044456207</v>
      </c>
      <c r="C30" s="94">
        <f t="shared" si="3"/>
        <v>0.49333421330517424</v>
      </c>
      <c r="D30" s="254">
        <f t="shared" si="1"/>
        <v>0.43548888812083086</v>
      </c>
      <c r="E30" s="254">
        <f t="shared" si="4"/>
        <v>0.49835629852416596</v>
      </c>
      <c r="F30" s="254">
        <f t="shared" si="5"/>
        <v>0.49198685587355206</v>
      </c>
      <c r="G30" s="184"/>
      <c r="H30" s="184"/>
      <c r="I30"/>
      <c r="J30"/>
      <c r="K30"/>
      <c r="L30"/>
    </row>
    <row r="31" spans="1:12" ht="12.75">
      <c r="A31" s="129" t="s">
        <v>137</v>
      </c>
      <c r="B31" s="94">
        <f t="shared" si="2"/>
        <v>0.5080709182323365</v>
      </c>
      <c r="C31" s="94">
        <f t="shared" si="3"/>
        <v>0.5576821541710665</v>
      </c>
      <c r="D31" s="254">
        <f t="shared" si="1"/>
        <v>0.5858362423530226</v>
      </c>
      <c r="E31" s="254">
        <f t="shared" si="4"/>
        <v>0.6015247954116248</v>
      </c>
      <c r="F31" s="254">
        <f t="shared" si="5"/>
        <v>0.6425201475960568</v>
      </c>
      <c r="G31" s="184"/>
      <c r="H31" s="184"/>
      <c r="I31"/>
      <c r="J31"/>
      <c r="K31"/>
      <c r="L31" s="20"/>
    </row>
    <row r="32" spans="1:12" ht="12.75">
      <c r="A32" s="129" t="s">
        <v>134</v>
      </c>
      <c r="B32" s="94">
        <f t="shared" si="2"/>
        <v>0.2258092969921496</v>
      </c>
      <c r="C32" s="94">
        <f t="shared" si="3"/>
        <v>0.26729144667370647</v>
      </c>
      <c r="D32" s="254">
        <f t="shared" si="1"/>
        <v>0.33698544914111916</v>
      </c>
      <c r="E32" s="254">
        <f t="shared" si="4"/>
        <v>0.4126739875498356</v>
      </c>
      <c r="F32" s="254">
        <f t="shared" si="5"/>
        <v>0.3506324234024195</v>
      </c>
      <c r="G32" s="184"/>
      <c r="H32" s="184"/>
      <c r="I32"/>
      <c r="J32"/>
      <c r="K32"/>
      <c r="L32"/>
    </row>
    <row r="33" spans="1:12" ht="12.75">
      <c r="A33" s="131"/>
      <c r="B33" s="132"/>
      <c r="C33" s="132"/>
      <c r="D33" s="132"/>
      <c r="E33" s="240"/>
      <c r="G33" s="185"/>
      <c r="H33" s="185"/>
      <c r="I33"/>
      <c r="J33"/>
      <c r="K33" s="20"/>
      <c r="L33" s="20"/>
    </row>
    <row r="34" spans="1:11" ht="12.75">
      <c r="A34" s="108"/>
      <c r="B34" s="125"/>
      <c r="C34" s="125"/>
      <c r="D34" s="135"/>
      <c r="F34" s="274"/>
      <c r="G34" s="186"/>
      <c r="H34" s="186"/>
      <c r="I34"/>
      <c r="J34"/>
      <c r="K34"/>
    </row>
    <row r="35" spans="1:11" ht="12.75" customHeight="1">
      <c r="A35" s="107" t="s">
        <v>152</v>
      </c>
      <c r="B35" s="7">
        <v>20962</v>
      </c>
      <c r="C35" s="7">
        <v>22330</v>
      </c>
      <c r="D35" s="7">
        <v>21873</v>
      </c>
      <c r="E35" s="7">
        <v>23391</v>
      </c>
      <c r="F35" s="7">
        <v>22455</v>
      </c>
      <c r="G35" s="58"/>
      <c r="H35" s="58">
        <f>(F35-B35)/B35*100</f>
        <v>7.122411983589353</v>
      </c>
      <c r="I35"/>
      <c r="J35"/>
      <c r="K35"/>
    </row>
    <row r="36" spans="1:11" ht="12.75">
      <c r="A36" s="129" t="s">
        <v>140</v>
      </c>
      <c r="B36" s="20">
        <v>7996</v>
      </c>
      <c r="C36" s="20">
        <v>8415</v>
      </c>
      <c r="D36" s="20">
        <v>8196</v>
      </c>
      <c r="E36" s="20">
        <v>8705</v>
      </c>
      <c r="F36" s="20">
        <v>8144</v>
      </c>
      <c r="G36" s="58"/>
      <c r="H36" s="58">
        <f aca="true" t="shared" si="6" ref="H36:H45">(F36-B36)/B36*100</f>
        <v>1.8509254627313656</v>
      </c>
      <c r="I36" s="130"/>
      <c r="J36" s="66"/>
      <c r="K36" s="66"/>
    </row>
    <row r="37" spans="1:11" ht="12.75">
      <c r="A37" s="129" t="s">
        <v>138</v>
      </c>
      <c r="B37" s="20">
        <v>5163</v>
      </c>
      <c r="C37" s="20">
        <v>5566</v>
      </c>
      <c r="D37" s="20">
        <v>5694</v>
      </c>
      <c r="E37" s="20">
        <v>6006</v>
      </c>
      <c r="F37" s="20">
        <v>5924</v>
      </c>
      <c r="G37" s="58"/>
      <c r="H37" s="58">
        <f t="shared" si="6"/>
        <v>14.7394925430951</v>
      </c>
      <c r="I37" s="130"/>
      <c r="J37" s="66"/>
      <c r="K37" s="66"/>
    </row>
    <row r="38" spans="1:11" ht="12.75">
      <c r="A38" s="129" t="s">
        <v>130</v>
      </c>
      <c r="B38" s="20">
        <v>3201</v>
      </c>
      <c r="C38" s="20">
        <v>3332</v>
      </c>
      <c r="D38" s="20">
        <v>3019</v>
      </c>
      <c r="E38" s="20">
        <v>3155</v>
      </c>
      <c r="F38" s="20">
        <v>2933</v>
      </c>
      <c r="G38" s="58"/>
      <c r="H38" s="58">
        <f t="shared" si="6"/>
        <v>-8.37238363011559</v>
      </c>
      <c r="I38" s="130"/>
      <c r="J38" s="66"/>
      <c r="K38" s="66"/>
    </row>
    <row r="39" spans="1:11" ht="12.75">
      <c r="A39" s="129" t="s">
        <v>133</v>
      </c>
      <c r="B39" s="20">
        <v>1579</v>
      </c>
      <c r="C39" s="20">
        <v>1664</v>
      </c>
      <c r="D39" s="20">
        <v>1639</v>
      </c>
      <c r="E39" s="20">
        <v>1821</v>
      </c>
      <c r="F39" s="20">
        <v>1947</v>
      </c>
      <c r="G39" s="58"/>
      <c r="H39" s="58">
        <f t="shared" si="6"/>
        <v>23.30588980367321</v>
      </c>
      <c r="I39" s="130"/>
      <c r="J39" s="66"/>
      <c r="K39" s="66"/>
    </row>
    <row r="40" spans="1:11" ht="12.75">
      <c r="A40" s="129" t="s">
        <v>131</v>
      </c>
      <c r="B40" s="20">
        <v>1050</v>
      </c>
      <c r="C40" s="20">
        <v>1063</v>
      </c>
      <c r="D40">
        <v>969</v>
      </c>
      <c r="E40" s="20">
        <v>1058</v>
      </c>
      <c r="F40" s="20">
        <v>1028</v>
      </c>
      <c r="G40" s="58"/>
      <c r="H40" s="58">
        <f t="shared" si="6"/>
        <v>-2.0952380952380953</v>
      </c>
      <c r="I40" s="130"/>
      <c r="J40" s="66"/>
      <c r="K40" s="66"/>
    </row>
    <row r="41" spans="1:11" ht="12.75">
      <c r="A41" s="129" t="s">
        <v>136</v>
      </c>
      <c r="B41">
        <v>808</v>
      </c>
      <c r="C41" s="20">
        <v>948</v>
      </c>
      <c r="D41">
        <v>975</v>
      </c>
      <c r="E41" s="20">
        <v>1057</v>
      </c>
      <c r="F41" s="20">
        <v>1021</v>
      </c>
      <c r="G41" s="58"/>
      <c r="H41" s="58">
        <f t="shared" si="6"/>
        <v>26.361386138613863</v>
      </c>
      <c r="I41" s="130"/>
      <c r="J41" s="66"/>
      <c r="K41" s="66"/>
    </row>
    <row r="42" spans="1:11" ht="12.75">
      <c r="A42" s="129" t="s">
        <v>132</v>
      </c>
      <c r="B42">
        <v>546</v>
      </c>
      <c r="C42" s="20">
        <v>652</v>
      </c>
      <c r="D42">
        <v>646</v>
      </c>
      <c r="E42">
        <v>754</v>
      </c>
      <c r="F42">
        <v>706</v>
      </c>
      <c r="G42" s="58"/>
      <c r="H42" s="58">
        <f t="shared" si="6"/>
        <v>29.304029304029307</v>
      </c>
      <c r="I42" s="130"/>
      <c r="J42" s="66"/>
      <c r="K42" s="66"/>
    </row>
    <row r="43" spans="1:11" ht="12.75">
      <c r="A43" s="129" t="s">
        <v>139</v>
      </c>
      <c r="B43">
        <v>159</v>
      </c>
      <c r="C43" s="20">
        <v>163</v>
      </c>
      <c r="D43">
        <v>177</v>
      </c>
      <c r="E43">
        <v>197</v>
      </c>
      <c r="F43">
        <v>161</v>
      </c>
      <c r="G43" s="58"/>
      <c r="H43" s="58">
        <f t="shared" si="6"/>
        <v>1.257861635220126</v>
      </c>
      <c r="I43" s="130"/>
      <c r="J43" s="66"/>
      <c r="K43" s="66"/>
    </row>
    <row r="44" spans="1:11" ht="12.75">
      <c r="A44" s="129" t="s">
        <v>137</v>
      </c>
      <c r="B44">
        <v>204</v>
      </c>
      <c r="C44" s="20">
        <v>235</v>
      </c>
      <c r="D44">
        <v>239</v>
      </c>
      <c r="E44">
        <v>276</v>
      </c>
      <c r="F44">
        <v>259</v>
      </c>
      <c r="G44" s="58"/>
      <c r="H44" s="58">
        <f t="shared" si="6"/>
        <v>26.96078431372549</v>
      </c>
      <c r="I44" s="130"/>
      <c r="J44" s="66"/>
      <c r="K44" s="66"/>
    </row>
    <row r="45" spans="1:11" ht="12.75">
      <c r="A45" s="129" t="s">
        <v>129</v>
      </c>
      <c r="B45">
        <v>177</v>
      </c>
      <c r="C45" s="20">
        <v>202</v>
      </c>
      <c r="D45">
        <v>201</v>
      </c>
      <c r="E45">
        <v>258</v>
      </c>
      <c r="F45">
        <v>245</v>
      </c>
      <c r="G45" s="58"/>
      <c r="H45" s="58">
        <f t="shared" si="6"/>
        <v>38.4180790960452</v>
      </c>
      <c r="I45" s="130"/>
      <c r="J45" s="66"/>
      <c r="K45" s="66"/>
    </row>
    <row r="46" spans="1:11" ht="12.75">
      <c r="A46" s="129" t="s">
        <v>135</v>
      </c>
      <c r="B46">
        <v>62</v>
      </c>
      <c r="C46" s="20">
        <v>66</v>
      </c>
      <c r="D46">
        <v>77</v>
      </c>
      <c r="E46">
        <v>74</v>
      </c>
      <c r="F46">
        <v>61</v>
      </c>
      <c r="G46" s="58"/>
      <c r="H46" s="58" t="s">
        <v>25</v>
      </c>
      <c r="I46" s="130"/>
      <c r="J46" s="66"/>
      <c r="K46" s="66"/>
    </row>
    <row r="47" spans="1:11" ht="12.75">
      <c r="A47" s="129" t="s">
        <v>134</v>
      </c>
      <c r="B47">
        <v>17</v>
      </c>
      <c r="C47" s="20">
        <v>24</v>
      </c>
      <c r="D47">
        <v>41</v>
      </c>
      <c r="E47">
        <v>30</v>
      </c>
      <c r="F47">
        <v>26</v>
      </c>
      <c r="G47" s="58"/>
      <c r="H47" s="58" t="s">
        <v>25</v>
      </c>
      <c r="I47" s="130"/>
      <c r="J47" s="66"/>
      <c r="K47" s="66"/>
    </row>
    <row r="48" spans="1:8" ht="12.75">
      <c r="A48" s="129"/>
      <c r="B48" s="214"/>
      <c r="C48" s="214"/>
      <c r="D48" s="119"/>
      <c r="G48" s="184"/>
      <c r="H48" s="184"/>
    </row>
    <row r="49" spans="1:8" ht="12.75">
      <c r="A49" s="106" t="s">
        <v>147</v>
      </c>
      <c r="B49" s="220">
        <f>SUM(B50:B61)</f>
        <v>100</v>
      </c>
      <c r="C49" s="220">
        <f>SUM(C50:C61)</f>
        <v>100.00000000000001</v>
      </c>
      <c r="D49" s="255">
        <f>SUM(D50:D61)</f>
        <v>99.99999999999999</v>
      </c>
      <c r="E49" s="255">
        <f>SUM(E50:E61)</f>
        <v>99.99999999999999</v>
      </c>
      <c r="F49" s="255">
        <f>SUM(F50:F61)</f>
        <v>100.00000000000001</v>
      </c>
      <c r="G49" s="184"/>
      <c r="H49" s="184"/>
    </row>
    <row r="50" spans="1:8" ht="12.75">
      <c r="A50" s="129" t="s">
        <v>140</v>
      </c>
      <c r="B50" s="94">
        <f aca="true" t="shared" si="7" ref="B50:B61">B36/$B$35*100</f>
        <v>38.14521515122603</v>
      </c>
      <c r="C50" s="94">
        <f aca="true" t="shared" si="8" ref="C50:C61">C36/$C$35*100</f>
        <v>37.68472906403941</v>
      </c>
      <c r="D50" s="254">
        <f aca="true" t="shared" si="9" ref="D50:D61">D36/$D$35*100</f>
        <v>37.47085447812372</v>
      </c>
      <c r="E50" s="254">
        <f aca="true" t="shared" si="10" ref="E50:E61">E36/$E$35*100</f>
        <v>37.21516822709589</v>
      </c>
      <c r="F50" s="254">
        <f aca="true" t="shared" si="11" ref="F50:F61">F36/$F$35*100</f>
        <v>36.26809173903362</v>
      </c>
      <c r="G50" s="184"/>
      <c r="H50" s="184"/>
    </row>
    <row r="51" spans="1:8" ht="12.75">
      <c r="A51" s="129" t="s">
        <v>138</v>
      </c>
      <c r="B51" s="94">
        <f t="shared" si="7"/>
        <v>24.630283369907453</v>
      </c>
      <c r="C51" s="94">
        <f t="shared" si="8"/>
        <v>24.92610837438424</v>
      </c>
      <c r="D51" s="254">
        <f t="shared" si="9"/>
        <v>26.032094362913185</v>
      </c>
      <c r="E51" s="254">
        <f t="shared" si="10"/>
        <v>25.676542259843533</v>
      </c>
      <c r="F51" s="254">
        <f t="shared" si="11"/>
        <v>26.38165219327544</v>
      </c>
      <c r="G51" s="184"/>
      <c r="H51" s="184"/>
    </row>
    <row r="52" spans="1:8" ht="12.75">
      <c r="A52" s="129" t="s">
        <v>130</v>
      </c>
      <c r="B52" s="94">
        <f t="shared" si="7"/>
        <v>15.270489457112872</v>
      </c>
      <c r="C52" s="94">
        <f t="shared" si="8"/>
        <v>14.921630094043886</v>
      </c>
      <c r="D52" s="254">
        <f t="shared" si="9"/>
        <v>13.802404791295203</v>
      </c>
      <c r="E52" s="254">
        <f t="shared" si="10"/>
        <v>13.488093711256466</v>
      </c>
      <c r="F52" s="254">
        <f t="shared" si="11"/>
        <v>13.061678913382321</v>
      </c>
      <c r="G52" s="184"/>
      <c r="H52" s="184"/>
    </row>
    <row r="53" spans="1:8" ht="12.75">
      <c r="A53" s="129" t="s">
        <v>133</v>
      </c>
      <c r="B53" s="94">
        <f t="shared" si="7"/>
        <v>7.532678179563018</v>
      </c>
      <c r="C53" s="94">
        <f t="shared" si="8"/>
        <v>7.451858486341245</v>
      </c>
      <c r="D53" s="254">
        <f t="shared" si="9"/>
        <v>7.493256526310978</v>
      </c>
      <c r="E53" s="254">
        <f t="shared" si="10"/>
        <v>7.78504553033218</v>
      </c>
      <c r="F53" s="254">
        <f t="shared" si="11"/>
        <v>8.670674682698731</v>
      </c>
      <c r="G53" s="184"/>
      <c r="H53" s="184"/>
    </row>
    <row r="54" spans="1:8" ht="12.75">
      <c r="A54" s="129" t="s">
        <v>131</v>
      </c>
      <c r="B54" s="94">
        <f t="shared" si="7"/>
        <v>5.0090640206087205</v>
      </c>
      <c r="C54" s="94">
        <f t="shared" si="8"/>
        <v>4.7604120017913125</v>
      </c>
      <c r="D54" s="254">
        <f t="shared" si="9"/>
        <v>4.430119325195447</v>
      </c>
      <c r="E54" s="254">
        <f t="shared" si="10"/>
        <v>4.523107177974435</v>
      </c>
      <c r="F54" s="254">
        <f t="shared" si="11"/>
        <v>4.578044978846582</v>
      </c>
      <c r="G54" s="184"/>
      <c r="H54" s="184"/>
    </row>
    <row r="55" spans="1:8" ht="12.75">
      <c r="A55" s="129" t="s">
        <v>136</v>
      </c>
      <c r="B55" s="94">
        <f t="shared" si="7"/>
        <v>3.8545940272874724</v>
      </c>
      <c r="C55" s="94">
        <f t="shared" si="8"/>
        <v>4.245409762651143</v>
      </c>
      <c r="D55" s="254">
        <f t="shared" si="9"/>
        <v>4.457550404608422</v>
      </c>
      <c r="E55" s="254">
        <f t="shared" si="10"/>
        <v>4.518832029413023</v>
      </c>
      <c r="F55" s="254">
        <f t="shared" si="11"/>
        <v>4.546871520819416</v>
      </c>
      <c r="G55" s="184"/>
      <c r="H55" s="184"/>
    </row>
    <row r="56" spans="1:8" ht="12.75">
      <c r="A56" s="129" t="s">
        <v>132</v>
      </c>
      <c r="B56" s="94">
        <f t="shared" si="7"/>
        <v>2.6047132907165347</v>
      </c>
      <c r="C56" s="94">
        <f t="shared" si="8"/>
        <v>2.9198387819077474</v>
      </c>
      <c r="D56" s="254">
        <f t="shared" si="9"/>
        <v>2.9534128834636313</v>
      </c>
      <c r="E56" s="254">
        <f t="shared" si="10"/>
        <v>3.223462015305032</v>
      </c>
      <c r="F56" s="254">
        <f t="shared" si="11"/>
        <v>3.1440659095969714</v>
      </c>
      <c r="G56" s="184"/>
      <c r="H56" s="184"/>
    </row>
    <row r="57" spans="1:8" ht="12.75">
      <c r="A57" s="129" t="s">
        <v>139</v>
      </c>
      <c r="B57" s="94">
        <f t="shared" si="7"/>
        <v>0.7585154088350348</v>
      </c>
      <c r="C57" s="94">
        <f t="shared" si="8"/>
        <v>0.7299596954769368</v>
      </c>
      <c r="D57" s="254">
        <f t="shared" si="9"/>
        <v>0.8092168426827596</v>
      </c>
      <c r="E57" s="254">
        <f t="shared" si="10"/>
        <v>0.8422042665982643</v>
      </c>
      <c r="F57" s="254">
        <f t="shared" si="11"/>
        <v>0.7169895346248052</v>
      </c>
      <c r="G57" s="184"/>
      <c r="H57" s="184"/>
    </row>
    <row r="58" spans="1:8" ht="12.75">
      <c r="A58" s="129" t="s">
        <v>137</v>
      </c>
      <c r="B58" s="94">
        <f t="shared" si="7"/>
        <v>0.9731895811468371</v>
      </c>
      <c r="C58" s="94">
        <f t="shared" si="8"/>
        <v>1.052395879982087</v>
      </c>
      <c r="D58" s="254">
        <f t="shared" si="9"/>
        <v>1.092671329950167</v>
      </c>
      <c r="E58" s="254">
        <f t="shared" si="10"/>
        <v>1.1799410029498525</v>
      </c>
      <c r="F58" s="254">
        <f t="shared" si="11"/>
        <v>1.1534179470051213</v>
      </c>
      <c r="G58" s="184"/>
      <c r="H58" s="184"/>
    </row>
    <row r="59" spans="1:8" ht="12.75">
      <c r="A59" s="129" t="s">
        <v>129</v>
      </c>
      <c r="B59" s="94">
        <f t="shared" si="7"/>
        <v>0.8443850777597557</v>
      </c>
      <c r="C59" s="94">
        <f t="shared" si="8"/>
        <v>0.9046126287505597</v>
      </c>
      <c r="D59" s="254">
        <f t="shared" si="9"/>
        <v>0.9189411603346591</v>
      </c>
      <c r="E59" s="254">
        <f t="shared" si="10"/>
        <v>1.1029883288444273</v>
      </c>
      <c r="F59" s="254">
        <f t="shared" si="11"/>
        <v>1.0910710309507905</v>
      </c>
      <c r="G59" s="184"/>
      <c r="H59" s="184"/>
    </row>
    <row r="60" spans="1:8" ht="12.75">
      <c r="A60" s="129" t="s">
        <v>135</v>
      </c>
      <c r="B60" s="94">
        <f t="shared" si="7"/>
        <v>0.29577330407403873</v>
      </c>
      <c r="C60" s="94">
        <f t="shared" si="8"/>
        <v>0.2955665024630542</v>
      </c>
      <c r="D60" s="254">
        <f t="shared" si="9"/>
        <v>0.3520321857998446</v>
      </c>
      <c r="E60" s="254">
        <f t="shared" si="10"/>
        <v>0.3163609935445257</v>
      </c>
      <c r="F60" s="254">
        <f t="shared" si="11"/>
        <v>0.27165441995101314</v>
      </c>
      <c r="G60" s="184"/>
      <c r="H60" s="97"/>
    </row>
    <row r="61" spans="1:8" ht="12.75">
      <c r="A61" s="129" t="s">
        <v>134</v>
      </c>
      <c r="B61" s="94">
        <f t="shared" si="7"/>
        <v>0.08109913176223642</v>
      </c>
      <c r="C61" s="94">
        <f t="shared" si="8"/>
        <v>0.10747872816838334</v>
      </c>
      <c r="D61" s="254">
        <f t="shared" si="9"/>
        <v>0.18744570932199514</v>
      </c>
      <c r="E61" s="254">
        <f t="shared" si="10"/>
        <v>0.12825445684237527</v>
      </c>
      <c r="F61" s="254">
        <f t="shared" si="11"/>
        <v>0.11578712981518594</v>
      </c>
      <c r="G61" s="184"/>
      <c r="H61" s="97"/>
    </row>
    <row r="62" spans="1:8" ht="13.5" thickBot="1">
      <c r="A62" s="201"/>
      <c r="B62" s="127"/>
      <c r="C62" s="127"/>
      <c r="D62" s="127"/>
      <c r="E62" s="127"/>
      <c r="F62" s="127"/>
      <c r="G62" s="241"/>
      <c r="H62" s="127"/>
    </row>
    <row r="63" spans="1:7" ht="12.75">
      <c r="A63" s="98"/>
      <c r="G63" s="136"/>
    </row>
    <row r="64" spans="1:7" ht="12.75">
      <c r="A64" s="8" t="s">
        <v>78</v>
      </c>
      <c r="G64" s="136"/>
    </row>
    <row r="65" spans="1:7" ht="12.75">
      <c r="A65" s="98"/>
      <c r="G65" s="136"/>
    </row>
    <row r="66" ht="12.75">
      <c r="A66" s="104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workbookViewId="0" topLeftCell="A1">
      <selection activeCell="H4" sqref="H4"/>
    </sheetView>
  </sheetViews>
  <sheetFormatPr defaultColWidth="9.140625" defaultRowHeight="12.75" outlineLevelRow="1"/>
  <cols>
    <col min="1" max="1" width="23.421875" style="77" customWidth="1"/>
    <col min="2" max="6" width="10.7109375" style="76" customWidth="1"/>
    <col min="7" max="7" width="1.28515625" style="155" customWidth="1"/>
    <col min="8" max="8" width="10.00390625" style="76" bestFit="1" customWidth="1"/>
    <col min="9" max="9" width="5.28125" style="155" customWidth="1"/>
    <col min="10" max="14" width="10.7109375" style="76" customWidth="1"/>
    <col min="15" max="15" width="1.28515625" style="155" customWidth="1"/>
    <col min="16" max="16" width="10.00390625" style="76" customWidth="1"/>
    <col min="17" max="16384" width="12.28125" style="77" customWidth="1"/>
  </cols>
  <sheetData>
    <row r="1" ht="12.75">
      <c r="A1" s="63" t="s">
        <v>211</v>
      </c>
    </row>
    <row r="2" spans="1:16" ht="13.5" thickBot="1">
      <c r="A2" s="78"/>
      <c r="B2" s="155"/>
      <c r="C2" s="155"/>
      <c r="D2" s="155"/>
      <c r="E2" s="155"/>
      <c r="F2" s="155"/>
      <c r="H2" s="155"/>
      <c r="J2" s="79"/>
      <c r="K2" s="79"/>
      <c r="L2" s="79"/>
      <c r="M2" s="155"/>
      <c r="N2" s="155"/>
      <c r="P2" s="79"/>
    </row>
    <row r="3" spans="1:16" s="75" customFormat="1" ht="15.75" customHeight="1" thickBot="1">
      <c r="A3" s="301" t="s">
        <v>151</v>
      </c>
      <c r="B3" s="300"/>
      <c r="C3" s="300"/>
      <c r="D3" s="300"/>
      <c r="E3" s="300"/>
      <c r="F3" s="300"/>
      <c r="G3" s="258"/>
      <c r="H3" s="258"/>
      <c r="I3" s="299" t="s">
        <v>152</v>
      </c>
      <c r="J3" s="300"/>
      <c r="K3" s="300"/>
      <c r="L3" s="300"/>
      <c r="M3" s="300"/>
      <c r="N3" s="300"/>
      <c r="O3" s="300"/>
      <c r="P3" s="300"/>
    </row>
    <row r="4" spans="1:19" ht="33.75">
      <c r="A4" s="84"/>
      <c r="B4" s="54" t="s">
        <v>203</v>
      </c>
      <c r="C4" s="54" t="s">
        <v>207</v>
      </c>
      <c r="D4" s="243" t="s">
        <v>209</v>
      </c>
      <c r="E4" s="243" t="s">
        <v>217</v>
      </c>
      <c r="F4" s="54" t="s">
        <v>220</v>
      </c>
      <c r="G4" s="54"/>
      <c r="H4" s="182" t="s">
        <v>222</v>
      </c>
      <c r="I4" s="54"/>
      <c r="J4" s="54" t="s">
        <v>203</v>
      </c>
      <c r="K4" s="54" t="s">
        <v>207</v>
      </c>
      <c r="L4" s="243" t="s">
        <v>209</v>
      </c>
      <c r="M4" s="243" t="s">
        <v>217</v>
      </c>
      <c r="N4" s="54" t="s">
        <v>220</v>
      </c>
      <c r="O4" s="54"/>
      <c r="P4" s="182" t="s">
        <v>222</v>
      </c>
      <c r="R4"/>
      <c r="S4"/>
    </row>
    <row r="5" spans="1:20" s="80" customFormat="1" ht="12.75">
      <c r="A5" s="83"/>
      <c r="H5" s="86"/>
      <c r="I5" s="86"/>
      <c r="P5" s="85"/>
      <c r="R5"/>
      <c r="S5"/>
      <c r="T5"/>
    </row>
    <row r="6" spans="1:21" s="231" customFormat="1" ht="12.75">
      <c r="A6" s="83" t="s">
        <v>30</v>
      </c>
      <c r="B6" s="7">
        <v>2433</v>
      </c>
      <c r="C6" s="229">
        <v>2633</v>
      </c>
      <c r="D6" s="7">
        <v>2455</v>
      </c>
      <c r="E6" s="7">
        <v>2371</v>
      </c>
      <c r="F6" s="7">
        <v>2246</v>
      </c>
      <c r="H6" s="58">
        <f>(F6-B6)/B6*100</f>
        <v>-7.685984381422113</v>
      </c>
      <c r="J6" s="21">
        <v>670</v>
      </c>
      <c r="K6" s="230">
        <v>721</v>
      </c>
      <c r="L6" s="21">
        <v>759</v>
      </c>
      <c r="M6" s="21">
        <v>847</v>
      </c>
      <c r="N6" s="21">
        <v>721</v>
      </c>
      <c r="P6" s="58">
        <f>(N6-J6)/J6*100</f>
        <v>7.611940298507462</v>
      </c>
      <c r="Q6" s="21"/>
      <c r="R6"/>
      <c r="U6" s="83"/>
    </row>
    <row r="7" spans="1:21" ht="12.75" outlineLevel="1">
      <c r="A7" s="87" t="s">
        <v>86</v>
      </c>
      <c r="B7">
        <v>495</v>
      </c>
      <c r="C7">
        <v>516</v>
      </c>
      <c r="D7">
        <v>455</v>
      </c>
      <c r="E7">
        <v>469</v>
      </c>
      <c r="F7">
        <v>472</v>
      </c>
      <c r="H7" s="58">
        <f aca="true" t="shared" si="0" ref="H7:H67">(F7-B7)/B7*100</f>
        <v>-4.646464646464646</v>
      </c>
      <c r="J7">
        <v>148</v>
      </c>
      <c r="K7">
        <v>146</v>
      </c>
      <c r="L7">
        <v>168</v>
      </c>
      <c r="M7">
        <v>168</v>
      </c>
      <c r="N7">
        <v>164</v>
      </c>
      <c r="O7" s="77"/>
      <c r="P7" s="58">
        <f aca="true" t="shared" si="1" ref="P7:P67">(N7-J7)/J7*100</f>
        <v>10.81081081081081</v>
      </c>
      <c r="Q7"/>
      <c r="R7"/>
      <c r="U7" s="87"/>
    </row>
    <row r="8" spans="1:21" ht="12.75" outlineLevel="1">
      <c r="A8" s="87" t="s">
        <v>87</v>
      </c>
      <c r="B8" s="20">
        <v>1275</v>
      </c>
      <c r="C8" s="20">
        <v>1382</v>
      </c>
      <c r="D8" s="20">
        <v>1258</v>
      </c>
      <c r="E8" s="20">
        <v>1168</v>
      </c>
      <c r="F8" s="20">
        <v>1081</v>
      </c>
      <c r="H8" s="58">
        <f t="shared" si="0"/>
        <v>-15.215686274509805</v>
      </c>
      <c r="J8">
        <v>347</v>
      </c>
      <c r="K8">
        <v>387</v>
      </c>
      <c r="L8">
        <v>413</v>
      </c>
      <c r="M8">
        <v>443</v>
      </c>
      <c r="N8">
        <v>370</v>
      </c>
      <c r="O8" s="77"/>
      <c r="P8" s="58">
        <f t="shared" si="1"/>
        <v>6.628242074927954</v>
      </c>
      <c r="Q8"/>
      <c r="R8"/>
      <c r="U8" s="87"/>
    </row>
    <row r="9" spans="1:21" ht="12.75" outlineLevel="1">
      <c r="A9" s="87" t="s">
        <v>88</v>
      </c>
      <c r="B9">
        <v>663</v>
      </c>
      <c r="C9">
        <v>735</v>
      </c>
      <c r="D9">
        <v>742</v>
      </c>
      <c r="E9">
        <v>734</v>
      </c>
      <c r="F9">
        <v>693</v>
      </c>
      <c r="H9" s="58">
        <f t="shared" si="0"/>
        <v>4.524886877828054</v>
      </c>
      <c r="J9">
        <v>175</v>
      </c>
      <c r="K9">
        <v>188</v>
      </c>
      <c r="L9">
        <v>178</v>
      </c>
      <c r="M9">
        <v>236</v>
      </c>
      <c r="N9">
        <v>187</v>
      </c>
      <c r="O9" s="77"/>
      <c r="P9" s="58">
        <f t="shared" si="1"/>
        <v>6.857142857142858</v>
      </c>
      <c r="Q9"/>
      <c r="R9"/>
      <c r="U9" s="87"/>
    </row>
    <row r="10" spans="1:21" s="80" customFormat="1" ht="12.75">
      <c r="A10" s="87"/>
      <c r="B10"/>
      <c r="C10"/>
      <c r="D10" s="70"/>
      <c r="H10" s="58"/>
      <c r="J10"/>
      <c r="K10"/>
      <c r="P10" s="58"/>
      <c r="Q10"/>
      <c r="R10"/>
      <c r="U10" s="83"/>
    </row>
    <row r="11" spans="1:21" s="231" customFormat="1" ht="12.75">
      <c r="A11" s="83" t="s">
        <v>34</v>
      </c>
      <c r="B11" s="7">
        <v>5451</v>
      </c>
      <c r="C11" s="229">
        <v>5747</v>
      </c>
      <c r="D11" s="7">
        <v>5387</v>
      </c>
      <c r="E11" s="7">
        <v>5432</v>
      </c>
      <c r="F11" s="7">
        <v>5079</v>
      </c>
      <c r="H11" s="58">
        <f t="shared" si="0"/>
        <v>-6.824435883324161</v>
      </c>
      <c r="J11" s="7">
        <v>1769</v>
      </c>
      <c r="K11" s="229">
        <v>1896</v>
      </c>
      <c r="L11" s="7">
        <v>1720</v>
      </c>
      <c r="M11" s="7">
        <v>1836</v>
      </c>
      <c r="N11" s="7">
        <v>1741</v>
      </c>
      <c r="P11" s="58">
        <f t="shared" si="1"/>
        <v>-1.582815149802148</v>
      </c>
      <c r="Q11" s="7"/>
      <c r="R11"/>
      <c r="U11" s="87"/>
    </row>
    <row r="12" spans="1:21" ht="12.75" outlineLevel="1">
      <c r="A12" s="87" t="s">
        <v>89</v>
      </c>
      <c r="B12">
        <v>670</v>
      </c>
      <c r="C12">
        <v>663</v>
      </c>
      <c r="D12">
        <v>696</v>
      </c>
      <c r="E12">
        <v>639</v>
      </c>
      <c r="F12">
        <v>629</v>
      </c>
      <c r="H12" s="58">
        <f t="shared" si="0"/>
        <v>-6.119402985074627</v>
      </c>
      <c r="J12">
        <v>205</v>
      </c>
      <c r="K12">
        <v>198</v>
      </c>
      <c r="L12">
        <v>147</v>
      </c>
      <c r="M12">
        <v>194</v>
      </c>
      <c r="N12">
        <v>192</v>
      </c>
      <c r="O12" s="77"/>
      <c r="P12" s="58">
        <f t="shared" si="1"/>
        <v>-6.341463414634147</v>
      </c>
      <c r="Q12"/>
      <c r="R12"/>
      <c r="U12" s="87"/>
    </row>
    <row r="13" spans="1:21" ht="12.75" outlineLevel="1">
      <c r="A13" s="87" t="s">
        <v>90</v>
      </c>
      <c r="B13">
        <v>383</v>
      </c>
      <c r="C13">
        <v>377</v>
      </c>
      <c r="D13">
        <v>384</v>
      </c>
      <c r="E13">
        <v>338</v>
      </c>
      <c r="F13">
        <v>312</v>
      </c>
      <c r="H13" s="58">
        <f t="shared" si="0"/>
        <v>-18.5378590078329</v>
      </c>
      <c r="J13">
        <v>73</v>
      </c>
      <c r="K13">
        <v>96</v>
      </c>
      <c r="L13">
        <v>97</v>
      </c>
      <c r="M13">
        <v>84</v>
      </c>
      <c r="N13">
        <v>99</v>
      </c>
      <c r="O13" s="77"/>
      <c r="P13" s="58">
        <f t="shared" si="1"/>
        <v>35.61643835616438</v>
      </c>
      <c r="Q13"/>
      <c r="R13"/>
      <c r="U13" s="87"/>
    </row>
    <row r="14" spans="1:21" ht="12.75" outlineLevel="1">
      <c r="A14" s="87" t="s">
        <v>91</v>
      </c>
      <c r="B14" s="20">
        <v>1259</v>
      </c>
      <c r="C14" s="20">
        <v>1330</v>
      </c>
      <c r="D14" s="20">
        <v>1236</v>
      </c>
      <c r="E14" s="20">
        <v>1245</v>
      </c>
      <c r="F14" s="20">
        <v>1202</v>
      </c>
      <c r="H14" s="58">
        <f t="shared" si="0"/>
        <v>-4.527402700555997</v>
      </c>
      <c r="J14">
        <v>360</v>
      </c>
      <c r="K14">
        <v>389</v>
      </c>
      <c r="L14">
        <v>341</v>
      </c>
      <c r="M14">
        <v>415</v>
      </c>
      <c r="N14">
        <v>378</v>
      </c>
      <c r="O14" s="77"/>
      <c r="P14" s="58">
        <f t="shared" si="1"/>
        <v>5</v>
      </c>
      <c r="Q14"/>
      <c r="R14"/>
      <c r="U14" s="87"/>
    </row>
    <row r="15" spans="1:21" ht="12.75" outlineLevel="1">
      <c r="A15" s="87" t="s">
        <v>92</v>
      </c>
      <c r="B15" s="20">
        <v>2005</v>
      </c>
      <c r="C15" s="20">
        <v>2166</v>
      </c>
      <c r="D15" s="20">
        <v>2044</v>
      </c>
      <c r="E15" s="20">
        <v>2144</v>
      </c>
      <c r="F15" s="20">
        <v>1947</v>
      </c>
      <c r="H15" s="58">
        <f t="shared" si="0"/>
        <v>-2.892768079800499</v>
      </c>
      <c r="J15">
        <v>758</v>
      </c>
      <c r="K15">
        <v>838</v>
      </c>
      <c r="L15">
        <v>764</v>
      </c>
      <c r="M15">
        <v>762</v>
      </c>
      <c r="N15">
        <v>738</v>
      </c>
      <c r="O15" s="77"/>
      <c r="P15" s="58">
        <f t="shared" si="1"/>
        <v>-2.638522427440633</v>
      </c>
      <c r="Q15"/>
      <c r="R15"/>
      <c r="U15" s="87"/>
    </row>
    <row r="16" spans="1:21" ht="12.75" outlineLevel="1">
      <c r="A16" s="87" t="s">
        <v>93</v>
      </c>
      <c r="B16" s="20">
        <v>1134</v>
      </c>
      <c r="C16" s="20">
        <v>1211</v>
      </c>
      <c r="D16" s="20">
        <v>1027</v>
      </c>
      <c r="E16" s="20">
        <v>1066</v>
      </c>
      <c r="F16">
        <v>989</v>
      </c>
      <c r="H16" s="58">
        <f t="shared" si="0"/>
        <v>-12.786596119929452</v>
      </c>
      <c r="J16">
        <v>373</v>
      </c>
      <c r="K16">
        <v>375</v>
      </c>
      <c r="L16">
        <v>371</v>
      </c>
      <c r="M16">
        <v>381</v>
      </c>
      <c r="N16">
        <v>334</v>
      </c>
      <c r="O16" s="77"/>
      <c r="P16" s="58">
        <f t="shared" si="1"/>
        <v>-10.455764075067025</v>
      </c>
      <c r="Q16"/>
      <c r="R16"/>
      <c r="U16" s="83"/>
    </row>
    <row r="17" spans="1:21" s="80" customFormat="1" ht="12.75">
      <c r="A17" s="87"/>
      <c r="B17" s="20"/>
      <c r="C17" s="20"/>
      <c r="D17" s="70"/>
      <c r="H17" s="58"/>
      <c r="J17"/>
      <c r="K17"/>
      <c r="P17" s="58"/>
      <c r="Q17"/>
      <c r="R17"/>
      <c r="U17" s="87"/>
    </row>
    <row r="18" spans="1:21" s="231" customFormat="1" ht="12.75">
      <c r="A18" s="83" t="s">
        <v>40</v>
      </c>
      <c r="B18" s="7">
        <v>4002</v>
      </c>
      <c r="C18" s="229">
        <v>4303</v>
      </c>
      <c r="D18" s="7">
        <v>4210</v>
      </c>
      <c r="E18" s="7">
        <v>4338</v>
      </c>
      <c r="F18" s="7">
        <v>4125</v>
      </c>
      <c r="H18" s="58">
        <f t="shared" si="0"/>
        <v>3.073463268365817</v>
      </c>
      <c r="J18" s="7">
        <v>1015</v>
      </c>
      <c r="K18" s="229">
        <v>1126</v>
      </c>
      <c r="L18" s="7">
        <v>1100</v>
      </c>
      <c r="M18" s="7">
        <v>1179</v>
      </c>
      <c r="N18" s="7">
        <v>1192</v>
      </c>
      <c r="P18" s="58">
        <f t="shared" si="1"/>
        <v>17.438423645320196</v>
      </c>
      <c r="Q18" s="7"/>
      <c r="R18"/>
      <c r="U18" s="87"/>
    </row>
    <row r="19" spans="1:21" ht="12.75" outlineLevel="1">
      <c r="A19" s="87" t="s">
        <v>94</v>
      </c>
      <c r="B19">
        <v>637</v>
      </c>
      <c r="C19">
        <v>624</v>
      </c>
      <c r="D19">
        <v>630</v>
      </c>
      <c r="E19">
        <v>635</v>
      </c>
      <c r="F19">
        <v>585</v>
      </c>
      <c r="H19" s="58">
        <f t="shared" si="0"/>
        <v>-8.16326530612245</v>
      </c>
      <c r="J19">
        <v>251</v>
      </c>
      <c r="K19">
        <v>273</v>
      </c>
      <c r="L19">
        <v>220</v>
      </c>
      <c r="M19">
        <v>261</v>
      </c>
      <c r="N19">
        <v>257</v>
      </c>
      <c r="O19" s="77"/>
      <c r="P19" s="58">
        <f t="shared" si="1"/>
        <v>2.3904382470119523</v>
      </c>
      <c r="Q19"/>
      <c r="R19"/>
      <c r="U19" s="87"/>
    </row>
    <row r="20" spans="1:21" ht="12.75" outlineLevel="1">
      <c r="A20" s="87" t="s">
        <v>95</v>
      </c>
      <c r="B20">
        <v>457</v>
      </c>
      <c r="C20">
        <v>500</v>
      </c>
      <c r="D20">
        <v>497</v>
      </c>
      <c r="E20">
        <v>473</v>
      </c>
      <c r="F20">
        <v>505</v>
      </c>
      <c r="H20" s="58">
        <f t="shared" si="0"/>
        <v>10.50328227571116</v>
      </c>
      <c r="J20">
        <v>112</v>
      </c>
      <c r="K20">
        <v>126</v>
      </c>
      <c r="L20">
        <v>137</v>
      </c>
      <c r="M20">
        <v>116</v>
      </c>
      <c r="N20">
        <v>124</v>
      </c>
      <c r="O20" s="77"/>
      <c r="P20" s="58">
        <f t="shared" si="1"/>
        <v>10.714285714285714</v>
      </c>
      <c r="Q20"/>
      <c r="R20"/>
      <c r="U20" s="87"/>
    </row>
    <row r="21" spans="1:21" ht="12.75" outlineLevel="1">
      <c r="A21" s="87" t="s">
        <v>96</v>
      </c>
      <c r="B21" s="20">
        <v>1069</v>
      </c>
      <c r="C21" s="20">
        <v>1145</v>
      </c>
      <c r="D21" s="20">
        <v>1101</v>
      </c>
      <c r="E21" s="20">
        <v>1101</v>
      </c>
      <c r="F21">
        <v>998</v>
      </c>
      <c r="H21" s="58">
        <f t="shared" si="0"/>
        <v>-6.641721234798878</v>
      </c>
      <c r="J21">
        <v>328</v>
      </c>
      <c r="K21">
        <v>379</v>
      </c>
      <c r="L21">
        <v>372</v>
      </c>
      <c r="M21">
        <v>363</v>
      </c>
      <c r="N21">
        <v>354</v>
      </c>
      <c r="O21" s="77"/>
      <c r="P21" s="58">
        <f t="shared" si="1"/>
        <v>7.926829268292683</v>
      </c>
      <c r="Q21"/>
      <c r="R21"/>
      <c r="U21" s="83"/>
    </row>
    <row r="22" spans="1:21" ht="12.75" outlineLevel="1">
      <c r="A22" s="87" t="s">
        <v>97</v>
      </c>
      <c r="B22" s="20">
        <v>1839</v>
      </c>
      <c r="C22" s="20">
        <v>2034</v>
      </c>
      <c r="D22" s="20">
        <v>1982</v>
      </c>
      <c r="E22" s="20">
        <v>2129</v>
      </c>
      <c r="F22" s="20">
        <v>2037</v>
      </c>
      <c r="H22" s="58">
        <f t="shared" si="0"/>
        <v>10.766721044045676</v>
      </c>
      <c r="J22">
        <v>324</v>
      </c>
      <c r="K22">
        <v>348</v>
      </c>
      <c r="L22">
        <v>371</v>
      </c>
      <c r="M22">
        <v>439</v>
      </c>
      <c r="N22">
        <v>457</v>
      </c>
      <c r="O22" s="77"/>
      <c r="P22" s="58">
        <f t="shared" si="1"/>
        <v>41.04938271604938</v>
      </c>
      <c r="Q22"/>
      <c r="R22"/>
      <c r="U22" s="87"/>
    </row>
    <row r="23" spans="1:21" s="80" customFormat="1" ht="12.75">
      <c r="A23" s="87"/>
      <c r="B23" s="20"/>
      <c r="C23" s="20"/>
      <c r="D23" s="70"/>
      <c r="H23" s="58"/>
      <c r="J23"/>
      <c r="K23"/>
      <c r="P23" s="58"/>
      <c r="Q23"/>
      <c r="R23"/>
      <c r="U23" s="87"/>
    </row>
    <row r="24" spans="1:21" s="231" customFormat="1" ht="12.75">
      <c r="A24" s="83" t="s">
        <v>45</v>
      </c>
      <c r="B24" s="7">
        <v>2749</v>
      </c>
      <c r="C24" s="229">
        <v>2837</v>
      </c>
      <c r="D24" s="7">
        <v>2692</v>
      </c>
      <c r="E24" s="7">
        <v>2725</v>
      </c>
      <c r="F24" s="7">
        <v>2503</v>
      </c>
      <c r="H24" s="58">
        <f t="shared" si="0"/>
        <v>-8.948708621316841</v>
      </c>
      <c r="J24" s="21">
        <v>923</v>
      </c>
      <c r="K24" s="230">
        <v>974</v>
      </c>
      <c r="L24" s="21">
        <v>951</v>
      </c>
      <c r="M24" s="7">
        <v>1011</v>
      </c>
      <c r="N24" s="7">
        <v>1026</v>
      </c>
      <c r="P24" s="58">
        <f t="shared" si="1"/>
        <v>11.159263271939327</v>
      </c>
      <c r="Q24" s="21"/>
      <c r="R24"/>
      <c r="U24" s="87"/>
    </row>
    <row r="25" spans="1:21" ht="12.75" outlineLevel="1">
      <c r="A25" s="87" t="s">
        <v>98</v>
      </c>
      <c r="B25">
        <v>639</v>
      </c>
      <c r="C25">
        <v>712</v>
      </c>
      <c r="D25">
        <v>620</v>
      </c>
      <c r="E25">
        <v>635</v>
      </c>
      <c r="F25">
        <v>568</v>
      </c>
      <c r="H25" s="58">
        <f t="shared" si="0"/>
        <v>-11.11111111111111</v>
      </c>
      <c r="J25">
        <v>237</v>
      </c>
      <c r="K25">
        <v>239</v>
      </c>
      <c r="L25">
        <v>243</v>
      </c>
      <c r="M25">
        <v>240</v>
      </c>
      <c r="N25">
        <v>231</v>
      </c>
      <c r="O25" s="77"/>
      <c r="P25" s="58">
        <f t="shared" si="1"/>
        <v>-2.5316455696202533</v>
      </c>
      <c r="Q25"/>
      <c r="R25"/>
      <c r="U25" s="87"/>
    </row>
    <row r="26" spans="1:21" ht="12.75" outlineLevel="1">
      <c r="A26" s="87" t="s">
        <v>99</v>
      </c>
      <c r="B26">
        <v>517</v>
      </c>
      <c r="C26">
        <v>543</v>
      </c>
      <c r="D26">
        <v>505</v>
      </c>
      <c r="E26">
        <v>518</v>
      </c>
      <c r="F26">
        <v>480</v>
      </c>
      <c r="H26" s="58">
        <f t="shared" si="0"/>
        <v>-7.156673114119923</v>
      </c>
      <c r="J26">
        <v>261</v>
      </c>
      <c r="K26">
        <v>227</v>
      </c>
      <c r="L26">
        <v>247</v>
      </c>
      <c r="M26">
        <v>245</v>
      </c>
      <c r="N26">
        <v>286</v>
      </c>
      <c r="O26" s="77"/>
      <c r="P26" s="58">
        <f t="shared" si="1"/>
        <v>9.578544061302683</v>
      </c>
      <c r="Q26"/>
      <c r="R26"/>
      <c r="U26" s="87"/>
    </row>
    <row r="27" spans="1:21" ht="12.75" outlineLevel="1">
      <c r="A27" s="87" t="s">
        <v>100</v>
      </c>
      <c r="B27">
        <v>350</v>
      </c>
      <c r="C27">
        <v>336</v>
      </c>
      <c r="D27">
        <v>327</v>
      </c>
      <c r="E27">
        <v>354</v>
      </c>
      <c r="F27">
        <v>296</v>
      </c>
      <c r="H27" s="58">
        <f t="shared" si="0"/>
        <v>-15.428571428571427</v>
      </c>
      <c r="J27">
        <v>108</v>
      </c>
      <c r="K27">
        <v>110</v>
      </c>
      <c r="L27">
        <v>116</v>
      </c>
      <c r="M27">
        <v>134</v>
      </c>
      <c r="N27">
        <v>120</v>
      </c>
      <c r="O27" s="77"/>
      <c r="P27" s="58">
        <f t="shared" si="1"/>
        <v>11.11111111111111</v>
      </c>
      <c r="Q27"/>
      <c r="R27"/>
      <c r="U27" s="83"/>
    </row>
    <row r="28" spans="1:21" ht="12.75" outlineLevel="1">
      <c r="A28" s="87" t="s">
        <v>101</v>
      </c>
      <c r="B28">
        <v>392</v>
      </c>
      <c r="C28">
        <v>362</v>
      </c>
      <c r="D28">
        <v>359</v>
      </c>
      <c r="E28">
        <v>328</v>
      </c>
      <c r="F28">
        <v>328</v>
      </c>
      <c r="H28" s="58">
        <f t="shared" si="0"/>
        <v>-16.3265306122449</v>
      </c>
      <c r="J28">
        <v>94</v>
      </c>
      <c r="K28">
        <v>118</v>
      </c>
      <c r="L28">
        <v>124</v>
      </c>
      <c r="M28">
        <v>134</v>
      </c>
      <c r="N28">
        <v>134</v>
      </c>
      <c r="O28" s="77"/>
      <c r="P28" s="58">
        <f t="shared" si="1"/>
        <v>42.5531914893617</v>
      </c>
      <c r="Q28"/>
      <c r="R28"/>
      <c r="U28" s="87"/>
    </row>
    <row r="29" spans="1:21" ht="12.75" outlineLevel="1">
      <c r="A29" s="87" t="s">
        <v>102</v>
      </c>
      <c r="B29">
        <v>851</v>
      </c>
      <c r="C29">
        <v>884</v>
      </c>
      <c r="D29">
        <v>881</v>
      </c>
      <c r="E29">
        <v>890</v>
      </c>
      <c r="F29">
        <v>831</v>
      </c>
      <c r="H29" s="58">
        <f t="shared" si="0"/>
        <v>-2.3501762632197414</v>
      </c>
      <c r="J29">
        <v>223</v>
      </c>
      <c r="K29">
        <v>280</v>
      </c>
      <c r="L29">
        <v>221</v>
      </c>
      <c r="M29">
        <v>258</v>
      </c>
      <c r="N29">
        <v>255</v>
      </c>
      <c r="O29" s="77"/>
      <c r="P29" s="58">
        <f t="shared" si="1"/>
        <v>14.349775784753364</v>
      </c>
      <c r="Q29"/>
      <c r="R29"/>
      <c r="U29" s="87"/>
    </row>
    <row r="30" spans="1:21" s="80" customFormat="1" ht="12.75">
      <c r="A30" s="87"/>
      <c r="B30"/>
      <c r="C30"/>
      <c r="D30" s="70"/>
      <c r="H30" s="58"/>
      <c r="J30"/>
      <c r="K30"/>
      <c r="P30" s="58"/>
      <c r="Q30"/>
      <c r="R30"/>
      <c r="U30" s="87"/>
    </row>
    <row r="31" spans="1:21" s="231" customFormat="1" ht="12.75">
      <c r="A31" s="83" t="s">
        <v>51</v>
      </c>
      <c r="B31" s="7">
        <v>3237</v>
      </c>
      <c r="C31" s="229">
        <v>3866</v>
      </c>
      <c r="D31" s="7">
        <v>3572</v>
      </c>
      <c r="E31" s="7">
        <v>3517</v>
      </c>
      <c r="F31" s="7">
        <v>3444</v>
      </c>
      <c r="H31" s="58">
        <f t="shared" si="0"/>
        <v>6.39481000926784</v>
      </c>
      <c r="J31" s="7">
        <v>1295</v>
      </c>
      <c r="K31" s="229">
        <v>1537</v>
      </c>
      <c r="L31" s="7">
        <v>1441</v>
      </c>
      <c r="M31" s="7">
        <v>1513</v>
      </c>
      <c r="N31" s="7">
        <v>1462</v>
      </c>
      <c r="P31" s="58">
        <f t="shared" si="1"/>
        <v>12.895752895752896</v>
      </c>
      <c r="Q31" s="21"/>
      <c r="R31"/>
      <c r="U31" s="87"/>
    </row>
    <row r="32" spans="1:21" ht="12.75" outlineLevel="1">
      <c r="A32" s="87" t="s">
        <v>103</v>
      </c>
      <c r="B32">
        <v>590</v>
      </c>
      <c r="C32">
        <v>616</v>
      </c>
      <c r="D32">
        <v>539</v>
      </c>
      <c r="E32">
        <v>574</v>
      </c>
      <c r="F32">
        <v>587</v>
      </c>
      <c r="H32" s="58">
        <f t="shared" si="0"/>
        <v>-0.5084745762711864</v>
      </c>
      <c r="J32">
        <v>243</v>
      </c>
      <c r="K32">
        <v>250</v>
      </c>
      <c r="L32">
        <v>203</v>
      </c>
      <c r="M32">
        <v>231</v>
      </c>
      <c r="N32">
        <v>220</v>
      </c>
      <c r="O32" s="77"/>
      <c r="P32" s="58">
        <f t="shared" si="1"/>
        <v>-9.465020576131687</v>
      </c>
      <c r="Q32"/>
      <c r="R32"/>
      <c r="U32" s="83"/>
    </row>
    <row r="33" spans="1:21" ht="12.75" outlineLevel="1">
      <c r="A33" s="87" t="s">
        <v>104</v>
      </c>
      <c r="B33">
        <v>266</v>
      </c>
      <c r="C33">
        <v>343</v>
      </c>
      <c r="D33">
        <v>292</v>
      </c>
      <c r="E33">
        <v>279</v>
      </c>
      <c r="F33">
        <v>331</v>
      </c>
      <c r="H33" s="58">
        <f t="shared" si="0"/>
        <v>24.43609022556391</v>
      </c>
      <c r="J33">
        <v>61</v>
      </c>
      <c r="K33">
        <v>74</v>
      </c>
      <c r="L33">
        <v>68</v>
      </c>
      <c r="M33">
        <v>78</v>
      </c>
      <c r="N33">
        <v>83</v>
      </c>
      <c r="O33" s="77"/>
      <c r="P33" s="58">
        <f t="shared" si="1"/>
        <v>36.0655737704918</v>
      </c>
      <c r="Q33"/>
      <c r="R33"/>
      <c r="U33" s="87"/>
    </row>
    <row r="34" spans="1:21" ht="12.75" outlineLevel="1">
      <c r="A34" s="87" t="s">
        <v>105</v>
      </c>
      <c r="B34">
        <v>601</v>
      </c>
      <c r="C34">
        <v>668</v>
      </c>
      <c r="D34">
        <v>620</v>
      </c>
      <c r="E34">
        <v>656</v>
      </c>
      <c r="F34">
        <v>588</v>
      </c>
      <c r="H34" s="58">
        <f t="shared" si="0"/>
        <v>-2.1630615640599005</v>
      </c>
      <c r="J34">
        <v>198</v>
      </c>
      <c r="K34">
        <v>217</v>
      </c>
      <c r="L34">
        <v>228</v>
      </c>
      <c r="M34">
        <v>227</v>
      </c>
      <c r="N34">
        <v>211</v>
      </c>
      <c r="O34" s="77"/>
      <c r="P34" s="58">
        <f t="shared" si="1"/>
        <v>6.565656565656567</v>
      </c>
      <c r="Q34"/>
      <c r="R34"/>
      <c r="U34" s="87"/>
    </row>
    <row r="35" spans="1:21" ht="12.75" outlineLevel="1">
      <c r="A35" s="87" t="s">
        <v>51</v>
      </c>
      <c r="B35" s="20">
        <v>1780</v>
      </c>
      <c r="C35" s="20">
        <v>2239</v>
      </c>
      <c r="D35" s="20">
        <v>2121</v>
      </c>
      <c r="E35" s="20">
        <v>2008</v>
      </c>
      <c r="F35" s="20">
        <v>1938</v>
      </c>
      <c r="H35" s="58">
        <f t="shared" si="0"/>
        <v>8.876404494382022</v>
      </c>
      <c r="J35">
        <v>793</v>
      </c>
      <c r="K35">
        <v>996</v>
      </c>
      <c r="L35">
        <v>942</v>
      </c>
      <c r="M35">
        <v>977</v>
      </c>
      <c r="N35">
        <v>948</v>
      </c>
      <c r="O35" s="77"/>
      <c r="P35" s="58">
        <f t="shared" si="1"/>
        <v>19.546027742749054</v>
      </c>
      <c r="Q35"/>
      <c r="R35"/>
      <c r="U35" s="87"/>
    </row>
    <row r="36" spans="1:21" s="80" customFormat="1" ht="12.75">
      <c r="A36" s="87"/>
      <c r="B36" s="20"/>
      <c r="C36" s="20"/>
      <c r="D36" s="70"/>
      <c r="H36" s="58"/>
      <c r="J36"/>
      <c r="K36"/>
      <c r="P36" s="58"/>
      <c r="Q36"/>
      <c r="R36"/>
      <c r="U36" s="87"/>
    </row>
    <row r="37" spans="1:21" s="231" customFormat="1" ht="12.75">
      <c r="A37" s="83" t="s">
        <v>56</v>
      </c>
      <c r="B37" s="7">
        <v>2913</v>
      </c>
      <c r="C37" s="229">
        <v>3059</v>
      </c>
      <c r="D37" s="7">
        <v>3064</v>
      </c>
      <c r="E37" s="7">
        <v>3095</v>
      </c>
      <c r="F37" s="7">
        <v>2897</v>
      </c>
      <c r="H37" s="58">
        <f t="shared" si="0"/>
        <v>-0.5492619292825266</v>
      </c>
      <c r="J37" s="21">
        <v>959</v>
      </c>
      <c r="K37" s="229">
        <v>1003</v>
      </c>
      <c r="L37" s="7">
        <v>1079</v>
      </c>
      <c r="M37" s="7">
        <v>1146</v>
      </c>
      <c r="N37" s="7">
        <v>1156</v>
      </c>
      <c r="P37" s="58">
        <f t="shared" si="1"/>
        <v>20.5422314911366</v>
      </c>
      <c r="Q37" s="21"/>
      <c r="R37"/>
      <c r="U37" s="87"/>
    </row>
    <row r="38" spans="1:21" ht="12.75" outlineLevel="1">
      <c r="A38" s="87" t="s">
        <v>106</v>
      </c>
      <c r="B38">
        <v>300</v>
      </c>
      <c r="C38">
        <v>329</v>
      </c>
      <c r="D38">
        <v>357</v>
      </c>
      <c r="E38">
        <v>329</v>
      </c>
      <c r="F38">
        <v>270</v>
      </c>
      <c r="H38" s="58">
        <f t="shared" si="0"/>
        <v>-10</v>
      </c>
      <c r="J38">
        <v>84</v>
      </c>
      <c r="K38">
        <v>97</v>
      </c>
      <c r="L38">
        <v>84</v>
      </c>
      <c r="M38">
        <v>83</v>
      </c>
      <c r="N38">
        <v>96</v>
      </c>
      <c r="O38" s="77"/>
      <c r="P38" s="58">
        <f t="shared" si="1"/>
        <v>14.285714285714285</v>
      </c>
      <c r="Q38"/>
      <c r="R38"/>
      <c r="U38" s="87"/>
    </row>
    <row r="39" spans="1:21" ht="12.75" outlineLevel="1">
      <c r="A39" s="87" t="s">
        <v>107</v>
      </c>
      <c r="B39">
        <v>400</v>
      </c>
      <c r="C39">
        <v>429</v>
      </c>
      <c r="D39">
        <v>422</v>
      </c>
      <c r="E39">
        <v>428</v>
      </c>
      <c r="F39">
        <v>390</v>
      </c>
      <c r="H39" s="58">
        <f t="shared" si="0"/>
        <v>-2.5</v>
      </c>
      <c r="J39">
        <v>182</v>
      </c>
      <c r="K39">
        <v>168</v>
      </c>
      <c r="L39">
        <v>166</v>
      </c>
      <c r="M39">
        <v>197</v>
      </c>
      <c r="N39">
        <v>207</v>
      </c>
      <c r="O39" s="77"/>
      <c r="P39" s="58">
        <f t="shared" si="1"/>
        <v>13.736263736263737</v>
      </c>
      <c r="Q39"/>
      <c r="R39"/>
      <c r="U39" s="83"/>
    </row>
    <row r="40" spans="1:21" ht="12.75" outlineLevel="1">
      <c r="A40" s="87" t="s">
        <v>108</v>
      </c>
      <c r="B40">
        <v>912</v>
      </c>
      <c r="C40">
        <v>951</v>
      </c>
      <c r="D40">
        <v>985</v>
      </c>
      <c r="E40">
        <v>989</v>
      </c>
      <c r="F40">
        <v>959</v>
      </c>
      <c r="H40" s="58">
        <f t="shared" si="0"/>
        <v>5.1535087719298245</v>
      </c>
      <c r="J40">
        <v>289</v>
      </c>
      <c r="K40">
        <v>326</v>
      </c>
      <c r="L40">
        <v>383</v>
      </c>
      <c r="M40">
        <v>361</v>
      </c>
      <c r="N40">
        <v>355</v>
      </c>
      <c r="O40" s="77"/>
      <c r="P40" s="58">
        <f t="shared" si="1"/>
        <v>22.837370242214533</v>
      </c>
      <c r="Q40"/>
      <c r="R40"/>
      <c r="U40" s="83"/>
    </row>
    <row r="41" spans="1:21" ht="12.75" outlineLevel="1">
      <c r="A41" s="87" t="s">
        <v>182</v>
      </c>
      <c r="B41">
        <v>548</v>
      </c>
      <c r="C41">
        <v>592</v>
      </c>
      <c r="D41">
        <v>581</v>
      </c>
      <c r="E41">
        <v>561</v>
      </c>
      <c r="F41">
        <v>550</v>
      </c>
      <c r="H41" s="58">
        <f t="shared" si="0"/>
        <v>0.36496350364963503</v>
      </c>
      <c r="J41">
        <v>157</v>
      </c>
      <c r="K41">
        <v>149</v>
      </c>
      <c r="L41">
        <v>181</v>
      </c>
      <c r="M41">
        <v>197</v>
      </c>
      <c r="N41">
        <v>179</v>
      </c>
      <c r="O41" s="77"/>
      <c r="P41" s="58">
        <f t="shared" si="1"/>
        <v>14.012738853503185</v>
      </c>
      <c r="Q41"/>
      <c r="R41"/>
      <c r="U41" s="87"/>
    </row>
    <row r="42" spans="1:21" ht="12.75" outlineLevel="1">
      <c r="A42" s="87" t="s">
        <v>109</v>
      </c>
      <c r="B42">
        <v>395</v>
      </c>
      <c r="C42">
        <v>408</v>
      </c>
      <c r="D42">
        <v>389</v>
      </c>
      <c r="E42">
        <v>428</v>
      </c>
      <c r="F42">
        <v>383</v>
      </c>
      <c r="H42" s="58">
        <f t="shared" si="0"/>
        <v>-3.0379746835443036</v>
      </c>
      <c r="J42">
        <v>143</v>
      </c>
      <c r="K42">
        <v>150</v>
      </c>
      <c r="L42">
        <v>146</v>
      </c>
      <c r="M42">
        <v>169</v>
      </c>
      <c r="N42">
        <v>181</v>
      </c>
      <c r="O42" s="77"/>
      <c r="P42" s="58">
        <f t="shared" si="1"/>
        <v>26.573426573426573</v>
      </c>
      <c r="Q42"/>
      <c r="R42"/>
      <c r="U42" s="87"/>
    </row>
    <row r="43" spans="1:21" ht="12.75" outlineLevel="1">
      <c r="A43" s="87" t="s">
        <v>110</v>
      </c>
      <c r="B43">
        <v>358</v>
      </c>
      <c r="C43">
        <v>350</v>
      </c>
      <c r="D43">
        <v>330</v>
      </c>
      <c r="E43">
        <v>360</v>
      </c>
      <c r="F43">
        <v>345</v>
      </c>
      <c r="H43" s="58">
        <f t="shared" si="0"/>
        <v>-3.6312849162011176</v>
      </c>
      <c r="J43">
        <v>104</v>
      </c>
      <c r="K43">
        <v>113</v>
      </c>
      <c r="L43">
        <v>119</v>
      </c>
      <c r="M43">
        <v>139</v>
      </c>
      <c r="N43">
        <v>138</v>
      </c>
      <c r="O43" s="77"/>
      <c r="P43" s="58">
        <f t="shared" si="1"/>
        <v>32.69230769230769</v>
      </c>
      <c r="Q43"/>
      <c r="R43"/>
      <c r="U43" s="87"/>
    </row>
    <row r="44" spans="1:21" s="80" customFormat="1" ht="12.75">
      <c r="A44" s="87"/>
      <c r="B44"/>
      <c r="C44"/>
      <c r="D44" s="70"/>
      <c r="H44" s="58"/>
      <c r="J44"/>
      <c r="K44"/>
      <c r="P44" s="58"/>
      <c r="Q44" s="20"/>
      <c r="R44"/>
      <c r="U44" s="87"/>
    </row>
    <row r="45" spans="1:21" s="231" customFormat="1" ht="12.75">
      <c r="A45" s="83" t="s">
        <v>7</v>
      </c>
      <c r="B45" s="7">
        <v>4196</v>
      </c>
      <c r="C45" s="229">
        <v>4374</v>
      </c>
      <c r="D45" s="7">
        <v>4246</v>
      </c>
      <c r="E45" s="7">
        <v>4151</v>
      </c>
      <c r="F45" s="7">
        <v>4081</v>
      </c>
      <c r="H45" s="58">
        <f t="shared" si="0"/>
        <v>-2.740705433746425</v>
      </c>
      <c r="J45" s="7">
        <v>1688</v>
      </c>
      <c r="K45" s="229">
        <v>1764</v>
      </c>
      <c r="L45" s="7">
        <v>1793</v>
      </c>
      <c r="M45" s="7">
        <v>1994</v>
      </c>
      <c r="N45" s="7">
        <v>1986</v>
      </c>
      <c r="P45" s="58">
        <f t="shared" si="1"/>
        <v>17.654028436018958</v>
      </c>
      <c r="Q45" s="7"/>
      <c r="R45"/>
      <c r="U45" s="87"/>
    </row>
    <row r="46" spans="1:21" s="232" customFormat="1" ht="12.75">
      <c r="A46" s="83"/>
      <c r="B46" s="229"/>
      <c r="C46" s="229"/>
      <c r="D46" s="70"/>
      <c r="H46" s="58"/>
      <c r="J46" s="229"/>
      <c r="K46" s="229"/>
      <c r="P46" s="58"/>
      <c r="Q46" s="229"/>
      <c r="R46"/>
      <c r="U46" s="83"/>
    </row>
    <row r="47" spans="1:21" s="231" customFormat="1" ht="12.75">
      <c r="A47" s="83" t="s">
        <v>8</v>
      </c>
      <c r="B47" s="7">
        <f>SUM(B48:B52)</f>
        <v>3894</v>
      </c>
      <c r="C47" s="229">
        <v>4187</v>
      </c>
      <c r="D47" s="7">
        <v>4197</v>
      </c>
      <c r="E47" s="7">
        <v>4142</v>
      </c>
      <c r="F47" s="7">
        <v>3852</v>
      </c>
      <c r="H47" s="58">
        <f t="shared" si="0"/>
        <v>-1.078582434514638</v>
      </c>
      <c r="J47" s="7">
        <f>SUM(J48:J52)</f>
        <v>1229</v>
      </c>
      <c r="K47" s="229">
        <v>1261</v>
      </c>
      <c r="L47" s="7">
        <v>1234</v>
      </c>
      <c r="M47" s="7">
        <v>1324</v>
      </c>
      <c r="N47" s="7">
        <v>1264</v>
      </c>
      <c r="P47" s="58">
        <f t="shared" si="1"/>
        <v>2.8478437754271764</v>
      </c>
      <c r="Q47" s="7"/>
      <c r="R47"/>
      <c r="U47" s="87"/>
    </row>
    <row r="48" spans="1:21" ht="12.75" outlineLevel="1">
      <c r="A48" s="87" t="s">
        <v>111</v>
      </c>
      <c r="B48" s="20">
        <v>1079</v>
      </c>
      <c r="C48" s="20">
        <v>1125</v>
      </c>
      <c r="D48" s="20">
        <v>1175</v>
      </c>
      <c r="E48" s="20">
        <v>1089</v>
      </c>
      <c r="F48" s="20">
        <v>1024</v>
      </c>
      <c r="H48" s="58">
        <f t="shared" si="0"/>
        <v>-5.097312326227989</v>
      </c>
      <c r="J48">
        <v>319</v>
      </c>
      <c r="K48">
        <v>268</v>
      </c>
      <c r="L48">
        <v>273</v>
      </c>
      <c r="M48">
        <v>279</v>
      </c>
      <c r="N48">
        <v>290</v>
      </c>
      <c r="O48" s="77"/>
      <c r="P48" s="58">
        <f t="shared" si="1"/>
        <v>-9.090909090909092</v>
      </c>
      <c r="Q48"/>
      <c r="R48"/>
      <c r="U48" s="87"/>
    </row>
    <row r="49" spans="1:21" ht="12.75" outlineLevel="1">
      <c r="A49" s="87" t="s">
        <v>112</v>
      </c>
      <c r="B49">
        <v>788</v>
      </c>
      <c r="C49">
        <v>917</v>
      </c>
      <c r="D49">
        <v>855</v>
      </c>
      <c r="E49">
        <v>950</v>
      </c>
      <c r="F49">
        <v>751</v>
      </c>
      <c r="H49" s="58">
        <f t="shared" si="0"/>
        <v>-4.695431472081219</v>
      </c>
      <c r="J49">
        <v>302</v>
      </c>
      <c r="K49">
        <v>316</v>
      </c>
      <c r="L49">
        <v>272</v>
      </c>
      <c r="M49">
        <v>323</v>
      </c>
      <c r="N49">
        <v>283</v>
      </c>
      <c r="O49" s="77"/>
      <c r="P49" s="58">
        <f t="shared" si="1"/>
        <v>-6.291390728476822</v>
      </c>
      <c r="Q49"/>
      <c r="R49"/>
      <c r="U49" s="87"/>
    </row>
    <row r="50" spans="1:21" ht="12.75" outlineLevel="1">
      <c r="A50" s="87" t="s">
        <v>113</v>
      </c>
      <c r="B50">
        <v>434</v>
      </c>
      <c r="C50">
        <v>452</v>
      </c>
      <c r="D50">
        <v>466</v>
      </c>
      <c r="E50">
        <v>492</v>
      </c>
      <c r="F50">
        <v>443</v>
      </c>
      <c r="H50" s="58">
        <f t="shared" si="0"/>
        <v>2.0737327188940093</v>
      </c>
      <c r="J50">
        <v>103</v>
      </c>
      <c r="K50">
        <v>121</v>
      </c>
      <c r="L50">
        <v>138</v>
      </c>
      <c r="M50">
        <v>124</v>
      </c>
      <c r="N50">
        <v>134</v>
      </c>
      <c r="O50" s="77"/>
      <c r="P50" s="58">
        <f t="shared" si="1"/>
        <v>30.097087378640776</v>
      </c>
      <c r="Q50"/>
      <c r="R50"/>
      <c r="U50" s="87"/>
    </row>
    <row r="51" spans="1:21" ht="12.75" outlineLevel="1">
      <c r="A51" s="87" t="s">
        <v>114</v>
      </c>
      <c r="B51">
        <v>698</v>
      </c>
      <c r="C51">
        <v>805</v>
      </c>
      <c r="D51">
        <v>810</v>
      </c>
      <c r="E51">
        <v>751</v>
      </c>
      <c r="F51">
        <v>815</v>
      </c>
      <c r="H51" s="58">
        <f t="shared" si="0"/>
        <v>16.7621776504298</v>
      </c>
      <c r="J51">
        <v>211</v>
      </c>
      <c r="K51">
        <v>245</v>
      </c>
      <c r="L51">
        <v>235</v>
      </c>
      <c r="M51">
        <v>267</v>
      </c>
      <c r="N51">
        <v>243</v>
      </c>
      <c r="O51" s="77"/>
      <c r="P51" s="58">
        <f t="shared" si="1"/>
        <v>15.165876777251185</v>
      </c>
      <c r="Q51"/>
      <c r="R51"/>
      <c r="U51" s="87"/>
    </row>
    <row r="52" spans="1:21" ht="12.75" outlineLevel="1">
      <c r="A52" s="87" t="s">
        <v>115</v>
      </c>
      <c r="B52">
        <v>895</v>
      </c>
      <c r="C52">
        <v>888</v>
      </c>
      <c r="D52">
        <v>891</v>
      </c>
      <c r="E52">
        <v>860</v>
      </c>
      <c r="F52">
        <v>819</v>
      </c>
      <c r="H52" s="58">
        <f t="shared" si="0"/>
        <v>-8.491620111731843</v>
      </c>
      <c r="J52">
        <v>294</v>
      </c>
      <c r="K52">
        <v>311</v>
      </c>
      <c r="L52">
        <v>316</v>
      </c>
      <c r="M52">
        <v>331</v>
      </c>
      <c r="N52">
        <v>314</v>
      </c>
      <c r="O52" s="77"/>
      <c r="P52" s="58">
        <f t="shared" si="1"/>
        <v>6.802721088435375</v>
      </c>
      <c r="Q52"/>
      <c r="R52"/>
      <c r="U52" s="87"/>
    </row>
    <row r="53" spans="1:21" s="80" customFormat="1" ht="12.75">
      <c r="A53" s="87"/>
      <c r="B53"/>
      <c r="C53"/>
      <c r="D53" s="70"/>
      <c r="H53" s="58"/>
      <c r="J53"/>
      <c r="K53"/>
      <c r="P53" s="58"/>
      <c r="Q53"/>
      <c r="R53"/>
      <c r="U53" s="83"/>
    </row>
    <row r="54" spans="1:21" s="231" customFormat="1" ht="12.75">
      <c r="A54" s="83" t="s">
        <v>14</v>
      </c>
      <c r="B54" s="7">
        <v>2434</v>
      </c>
      <c r="C54" s="229">
        <v>2544</v>
      </c>
      <c r="D54" s="7">
        <v>2328</v>
      </c>
      <c r="E54" s="7">
        <v>2256</v>
      </c>
      <c r="F54" s="7">
        <v>2256</v>
      </c>
      <c r="H54" s="58">
        <f t="shared" si="0"/>
        <v>-7.313064913722268</v>
      </c>
      <c r="J54" s="21">
        <v>683</v>
      </c>
      <c r="K54" s="230">
        <v>744</v>
      </c>
      <c r="L54" s="21">
        <v>740</v>
      </c>
      <c r="M54" s="21">
        <v>764</v>
      </c>
      <c r="N54" s="21">
        <v>684</v>
      </c>
      <c r="P54" s="58">
        <f t="shared" si="1"/>
        <v>0.14641288433382138</v>
      </c>
      <c r="Q54" s="21"/>
      <c r="R54"/>
      <c r="U54" s="87"/>
    </row>
    <row r="55" spans="1:21" ht="12.75" outlineLevel="1">
      <c r="A55" s="87" t="s">
        <v>116</v>
      </c>
      <c r="B55">
        <v>837</v>
      </c>
      <c r="C55">
        <v>867</v>
      </c>
      <c r="D55">
        <v>804</v>
      </c>
      <c r="E55">
        <v>748</v>
      </c>
      <c r="F55">
        <v>790</v>
      </c>
      <c r="H55" s="58">
        <f t="shared" si="0"/>
        <v>-5.615292712066906</v>
      </c>
      <c r="J55">
        <v>213</v>
      </c>
      <c r="K55">
        <v>253</v>
      </c>
      <c r="L55">
        <v>248</v>
      </c>
      <c r="M55">
        <v>259</v>
      </c>
      <c r="N55">
        <v>237</v>
      </c>
      <c r="O55" s="77"/>
      <c r="P55" s="58">
        <f t="shared" si="1"/>
        <v>11.267605633802818</v>
      </c>
      <c r="Q55"/>
      <c r="R55"/>
      <c r="U55" s="87"/>
    </row>
    <row r="56" spans="1:21" ht="12.75" outlineLevel="1">
      <c r="A56" s="87" t="s">
        <v>117</v>
      </c>
      <c r="B56">
        <v>645</v>
      </c>
      <c r="C56">
        <v>639</v>
      </c>
      <c r="D56">
        <v>602</v>
      </c>
      <c r="E56">
        <v>579</v>
      </c>
      <c r="F56">
        <v>541</v>
      </c>
      <c r="H56" s="58">
        <f t="shared" si="0"/>
        <v>-16.124031007751938</v>
      </c>
      <c r="J56">
        <v>181</v>
      </c>
      <c r="K56">
        <v>204</v>
      </c>
      <c r="L56">
        <v>241</v>
      </c>
      <c r="M56">
        <v>236</v>
      </c>
      <c r="N56">
        <v>221</v>
      </c>
      <c r="O56" s="77"/>
      <c r="P56" s="58">
        <f t="shared" si="1"/>
        <v>22.099447513812155</v>
      </c>
      <c r="Q56"/>
      <c r="R56"/>
      <c r="U56" s="87"/>
    </row>
    <row r="57" spans="1:21" ht="12.75" outlineLevel="1">
      <c r="A57" s="87" t="s">
        <v>118</v>
      </c>
      <c r="B57">
        <v>326</v>
      </c>
      <c r="C57">
        <v>369</v>
      </c>
      <c r="D57">
        <v>312</v>
      </c>
      <c r="E57">
        <v>309</v>
      </c>
      <c r="F57">
        <v>334</v>
      </c>
      <c r="H57" s="58">
        <f t="shared" si="0"/>
        <v>2.4539877300613497</v>
      </c>
      <c r="J57">
        <v>123</v>
      </c>
      <c r="K57">
        <v>146</v>
      </c>
      <c r="L57">
        <v>113</v>
      </c>
      <c r="M57">
        <v>123</v>
      </c>
      <c r="N57">
        <v>92</v>
      </c>
      <c r="O57" s="77"/>
      <c r="P57" s="58">
        <f t="shared" si="1"/>
        <v>-25.203252032520325</v>
      </c>
      <c r="Q57"/>
      <c r="R57"/>
      <c r="U57" s="87"/>
    </row>
    <row r="58" spans="1:21" ht="12.75" outlineLevel="1">
      <c r="A58" s="87" t="s">
        <v>119</v>
      </c>
      <c r="B58">
        <v>339</v>
      </c>
      <c r="C58">
        <v>346</v>
      </c>
      <c r="D58">
        <v>335</v>
      </c>
      <c r="E58">
        <v>321</v>
      </c>
      <c r="F58">
        <v>314</v>
      </c>
      <c r="H58" s="58">
        <f t="shared" si="0"/>
        <v>-7.374631268436578</v>
      </c>
      <c r="J58">
        <v>105</v>
      </c>
      <c r="K58">
        <v>85</v>
      </c>
      <c r="L58">
        <v>72</v>
      </c>
      <c r="M58">
        <v>87</v>
      </c>
      <c r="N58">
        <v>81</v>
      </c>
      <c r="O58" s="77"/>
      <c r="P58" s="58">
        <f t="shared" si="1"/>
        <v>-22.857142857142858</v>
      </c>
      <c r="Q58"/>
      <c r="R58"/>
      <c r="U58" s="80"/>
    </row>
    <row r="59" spans="1:21" ht="12.75" outlineLevel="1">
      <c r="A59" s="87" t="s">
        <v>120</v>
      </c>
      <c r="B59">
        <v>287</v>
      </c>
      <c r="C59">
        <v>323</v>
      </c>
      <c r="D59">
        <v>275</v>
      </c>
      <c r="E59">
        <v>299</v>
      </c>
      <c r="F59">
        <v>277</v>
      </c>
      <c r="H59" s="58">
        <f t="shared" si="0"/>
        <v>-3.484320557491289</v>
      </c>
      <c r="J59">
        <v>61</v>
      </c>
      <c r="K59">
        <v>56</v>
      </c>
      <c r="L59">
        <v>66</v>
      </c>
      <c r="M59">
        <v>59</v>
      </c>
      <c r="N59">
        <v>53</v>
      </c>
      <c r="O59" s="77"/>
      <c r="P59" s="58">
        <f t="shared" si="1"/>
        <v>-13.114754098360656</v>
      </c>
      <c r="Q59"/>
      <c r="R59"/>
      <c r="S59" s="80"/>
      <c r="U59" s="81"/>
    </row>
    <row r="60" spans="1:21" s="80" customFormat="1" ht="12.75">
      <c r="A60" s="87"/>
      <c r="B60"/>
      <c r="C60"/>
      <c r="D60" s="70"/>
      <c r="H60" s="58"/>
      <c r="J60"/>
      <c r="K60"/>
      <c r="P60" s="58"/>
      <c r="Q60"/>
      <c r="R60"/>
      <c r="S60" s="81"/>
      <c r="U60" s="81"/>
    </row>
    <row r="61" spans="1:21" s="231" customFormat="1" ht="12.75">
      <c r="A61" s="83" t="s">
        <v>20</v>
      </c>
      <c r="B61" s="7">
        <v>2143</v>
      </c>
      <c r="C61" s="229">
        <v>2372</v>
      </c>
      <c r="D61" s="7">
        <v>2128</v>
      </c>
      <c r="E61" s="7">
        <v>2205</v>
      </c>
      <c r="F61" s="7">
        <v>2110</v>
      </c>
      <c r="H61" s="58">
        <f t="shared" si="0"/>
        <v>-1.5398973401773215</v>
      </c>
      <c r="J61" s="21">
        <v>862</v>
      </c>
      <c r="K61" s="230">
        <v>791</v>
      </c>
      <c r="L61" s="21">
        <v>810</v>
      </c>
      <c r="M61" s="21">
        <v>855</v>
      </c>
      <c r="N61" s="21">
        <v>804</v>
      </c>
      <c r="P61" s="58">
        <f t="shared" si="1"/>
        <v>-6.728538283062645</v>
      </c>
      <c r="Q61" s="21"/>
      <c r="R61"/>
      <c r="S61"/>
      <c r="U61" s="25"/>
    </row>
    <row r="62" spans="1:21" ht="12.75" outlineLevel="1">
      <c r="A62" s="87" t="s">
        <v>121</v>
      </c>
      <c r="B62">
        <v>242</v>
      </c>
      <c r="C62">
        <v>281</v>
      </c>
      <c r="D62">
        <v>269</v>
      </c>
      <c r="E62">
        <v>288</v>
      </c>
      <c r="F62">
        <v>250</v>
      </c>
      <c r="H62" s="58">
        <f t="shared" si="0"/>
        <v>3.3057851239669422</v>
      </c>
      <c r="J62">
        <v>117</v>
      </c>
      <c r="K62">
        <v>86</v>
      </c>
      <c r="L62">
        <v>93</v>
      </c>
      <c r="M62">
        <v>91</v>
      </c>
      <c r="N62">
        <v>75</v>
      </c>
      <c r="O62" s="77"/>
      <c r="P62" s="58">
        <f t="shared" si="1"/>
        <v>-35.8974358974359</v>
      </c>
      <c r="Q62"/>
      <c r="R62"/>
      <c r="S62"/>
      <c r="U62" s="8"/>
    </row>
    <row r="63" spans="1:21" ht="12.75" outlineLevel="1">
      <c r="A63" s="87" t="s">
        <v>122</v>
      </c>
      <c r="B63">
        <v>404</v>
      </c>
      <c r="C63">
        <v>421</v>
      </c>
      <c r="D63">
        <v>334</v>
      </c>
      <c r="E63">
        <v>397</v>
      </c>
      <c r="F63">
        <v>387</v>
      </c>
      <c r="H63" s="58">
        <f t="shared" si="0"/>
        <v>-4.207920792079208</v>
      </c>
      <c r="J63">
        <v>136</v>
      </c>
      <c r="K63">
        <v>144</v>
      </c>
      <c r="L63">
        <v>138</v>
      </c>
      <c r="M63">
        <v>130</v>
      </c>
      <c r="N63">
        <v>147</v>
      </c>
      <c r="O63" s="77"/>
      <c r="P63" s="58">
        <f t="shared" si="1"/>
        <v>8.088235294117647</v>
      </c>
      <c r="Q63"/>
      <c r="R63" s="8"/>
      <c r="S63" s="8"/>
      <c r="U63" s="25"/>
    </row>
    <row r="64" spans="1:21" ht="12.75" outlineLevel="1">
      <c r="A64" s="87" t="s">
        <v>123</v>
      </c>
      <c r="B64">
        <v>470</v>
      </c>
      <c r="C64">
        <v>540</v>
      </c>
      <c r="D64">
        <v>473</v>
      </c>
      <c r="E64">
        <v>503</v>
      </c>
      <c r="F64">
        <v>469</v>
      </c>
      <c r="H64" s="58">
        <f t="shared" si="0"/>
        <v>-0.2127659574468085</v>
      </c>
      <c r="J64">
        <v>161</v>
      </c>
      <c r="K64">
        <v>176</v>
      </c>
      <c r="L64">
        <v>165</v>
      </c>
      <c r="M64">
        <v>186</v>
      </c>
      <c r="N64">
        <v>184</v>
      </c>
      <c r="O64" s="77"/>
      <c r="P64" s="58">
        <f t="shared" si="1"/>
        <v>14.285714285714285</v>
      </c>
      <c r="Q64"/>
      <c r="R64" s="25"/>
      <c r="S64" s="25"/>
      <c r="U64" s="25"/>
    </row>
    <row r="65" spans="1:21" ht="12.75" outlineLevel="1">
      <c r="A65" s="87" t="s">
        <v>124</v>
      </c>
      <c r="B65" s="20">
        <v>1027</v>
      </c>
      <c r="C65" s="20">
        <v>1130</v>
      </c>
      <c r="D65" s="20">
        <v>1052</v>
      </c>
      <c r="E65" s="20">
        <v>1017</v>
      </c>
      <c r="F65" s="20">
        <v>1004</v>
      </c>
      <c r="H65" s="58">
        <f t="shared" si="0"/>
        <v>-2.239532619279455</v>
      </c>
      <c r="J65">
        <v>448</v>
      </c>
      <c r="K65">
        <v>385</v>
      </c>
      <c r="L65">
        <v>414</v>
      </c>
      <c r="M65">
        <v>448</v>
      </c>
      <c r="N65">
        <v>398</v>
      </c>
      <c r="O65" s="77"/>
      <c r="P65" s="58">
        <f t="shared" si="1"/>
        <v>-11.160714285714286</v>
      </c>
      <c r="Q65"/>
      <c r="R65" s="25"/>
      <c r="S65" s="25"/>
      <c r="U65" s="8"/>
    </row>
    <row r="66" spans="1:21" s="80" customFormat="1" ht="7.5" customHeight="1">
      <c r="A66" s="87"/>
      <c r="B66"/>
      <c r="C66"/>
      <c r="D66" s="70"/>
      <c r="H66" s="58"/>
      <c r="J66"/>
      <c r="K66"/>
      <c r="P66" s="58"/>
      <c r="Q66"/>
      <c r="R66" s="8"/>
      <c r="S66" s="8"/>
      <c r="U66" s="8"/>
    </row>
    <row r="67" spans="1:21" s="81" customFormat="1" ht="13.5" thickBot="1">
      <c r="A67" s="208" t="s">
        <v>127</v>
      </c>
      <c r="B67" s="29">
        <v>33452</v>
      </c>
      <c r="C67" s="233">
        <v>35922</v>
      </c>
      <c r="D67" s="29">
        <v>34279</v>
      </c>
      <c r="E67" s="29">
        <v>34232</v>
      </c>
      <c r="F67" s="29">
        <v>32593</v>
      </c>
      <c r="G67" s="244"/>
      <c r="H67" s="209">
        <f t="shared" si="0"/>
        <v>-2.5678584240105224</v>
      </c>
      <c r="I67" s="244"/>
      <c r="J67" s="29">
        <v>11093</v>
      </c>
      <c r="K67" s="29">
        <v>11817</v>
      </c>
      <c r="L67" s="29">
        <v>11627</v>
      </c>
      <c r="M67" s="29">
        <v>12469</v>
      </c>
      <c r="N67" s="29">
        <v>12036</v>
      </c>
      <c r="O67" s="244"/>
      <c r="P67" s="209">
        <f t="shared" si="1"/>
        <v>8.500856395925359</v>
      </c>
      <c r="Q67"/>
      <c r="R67" s="8"/>
      <c r="S67" s="8"/>
      <c r="U67" s="77"/>
    </row>
    <row r="68" spans="1:21" s="81" customFormat="1" ht="12.75">
      <c r="A68" s="83"/>
      <c r="B68" s="7"/>
      <c r="C68" s="7"/>
      <c r="D68" s="7"/>
      <c r="E68" s="7"/>
      <c r="F68" s="7"/>
      <c r="G68" s="70"/>
      <c r="H68" s="58"/>
      <c r="I68" s="88"/>
      <c r="J68" s="7"/>
      <c r="K68" s="7"/>
      <c r="L68" s="7"/>
      <c r="M68" s="7"/>
      <c r="N68" s="7"/>
      <c r="O68" s="155"/>
      <c r="P68" s="58"/>
      <c r="R68" s="77"/>
      <c r="S68" s="77"/>
      <c r="T68"/>
      <c r="U68" s="77"/>
    </row>
    <row r="69" spans="18:21" s="25" customFormat="1" ht="12.75">
      <c r="R69" s="77"/>
      <c r="S69" s="77"/>
      <c r="T69"/>
      <c r="U69" s="77"/>
    </row>
    <row r="70" spans="7:21" s="8" customFormat="1" ht="12.75">
      <c r="G70" s="25"/>
      <c r="I70" s="25"/>
      <c r="O70" s="25"/>
      <c r="R70" s="77"/>
      <c r="S70" s="77"/>
      <c r="U70" s="77"/>
    </row>
    <row r="71" spans="18:21" s="25" customFormat="1" ht="12.75">
      <c r="R71" s="77"/>
      <c r="S71" s="77"/>
      <c r="U71" s="77"/>
    </row>
    <row r="72" spans="18:21" s="25" customFormat="1" ht="12.75">
      <c r="R72" s="77"/>
      <c r="S72" s="77"/>
      <c r="U72" s="77"/>
    </row>
    <row r="73" spans="7:21" s="8" customFormat="1" ht="12.75">
      <c r="G73" s="25"/>
      <c r="I73" s="25"/>
      <c r="O73" s="25"/>
      <c r="R73" s="77"/>
      <c r="S73" s="77"/>
      <c r="U73" s="77"/>
    </row>
    <row r="74" spans="7:21" s="8" customFormat="1" ht="12.75">
      <c r="G74" s="25"/>
      <c r="I74" s="25"/>
      <c r="O74" s="25"/>
      <c r="R74" s="77"/>
      <c r="S74" s="77"/>
      <c r="U74" s="77"/>
    </row>
    <row r="76" ht="12.75">
      <c r="A76" s="82"/>
    </row>
    <row r="77" ht="12.75">
      <c r="A77" s="82"/>
    </row>
    <row r="78" ht="12.75">
      <c r="A78" s="82"/>
    </row>
    <row r="79" ht="12.75">
      <c r="A79" s="82"/>
    </row>
    <row r="80" ht="12.75">
      <c r="A80" s="82"/>
    </row>
  </sheetData>
  <mergeCells count="2">
    <mergeCell ref="I3:P3"/>
    <mergeCell ref="A3:F3"/>
  </mergeCells>
  <printOptions/>
  <pageMargins left="0.7874015748031497" right="0.7480314960629921" top="0.3937007874015748" bottom="0.1968503937007874" header="0.5118110236220472" footer="0.5905511811023623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H4" sqref="H4"/>
    </sheetView>
  </sheetViews>
  <sheetFormatPr defaultColWidth="9.140625" defaultRowHeight="12.75"/>
  <cols>
    <col min="1" max="1" width="27.28125" style="0" customWidth="1"/>
    <col min="2" max="6" width="11.7109375" style="22" customWidth="1"/>
    <col min="7" max="7" width="2.7109375" style="22" customWidth="1"/>
    <col min="8" max="8" width="10.28125" style="173" customWidth="1"/>
    <col min="10" max="10" width="9.421875" style="0" customWidth="1"/>
  </cols>
  <sheetData>
    <row r="1" spans="1:7" ht="14.25" customHeight="1">
      <c r="A1" s="106" t="s">
        <v>195</v>
      </c>
      <c r="B1" s="89"/>
      <c r="C1" s="89"/>
      <c r="D1" s="89"/>
      <c r="E1" s="89"/>
      <c r="F1" s="89"/>
      <c r="G1" s="89"/>
    </row>
    <row r="2" spans="1:7" ht="12" customHeight="1">
      <c r="A2" s="106"/>
      <c r="B2" s="89"/>
      <c r="C2" s="89"/>
      <c r="D2" s="89"/>
      <c r="E2" s="89"/>
      <c r="F2" s="89"/>
      <c r="G2" s="89"/>
    </row>
    <row r="3" spans="1:8" ht="12" customHeight="1" thickBot="1">
      <c r="A3" s="25" t="s">
        <v>58</v>
      </c>
      <c r="B3" s="89"/>
      <c r="C3" s="89"/>
      <c r="D3" s="89"/>
      <c r="E3" s="89"/>
      <c r="F3" s="89"/>
      <c r="G3" s="105"/>
      <c r="H3" s="174"/>
    </row>
    <row r="4" spans="1:8" ht="33.75">
      <c r="A4" s="180"/>
      <c r="B4" s="181" t="s">
        <v>203</v>
      </c>
      <c r="C4" s="181" t="s">
        <v>207</v>
      </c>
      <c r="D4" s="245" t="s">
        <v>209</v>
      </c>
      <c r="E4" s="245" t="s">
        <v>217</v>
      </c>
      <c r="F4" s="181" t="s">
        <v>220</v>
      </c>
      <c r="G4" s="193"/>
      <c r="H4" s="182" t="s">
        <v>222</v>
      </c>
    </row>
    <row r="5" spans="1:8" ht="12.75">
      <c r="A5" s="90"/>
      <c r="B5" s="91"/>
      <c r="C5" s="91"/>
      <c r="D5" s="91"/>
      <c r="E5" s="91"/>
      <c r="G5" s="91"/>
      <c r="H5" s="175"/>
    </row>
    <row r="6" spans="1:8" ht="12.75">
      <c r="A6" s="107" t="s">
        <v>151</v>
      </c>
      <c r="B6" s="7">
        <v>33452</v>
      </c>
      <c r="C6" s="7">
        <v>35922</v>
      </c>
      <c r="D6" s="7">
        <v>34279</v>
      </c>
      <c r="E6" s="7">
        <v>34232</v>
      </c>
      <c r="F6" s="7">
        <v>32593</v>
      </c>
      <c r="G6" s="58"/>
      <c r="H6" s="58">
        <f aca="true" t="shared" si="0" ref="H6:H11">(F6-B6)/B6*100</f>
        <v>-2.5678584240105224</v>
      </c>
    </row>
    <row r="7" spans="1:8" ht="12.75">
      <c r="A7" s="109" t="s">
        <v>191</v>
      </c>
      <c r="B7" s="20">
        <v>10926</v>
      </c>
      <c r="C7" s="20">
        <v>12069</v>
      </c>
      <c r="D7" s="20">
        <v>11940</v>
      </c>
      <c r="E7" s="20">
        <v>11600</v>
      </c>
      <c r="F7" s="20">
        <v>11433</v>
      </c>
      <c r="G7" s="58"/>
      <c r="H7" s="58">
        <f t="shared" si="0"/>
        <v>4.640307523338825</v>
      </c>
    </row>
    <row r="8" spans="1:11" ht="12.75">
      <c r="A8" s="109" t="s">
        <v>193</v>
      </c>
      <c r="B8" s="20">
        <v>8618</v>
      </c>
      <c r="C8" s="20">
        <v>9159</v>
      </c>
      <c r="D8" s="20">
        <v>8631</v>
      </c>
      <c r="E8" s="20">
        <v>8702</v>
      </c>
      <c r="F8" s="20">
        <v>8082</v>
      </c>
      <c r="G8" s="58"/>
      <c r="H8" s="58">
        <f t="shared" si="0"/>
        <v>-6.21954049663495</v>
      </c>
      <c r="K8" s="20"/>
    </row>
    <row r="9" spans="1:8" ht="12.75">
      <c r="A9" s="109" t="s">
        <v>192</v>
      </c>
      <c r="B9" s="20">
        <v>11836</v>
      </c>
      <c r="C9" s="20">
        <v>12514</v>
      </c>
      <c r="D9" s="20">
        <v>11765</v>
      </c>
      <c r="E9" s="20">
        <v>12007</v>
      </c>
      <c r="F9" s="20">
        <v>11219</v>
      </c>
      <c r="G9" s="58"/>
      <c r="H9" s="58">
        <f t="shared" si="0"/>
        <v>-5.212909766813112</v>
      </c>
    </row>
    <row r="10" spans="1:8" ht="12.75">
      <c r="A10" s="109" t="s">
        <v>198</v>
      </c>
      <c r="B10" s="20">
        <v>1515</v>
      </c>
      <c r="C10" s="20">
        <v>1609</v>
      </c>
      <c r="D10" s="20">
        <v>1566</v>
      </c>
      <c r="E10" s="20">
        <v>1541</v>
      </c>
      <c r="F10" s="20">
        <v>1487</v>
      </c>
      <c r="G10" s="58"/>
      <c r="H10" s="58">
        <f t="shared" si="0"/>
        <v>-1.8481848184818481</v>
      </c>
    </row>
    <row r="11" spans="1:8" ht="12.75">
      <c r="A11" s="109" t="s">
        <v>194</v>
      </c>
      <c r="B11" s="20">
        <v>557</v>
      </c>
      <c r="C11" s="20">
        <v>571</v>
      </c>
      <c r="D11" s="20">
        <v>377</v>
      </c>
      <c r="E11" s="22">
        <v>382</v>
      </c>
      <c r="F11" s="22">
        <v>372</v>
      </c>
      <c r="G11" s="58"/>
      <c r="H11" s="58">
        <f t="shared" si="0"/>
        <v>-33.21364452423698</v>
      </c>
    </row>
    <row r="12" spans="1:11" ht="12.75">
      <c r="A12" s="109"/>
      <c r="B12" s="112"/>
      <c r="C12" s="112"/>
      <c r="D12" s="112"/>
      <c r="G12" s="176"/>
      <c r="H12" s="176"/>
      <c r="K12" s="20"/>
    </row>
    <row r="13" spans="1:11" ht="12.75">
      <c r="A13" s="110" t="s">
        <v>181</v>
      </c>
      <c r="B13" s="113">
        <f>SUM(B14:B18)</f>
        <v>100.00000000000001</v>
      </c>
      <c r="C13" s="113">
        <f>SUM(C14:C18)</f>
        <v>99.99999999999999</v>
      </c>
      <c r="D13" s="113">
        <f>SUM(D14:D18)</f>
        <v>100.00000000000001</v>
      </c>
      <c r="E13" s="113">
        <f>SUM(E14:E18)</f>
        <v>100.00000000000003</v>
      </c>
      <c r="F13" s="113">
        <f>SUM(F14:F18)</f>
        <v>100.00000000000001</v>
      </c>
      <c r="G13" s="177"/>
      <c r="H13" s="177"/>
      <c r="K13" s="20"/>
    </row>
    <row r="14" spans="1:11" ht="12.75">
      <c r="A14" s="109" t="s">
        <v>191</v>
      </c>
      <c r="B14" s="114">
        <f>B7/$B$6*100</f>
        <v>32.6617242616286</v>
      </c>
      <c r="C14" s="114">
        <f>C7/$C$6*100</f>
        <v>33.59779522298313</v>
      </c>
      <c r="D14" s="114">
        <f>D7/$D$6*100</f>
        <v>34.83182123165787</v>
      </c>
      <c r="E14" s="114">
        <f>E7/$E$6*100</f>
        <v>33.88642206122926</v>
      </c>
      <c r="F14" s="114">
        <f>F7/$F$6*100</f>
        <v>35.078084251219586</v>
      </c>
      <c r="G14" s="176"/>
      <c r="H14" s="176"/>
      <c r="K14" s="20"/>
    </row>
    <row r="15" spans="1:8" ht="12.75">
      <c r="A15" s="109" t="s">
        <v>193</v>
      </c>
      <c r="B15" s="114">
        <f>B8/$B$6*100</f>
        <v>25.762286260911154</v>
      </c>
      <c r="C15" s="114">
        <f>C8/$C$6*100</f>
        <v>25.49690997160514</v>
      </c>
      <c r="D15" s="114">
        <f>D8/$D$6*100</f>
        <v>25.178680824994892</v>
      </c>
      <c r="E15" s="114">
        <f>E8/$E$6*100</f>
        <v>25.420659032484227</v>
      </c>
      <c r="F15" s="114">
        <f>F8/$F$6*100</f>
        <v>24.79673549535176</v>
      </c>
      <c r="G15" s="176"/>
      <c r="H15" s="176"/>
    </row>
    <row r="16" spans="1:12" ht="12.75">
      <c r="A16" s="109" t="s">
        <v>192</v>
      </c>
      <c r="B16" s="114">
        <f>B9/$B$6*100</f>
        <v>35.38203993782136</v>
      </c>
      <c r="C16" s="114">
        <f>C9/$C$6*100</f>
        <v>34.83659039029007</v>
      </c>
      <c r="D16" s="114">
        <f>D9/$D$6*100</f>
        <v>34.32130458881531</v>
      </c>
      <c r="E16" s="114">
        <f>E9/$E$6*100</f>
        <v>35.075368076653426</v>
      </c>
      <c r="F16" s="114">
        <f>F9/$F$6*100</f>
        <v>34.421501549412454</v>
      </c>
      <c r="G16" s="176"/>
      <c r="H16" s="176"/>
      <c r="K16" s="20"/>
      <c r="L16" s="20"/>
    </row>
    <row r="17" spans="1:8" ht="12.75">
      <c r="A17" s="109" t="s">
        <v>198</v>
      </c>
      <c r="B17" s="114">
        <f>B10/$B$6*100</f>
        <v>4.528877197178046</v>
      </c>
      <c r="C17" s="114">
        <f>C10/$C$6*100</f>
        <v>4.479149267858137</v>
      </c>
      <c r="D17" s="114">
        <f>D10/$D$6*100</f>
        <v>4.568394643951107</v>
      </c>
      <c r="E17" s="114">
        <f>E10/$E$6*100</f>
        <v>4.501635896237439</v>
      </c>
      <c r="F17" s="114">
        <f>F10/$F$6*100</f>
        <v>4.562329334519682</v>
      </c>
      <c r="G17" s="176"/>
      <c r="H17" s="176"/>
    </row>
    <row r="18" spans="1:8" ht="12.75">
      <c r="A18" s="109" t="s">
        <v>194</v>
      </c>
      <c r="B18" s="114">
        <f>B11/$B$6*100</f>
        <v>1.6650723424608393</v>
      </c>
      <c r="C18" s="114">
        <f>C11/$C$6*100</f>
        <v>1.5895551472635154</v>
      </c>
      <c r="D18" s="114">
        <f>D11/$D$6*100</f>
        <v>1.099798710580822</v>
      </c>
      <c r="E18" s="114">
        <f>E11/$E$6*100</f>
        <v>1.1159149333956533</v>
      </c>
      <c r="F18" s="114">
        <f>F11/$F$6*100</f>
        <v>1.1413493694965176</v>
      </c>
      <c r="G18" s="176"/>
      <c r="H18" s="176"/>
    </row>
    <row r="19" spans="1:12" ht="12.75">
      <c r="A19" s="93"/>
      <c r="B19" s="116"/>
      <c r="C19" s="116"/>
      <c r="D19" s="116"/>
      <c r="E19" s="238"/>
      <c r="G19" s="179"/>
      <c r="H19" s="179"/>
      <c r="K19" s="20"/>
      <c r="L19" s="20"/>
    </row>
    <row r="20" spans="1:12" ht="12.75">
      <c r="A20" s="90"/>
      <c r="B20" s="117"/>
      <c r="C20" s="117"/>
      <c r="D20" s="112"/>
      <c r="F20" s="273"/>
      <c r="G20" s="176"/>
      <c r="H20" s="176"/>
      <c r="K20" s="20"/>
      <c r="L20" s="20"/>
    </row>
    <row r="21" spans="1:12" ht="16.5" customHeight="1">
      <c r="A21" s="107" t="s">
        <v>152</v>
      </c>
      <c r="B21" s="7">
        <v>11093</v>
      </c>
      <c r="C21" s="7">
        <v>11817</v>
      </c>
      <c r="D21" s="7">
        <v>11627</v>
      </c>
      <c r="E21" s="7">
        <v>12469</v>
      </c>
      <c r="F21" s="7">
        <v>12036</v>
      </c>
      <c r="G21" s="58"/>
      <c r="H21" s="58">
        <f aca="true" t="shared" si="1" ref="H21:H26">(F21-B21)/B21*100</f>
        <v>8.500856395925359</v>
      </c>
      <c r="K21" s="20"/>
      <c r="L21" s="20"/>
    </row>
    <row r="22" spans="1:11" ht="12.75">
      <c r="A22" s="109" t="s">
        <v>191</v>
      </c>
      <c r="B22" s="20">
        <v>2410</v>
      </c>
      <c r="C22" s="20">
        <v>2685</v>
      </c>
      <c r="D22" s="20">
        <v>2805</v>
      </c>
      <c r="E22" s="20">
        <v>3019</v>
      </c>
      <c r="F22" s="20">
        <v>3053</v>
      </c>
      <c r="G22" s="58"/>
      <c r="H22" s="58">
        <f t="shared" si="1"/>
        <v>26.680497925311204</v>
      </c>
      <c r="K22" s="20"/>
    </row>
    <row r="23" spans="1:12" ht="12.75">
      <c r="A23" s="109" t="s">
        <v>193</v>
      </c>
      <c r="B23" s="20">
        <v>2817</v>
      </c>
      <c r="C23" s="20">
        <v>3019</v>
      </c>
      <c r="D23" s="20">
        <v>2917</v>
      </c>
      <c r="E23" s="20">
        <v>3184</v>
      </c>
      <c r="F23" s="20">
        <v>3034</v>
      </c>
      <c r="G23" s="58"/>
      <c r="H23" s="58">
        <f t="shared" si="1"/>
        <v>7.703230386936458</v>
      </c>
      <c r="I23" s="111"/>
      <c r="K23" s="20"/>
      <c r="L23" s="20"/>
    </row>
    <row r="24" spans="1:11" ht="12.75">
      <c r="A24" s="109" t="s">
        <v>192</v>
      </c>
      <c r="B24" s="20">
        <v>4949</v>
      </c>
      <c r="C24" s="20">
        <v>5201</v>
      </c>
      <c r="D24" s="20">
        <v>5015</v>
      </c>
      <c r="E24" s="20">
        <v>5341</v>
      </c>
      <c r="F24" s="20">
        <v>5028</v>
      </c>
      <c r="G24" s="58"/>
      <c r="H24" s="58">
        <f t="shared" si="1"/>
        <v>1.5962820771873105</v>
      </c>
      <c r="I24" s="111"/>
      <c r="J24" s="20"/>
      <c r="K24" s="20"/>
    </row>
    <row r="25" spans="1:11" ht="12.75">
      <c r="A25" s="109" t="s">
        <v>198</v>
      </c>
      <c r="B25">
        <v>766</v>
      </c>
      <c r="C25" s="20">
        <v>756</v>
      </c>
      <c r="D25">
        <v>773</v>
      </c>
      <c r="E25">
        <v>779</v>
      </c>
      <c r="F25">
        <v>793</v>
      </c>
      <c r="G25" s="58"/>
      <c r="H25" s="58">
        <f t="shared" si="1"/>
        <v>3.524804177545692</v>
      </c>
      <c r="I25" s="111"/>
      <c r="J25" s="20"/>
      <c r="K25" s="20"/>
    </row>
    <row r="26" spans="1:9" ht="12.75">
      <c r="A26" s="109" t="s">
        <v>194</v>
      </c>
      <c r="B26" s="20">
        <v>151</v>
      </c>
      <c r="C26" s="20">
        <v>156</v>
      </c>
      <c r="D26" s="111">
        <v>117</v>
      </c>
      <c r="E26" s="22">
        <v>146</v>
      </c>
      <c r="F26" s="22">
        <v>128</v>
      </c>
      <c r="G26" s="58"/>
      <c r="H26" s="58">
        <f t="shared" si="1"/>
        <v>-15.2317880794702</v>
      </c>
      <c r="I26" s="111"/>
    </row>
    <row r="27" spans="1:9" ht="12.75">
      <c r="A27" s="109"/>
      <c r="B27" s="112"/>
      <c r="C27" s="112"/>
      <c r="D27" s="112"/>
      <c r="G27" s="58"/>
      <c r="H27"/>
      <c r="I27" s="111"/>
    </row>
    <row r="28" spans="1:8" ht="12.75">
      <c r="A28" s="110" t="s">
        <v>181</v>
      </c>
      <c r="B28" s="113">
        <f>SUM(B29:B33)</f>
        <v>99.91660130307909</v>
      </c>
      <c r="C28" s="113">
        <f>SUM(C29:C33)</f>
        <v>100</v>
      </c>
      <c r="D28" s="113">
        <f>SUM(D29:D33)</f>
        <v>99.99999999999999</v>
      </c>
      <c r="E28" s="113">
        <f>SUM(E29:E33)</f>
        <v>100.00000000000001</v>
      </c>
      <c r="F28" s="113">
        <f>SUM(F29:F33)</f>
        <v>100</v>
      </c>
      <c r="G28" s="177"/>
      <c r="H28"/>
    </row>
    <row r="29" spans="1:8" ht="12.75">
      <c r="A29" s="109" t="s">
        <v>191</v>
      </c>
      <c r="B29" s="114">
        <f>B22/$B$21*100</f>
        <v>21.725412422248265</v>
      </c>
      <c r="C29" s="114">
        <f>C22/$C$21*100</f>
        <v>22.72150291952272</v>
      </c>
      <c r="D29" s="114">
        <f>D22/$D$21*100</f>
        <v>24.12488174077578</v>
      </c>
      <c r="E29" s="114">
        <f>E22/$E$21*100</f>
        <v>24.21204587376694</v>
      </c>
      <c r="F29" s="114">
        <f>F22/$F$21*100</f>
        <v>25.36556995679628</v>
      </c>
      <c r="G29" s="176"/>
      <c r="H29"/>
    </row>
    <row r="30" spans="1:8" ht="12.75">
      <c r="A30" s="109" t="s">
        <v>193</v>
      </c>
      <c r="B30" s="114">
        <f>B23/$B$21*100</f>
        <v>25.39439286036239</v>
      </c>
      <c r="C30" s="114">
        <f>C23/$C$21*100</f>
        <v>25.547939409325547</v>
      </c>
      <c r="D30" s="114">
        <f>D23/$D$21*100</f>
        <v>25.088156876236344</v>
      </c>
      <c r="E30" s="114">
        <f>E23/$E$21*100</f>
        <v>25.535327612478948</v>
      </c>
      <c r="F30" s="114">
        <f>F23/$F$21*100</f>
        <v>25.20771020272516</v>
      </c>
      <c r="G30" s="176"/>
      <c r="H30"/>
    </row>
    <row r="31" spans="1:8" ht="12.75">
      <c r="A31" s="109" t="s">
        <v>192</v>
      </c>
      <c r="B31" s="114">
        <f>B24/$B$21*100</f>
        <v>44.61372036419364</v>
      </c>
      <c r="C31" s="114">
        <f>C24/$C$21*100</f>
        <v>44.01286282474401</v>
      </c>
      <c r="D31" s="114">
        <f>D24/$D$21*100</f>
        <v>43.1323643244173</v>
      </c>
      <c r="E31" s="114">
        <f>E24/$E$21*100</f>
        <v>42.83422888764135</v>
      </c>
      <c r="F31" s="114">
        <f>F24/$F$21*100</f>
        <v>41.77467597208375</v>
      </c>
      <c r="G31" s="176"/>
      <c r="H31"/>
    </row>
    <row r="32" spans="1:8" ht="12.75">
      <c r="A32" s="109" t="s">
        <v>198</v>
      </c>
      <c r="B32" s="114">
        <f>B25/$B$21*100</f>
        <v>6.905255566573515</v>
      </c>
      <c r="C32" s="114">
        <f>C25/$C$21*100</f>
        <v>6.397562833206398</v>
      </c>
      <c r="D32" s="114">
        <f>D25/$D$21*100</f>
        <v>6.64831856884837</v>
      </c>
      <c r="E32" s="114">
        <f>E25/$E$21*100</f>
        <v>6.247493784585773</v>
      </c>
      <c r="F32" s="114">
        <f>F25/$F$21*100</f>
        <v>6.588567630442007</v>
      </c>
      <c r="G32" s="176"/>
      <c r="H32"/>
    </row>
    <row r="33" spans="1:8" ht="12.75">
      <c r="A33" s="109" t="s">
        <v>194</v>
      </c>
      <c r="B33" s="114">
        <f>B26/$C$21*100</f>
        <v>1.277820089701278</v>
      </c>
      <c r="C33" s="114">
        <f>C26/$C$21*100</f>
        <v>1.3201320132013201</v>
      </c>
      <c r="D33" s="114">
        <f>D26/$D$21*100</f>
        <v>1.0062784897221984</v>
      </c>
      <c r="E33" s="114">
        <f>E26/$E$21*100</f>
        <v>1.1709038415269868</v>
      </c>
      <c r="F33" s="114">
        <f>F26/$F$21*100</f>
        <v>1.0634762379528082</v>
      </c>
      <c r="G33" s="176"/>
      <c r="H33"/>
    </row>
    <row r="34" spans="1:8" ht="13.5" thickBot="1">
      <c r="A34" s="197"/>
      <c r="B34" s="198"/>
      <c r="C34" s="198"/>
      <c r="D34" s="198"/>
      <c r="E34" s="198"/>
      <c r="F34" s="198"/>
      <c r="G34" s="198"/>
      <c r="H34" s="200"/>
    </row>
    <row r="35" spans="1:8" ht="12.75">
      <c r="A35" s="196"/>
      <c r="B35" s="105"/>
      <c r="C35" s="105"/>
      <c r="D35" s="105"/>
      <c r="E35" s="105"/>
      <c r="F35" s="105"/>
      <c r="G35" s="105"/>
      <c r="H35" s="199"/>
    </row>
    <row r="36" spans="1:8" ht="12.75">
      <c r="A36" s="8"/>
      <c r="B36" s="105"/>
      <c r="C36" s="105"/>
      <c r="D36" s="105"/>
      <c r="E36" s="105"/>
      <c r="F36" s="105"/>
      <c r="G36" s="105"/>
      <c r="H36" s="199"/>
    </row>
    <row r="37" spans="1:8" ht="12.75">
      <c r="A37" s="8"/>
      <c r="B37" s="105"/>
      <c r="C37" s="105"/>
      <c r="D37" s="105"/>
      <c r="E37" s="105"/>
      <c r="F37" s="105"/>
      <c r="G37" s="105"/>
      <c r="H37" s="199"/>
    </row>
  </sheetData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C17" sqref="C17"/>
    </sheetView>
  </sheetViews>
  <sheetFormatPr defaultColWidth="9.140625" defaultRowHeight="12.75"/>
  <cols>
    <col min="1" max="1" width="37.00390625" style="8" customWidth="1"/>
    <col min="2" max="6" width="11.7109375" style="8" customWidth="1"/>
    <col min="7" max="7" width="2.28125" style="8" customWidth="1"/>
    <col min="8" max="8" width="10.00390625" style="72" bestFit="1" customWidth="1"/>
    <col min="9" max="16384" width="9.140625" style="8" customWidth="1"/>
  </cols>
  <sheetData>
    <row r="1" spans="1:8" s="38" customFormat="1" ht="15" customHeight="1">
      <c r="A1" s="63" t="s">
        <v>196</v>
      </c>
      <c r="H1" s="71"/>
    </row>
    <row r="2" spans="2:6" ht="12" customHeight="1">
      <c r="B2" s="50"/>
      <c r="C2" s="50"/>
      <c r="D2" s="50"/>
      <c r="E2" s="50"/>
      <c r="F2" s="50"/>
    </row>
    <row r="3" spans="1:8" ht="12" customHeight="1" thickBot="1">
      <c r="A3" s="26" t="s">
        <v>58</v>
      </c>
      <c r="B3" s="298"/>
      <c r="C3" s="298"/>
      <c r="D3" s="298"/>
      <c r="E3" s="73"/>
      <c r="F3" s="73"/>
      <c r="G3" s="25"/>
      <c r="H3" s="51"/>
    </row>
    <row r="4" spans="1:8" s="55" customFormat="1" ht="33.75">
      <c r="A4" s="53"/>
      <c r="B4" s="54" t="s">
        <v>216</v>
      </c>
      <c r="C4" s="54" t="s">
        <v>207</v>
      </c>
      <c r="D4" s="262" t="s">
        <v>209</v>
      </c>
      <c r="E4" s="246" t="s">
        <v>217</v>
      </c>
      <c r="F4" s="54" t="s">
        <v>220</v>
      </c>
      <c r="G4" s="218"/>
      <c r="H4" s="182" t="s">
        <v>222</v>
      </c>
    </row>
    <row r="5" spans="1:7" ht="6" customHeight="1">
      <c r="A5" s="25"/>
      <c r="E5" s="247"/>
      <c r="F5"/>
      <c r="G5" s="247"/>
    </row>
    <row r="6" spans="1:13" ht="12" customHeight="1">
      <c r="A6" s="52" t="s">
        <v>59</v>
      </c>
      <c r="B6" s="276"/>
      <c r="C6" s="276"/>
      <c r="D6" s="276"/>
      <c r="E6" s="276"/>
      <c r="F6"/>
      <c r="J6"/>
      <c r="K6"/>
      <c r="L6"/>
      <c r="M6"/>
    </row>
    <row r="7" spans="1:13" ht="12" customHeight="1">
      <c r="A7" s="52"/>
      <c r="B7" s="276"/>
      <c r="C7" s="276"/>
      <c r="D7" s="276"/>
      <c r="E7" s="276"/>
      <c r="F7"/>
      <c r="J7"/>
      <c r="K7"/>
      <c r="L7"/>
      <c r="M7"/>
    </row>
    <row r="8" spans="1:14" ht="12.75">
      <c r="A8" s="64" t="s">
        <v>75</v>
      </c>
      <c r="B8" s="7">
        <v>146725</v>
      </c>
      <c r="C8" s="7">
        <v>146904</v>
      </c>
      <c r="D8" s="7">
        <v>145083</v>
      </c>
      <c r="E8" s="7">
        <v>142820</v>
      </c>
      <c r="F8" s="7">
        <v>140951</v>
      </c>
      <c r="G8" s="58"/>
      <c r="H8" s="58">
        <f>(F8-B8)/B8*100</f>
        <v>-3.935253024365309</v>
      </c>
      <c r="I8"/>
      <c r="J8"/>
      <c r="K8"/>
      <c r="L8"/>
      <c r="M8"/>
      <c r="N8"/>
    </row>
    <row r="9" spans="1:11" ht="12" customHeight="1">
      <c r="A9" s="64"/>
      <c r="B9" s="21" t="s">
        <v>199</v>
      </c>
      <c r="C9" s="21"/>
      <c r="D9" s="57"/>
      <c r="F9"/>
      <c r="G9" s="58"/>
      <c r="H9" s="58"/>
      <c r="I9"/>
      <c r="J9"/>
      <c r="K9"/>
    </row>
    <row r="10" spans="1:11" s="38" customFormat="1" ht="12.75" customHeight="1">
      <c r="A10" s="56" t="s">
        <v>60</v>
      </c>
      <c r="B10" s="7">
        <v>106714</v>
      </c>
      <c r="C10" s="7">
        <v>107208</v>
      </c>
      <c r="D10" s="7">
        <v>105694</v>
      </c>
      <c r="E10" s="7">
        <v>103183</v>
      </c>
      <c r="F10" s="7">
        <v>101086</v>
      </c>
      <c r="G10" s="58"/>
      <c r="H10" s="58">
        <f aca="true" t="shared" si="0" ref="H10:H18">(F10-B10)/B10*100</f>
        <v>-5.273909702569485</v>
      </c>
      <c r="I10"/>
      <c r="J10"/>
      <c r="K10"/>
    </row>
    <row r="11" spans="1:11" ht="12.75">
      <c r="A11" s="277" t="s">
        <v>76</v>
      </c>
      <c r="B11" s="20">
        <v>101153</v>
      </c>
      <c r="C11" s="20">
        <v>102336</v>
      </c>
      <c r="D11" s="20">
        <v>101403</v>
      </c>
      <c r="E11" s="20">
        <v>99305</v>
      </c>
      <c r="F11" s="20">
        <v>97481</v>
      </c>
      <c r="G11" s="58"/>
      <c r="H11" s="58">
        <f t="shared" si="0"/>
        <v>-3.6301444346682747</v>
      </c>
      <c r="I11"/>
      <c r="J11" s="20"/>
      <c r="K11"/>
    </row>
    <row r="12" spans="1:11" ht="12.75">
      <c r="A12" s="277" t="s">
        <v>210</v>
      </c>
      <c r="B12" s="20">
        <v>6122</v>
      </c>
      <c r="C12" s="20">
        <v>5369</v>
      </c>
      <c r="D12" s="260">
        <v>4502</v>
      </c>
      <c r="E12" s="20">
        <v>4024</v>
      </c>
      <c r="F12" s="20">
        <v>3743</v>
      </c>
      <c r="G12" s="58"/>
      <c r="H12" s="58">
        <f t="shared" si="0"/>
        <v>-38.859849722312966</v>
      </c>
      <c r="I12"/>
      <c r="J12"/>
      <c r="K12"/>
    </row>
    <row r="13" spans="1:14" ht="12.75">
      <c r="A13" s="277"/>
      <c r="B13" s="20"/>
      <c r="C13" s="20"/>
      <c r="D13" s="57"/>
      <c r="F13"/>
      <c r="G13" s="59"/>
      <c r="H13" s="58"/>
      <c r="I13"/>
      <c r="J13"/>
      <c r="K13"/>
      <c r="L13"/>
      <c r="M13"/>
      <c r="N13"/>
    </row>
    <row r="14" spans="1:11" ht="12.75">
      <c r="A14" s="64" t="s">
        <v>183</v>
      </c>
      <c r="B14"/>
      <c r="C14"/>
      <c r="D14" s="57"/>
      <c r="F14"/>
      <c r="G14" s="59"/>
      <c r="H14" s="58"/>
      <c r="I14"/>
      <c r="J14" s="20"/>
      <c r="K14"/>
    </row>
    <row r="15" spans="1:14" ht="12.75">
      <c r="A15" s="277" t="s">
        <v>178</v>
      </c>
      <c r="B15">
        <v>90</v>
      </c>
      <c r="C15" s="20">
        <v>84</v>
      </c>
      <c r="D15">
        <v>86</v>
      </c>
      <c r="E15">
        <v>99</v>
      </c>
      <c r="F15">
        <v>108</v>
      </c>
      <c r="G15" s="58"/>
      <c r="H15" s="58">
        <f t="shared" si="0"/>
        <v>20</v>
      </c>
      <c r="I15"/>
      <c r="J15"/>
      <c r="K15"/>
      <c r="L15"/>
      <c r="M15"/>
      <c r="N15"/>
    </row>
    <row r="16" spans="1:11" ht="12.75">
      <c r="A16" s="277" t="s">
        <v>184</v>
      </c>
      <c r="B16" s="20">
        <v>43977</v>
      </c>
      <c r="C16" s="20">
        <v>43675</v>
      </c>
      <c r="D16" s="20">
        <v>43283</v>
      </c>
      <c r="E16" s="20">
        <v>43449</v>
      </c>
      <c r="F16" s="20">
        <v>43615</v>
      </c>
      <c r="G16" s="58"/>
      <c r="H16" s="58">
        <f t="shared" si="0"/>
        <v>-0.8231575596334447</v>
      </c>
      <c r="I16"/>
      <c r="J16"/>
      <c r="K16"/>
    </row>
    <row r="17" spans="1:14" s="25" customFormat="1" ht="12.75">
      <c r="A17" s="277"/>
      <c r="B17" t="s">
        <v>199</v>
      </c>
      <c r="C17"/>
      <c r="D17" s="57"/>
      <c r="E17" s="8"/>
      <c r="F17"/>
      <c r="G17" s="58"/>
      <c r="H17" s="58"/>
      <c r="I17"/>
      <c r="J17"/>
      <c r="K17"/>
      <c r="L17"/>
      <c r="M17"/>
      <c r="N17"/>
    </row>
    <row r="18" spans="1:11" ht="14.25">
      <c r="A18" s="48" t="s">
        <v>215</v>
      </c>
      <c r="B18" s="7">
        <v>98477</v>
      </c>
      <c r="C18" s="7">
        <v>99138</v>
      </c>
      <c r="D18" s="7">
        <v>99860</v>
      </c>
      <c r="E18" s="7">
        <v>100965</v>
      </c>
      <c r="F18" s="7">
        <v>102022</v>
      </c>
      <c r="G18" s="58"/>
      <c r="H18" s="58">
        <f t="shared" si="0"/>
        <v>3.5998253399270896</v>
      </c>
      <c r="I18"/>
      <c r="J18"/>
      <c r="K18"/>
    </row>
    <row r="19" spans="1:14" ht="12.75">
      <c r="A19" s="65" t="s">
        <v>79</v>
      </c>
      <c r="B19" s="20">
        <v>66864</v>
      </c>
      <c r="C19" s="20">
        <v>67174</v>
      </c>
      <c r="D19" s="261">
        <v>67047</v>
      </c>
      <c r="E19" s="261">
        <v>67407</v>
      </c>
      <c r="F19" s="20">
        <v>67587</v>
      </c>
      <c r="G19" s="58"/>
      <c r="H19" s="58">
        <f>(F19-B19)/B19*100</f>
        <v>1.0812993539124194</v>
      </c>
      <c r="I19"/>
      <c r="J19" s="20"/>
      <c r="K19"/>
      <c r="L19" s="20"/>
      <c r="M19" s="20"/>
      <c r="N19" s="20"/>
    </row>
    <row r="20" spans="1:12" ht="12.75">
      <c r="A20" s="65" t="s">
        <v>80</v>
      </c>
      <c r="B20" s="20">
        <v>32220</v>
      </c>
      <c r="C20" s="20">
        <v>32560</v>
      </c>
      <c r="D20" s="261">
        <v>33360</v>
      </c>
      <c r="E20" s="261">
        <v>34002</v>
      </c>
      <c r="F20" s="261">
        <v>34881</v>
      </c>
      <c r="G20" s="58"/>
      <c r="H20" s="58">
        <f>(F20-B20)/B20*100</f>
        <v>8.258845437616387</v>
      </c>
      <c r="I20"/>
      <c r="J20"/>
      <c r="K20"/>
      <c r="L20"/>
    </row>
    <row r="21" spans="1:12" ht="12.75">
      <c r="A21" s="278"/>
      <c r="B21" s="226"/>
      <c r="C21" s="226"/>
      <c r="D21" s="237"/>
      <c r="E21" s="212"/>
      <c r="F21"/>
      <c r="G21" s="74"/>
      <c r="H21" s="58"/>
      <c r="I21"/>
      <c r="J21" s="20"/>
      <c r="K21" s="20"/>
      <c r="L21" s="20"/>
    </row>
    <row r="22" spans="1:12" ht="12.75">
      <c r="A22" s="276"/>
      <c r="B22" s="20"/>
      <c r="C22" s="20"/>
      <c r="F22" s="239"/>
      <c r="G22" s="72"/>
      <c r="H22" s="264"/>
      <c r="I22"/>
      <c r="J22" s="20"/>
      <c r="K22" s="20"/>
      <c r="L22" s="20"/>
    </row>
    <row r="23" spans="1:12" ht="12.75">
      <c r="A23" s="48" t="s">
        <v>61</v>
      </c>
      <c r="B23" s="279"/>
      <c r="C23" s="279"/>
      <c r="F23" s="13"/>
      <c r="G23" s="72"/>
      <c r="H23" s="58"/>
      <c r="I23"/>
      <c r="J23"/>
      <c r="K23"/>
      <c r="L23"/>
    </row>
    <row r="24" spans="1:12" ht="12.75">
      <c r="A24" s="48"/>
      <c r="B24" s="7"/>
      <c r="C24" s="7"/>
      <c r="F24" s="13"/>
      <c r="G24" s="72"/>
      <c r="H24" s="58"/>
      <c r="I24"/>
      <c r="J24"/>
      <c r="K24"/>
      <c r="L24"/>
    </row>
    <row r="25" spans="1:11" ht="12.75">
      <c r="A25" s="64" t="s">
        <v>75</v>
      </c>
      <c r="B25" s="7">
        <v>125229</v>
      </c>
      <c r="C25" s="7">
        <v>125305</v>
      </c>
      <c r="D25" s="7">
        <v>123530</v>
      </c>
      <c r="E25" s="7">
        <v>121617</v>
      </c>
      <c r="F25" s="7">
        <v>119884</v>
      </c>
      <c r="G25" s="58"/>
      <c r="H25" s="58">
        <f>(F25-B25)/B25*100</f>
        <v>-4.268180692970478</v>
      </c>
      <c r="I25" s="7"/>
      <c r="J25" s="7"/>
      <c r="K25" s="7"/>
    </row>
    <row r="26" spans="1:11" ht="12.75">
      <c r="A26" s="64"/>
      <c r="B26" s="21" t="s">
        <v>199</v>
      </c>
      <c r="C26" s="21"/>
      <c r="D26" s="57"/>
      <c r="F26" s="13"/>
      <c r="G26" s="58"/>
      <c r="H26" s="58"/>
      <c r="I26" s="7"/>
      <c r="J26" s="7"/>
      <c r="K26" s="20"/>
    </row>
    <row r="27" spans="1:12" ht="12.75">
      <c r="A27" s="56" t="s">
        <v>60</v>
      </c>
      <c r="B27" s="7">
        <v>90970</v>
      </c>
      <c r="C27" s="7">
        <v>91365</v>
      </c>
      <c r="D27" s="7">
        <v>89949</v>
      </c>
      <c r="E27" s="7">
        <v>87789</v>
      </c>
      <c r="F27" s="7">
        <v>85915</v>
      </c>
      <c r="G27" s="58"/>
      <c r="H27" s="58">
        <f>(F27-B27)/B27*100</f>
        <v>-5.556776959437177</v>
      </c>
      <c r="I27" s="7"/>
      <c r="J27" s="7"/>
      <c r="K27" s="7"/>
      <c r="L27" s="38"/>
    </row>
    <row r="28" spans="1:11" ht="12.75">
      <c r="A28" s="277" t="s">
        <v>76</v>
      </c>
      <c r="B28" s="20">
        <v>86066</v>
      </c>
      <c r="C28" s="20">
        <v>87086</v>
      </c>
      <c r="D28" s="20">
        <v>86178</v>
      </c>
      <c r="E28" s="20">
        <v>84342</v>
      </c>
      <c r="F28" s="20">
        <v>82682</v>
      </c>
      <c r="G28" s="58"/>
      <c r="H28" s="58">
        <f>(F28-B28)/B28*100</f>
        <v>-3.931866242186229</v>
      </c>
      <c r="I28" s="20"/>
      <c r="J28" s="20"/>
      <c r="K28" s="20"/>
    </row>
    <row r="29" spans="1:11" ht="15" customHeight="1">
      <c r="A29" s="277" t="s">
        <v>210</v>
      </c>
      <c r="B29" s="20">
        <v>5414</v>
      </c>
      <c r="C29" s="20">
        <v>4734</v>
      </c>
      <c r="D29" s="20">
        <v>3967</v>
      </c>
      <c r="E29" s="20">
        <v>3580</v>
      </c>
      <c r="F29" s="20">
        <v>3363</v>
      </c>
      <c r="G29" s="58"/>
      <c r="H29" s="58">
        <f>(F29-B29)/B29*100</f>
        <v>-37.88326560768378</v>
      </c>
      <c r="I29" s="20"/>
      <c r="J29" s="20"/>
      <c r="K29" s="20"/>
    </row>
    <row r="30" spans="1:11" ht="15" customHeight="1">
      <c r="A30" s="277"/>
      <c r="B30" s="20"/>
      <c r="C30" s="20"/>
      <c r="D30" s="20"/>
      <c r="F30" s="13"/>
      <c r="G30" s="59"/>
      <c r="H30" s="58"/>
      <c r="I30" s="20"/>
      <c r="J30" s="20"/>
      <c r="K30" s="20"/>
    </row>
    <row r="31" spans="1:11" ht="14.25" customHeight="1">
      <c r="A31" s="64" t="s">
        <v>183</v>
      </c>
      <c r="B31"/>
      <c r="C31"/>
      <c r="D31" s="57"/>
      <c r="F31" s="13"/>
      <c r="G31" s="59"/>
      <c r="H31" s="58"/>
      <c r="I31" s="20"/>
      <c r="J31" s="20"/>
      <c r="K31" s="20"/>
    </row>
    <row r="32" spans="1:11" ht="12" customHeight="1">
      <c r="A32" s="277" t="s">
        <v>178</v>
      </c>
      <c r="B32">
        <v>77</v>
      </c>
      <c r="C32" s="20">
        <v>70</v>
      </c>
      <c r="D32">
        <v>66</v>
      </c>
      <c r="E32">
        <v>85</v>
      </c>
      <c r="F32">
        <v>92</v>
      </c>
      <c r="G32" s="58"/>
      <c r="H32" s="58">
        <f>(F32-B32)/B32*100</f>
        <v>19.480519480519483</v>
      </c>
      <c r="I32" s="20"/>
      <c r="J32"/>
      <c r="K32"/>
    </row>
    <row r="33" spans="1:11" ht="12" customHeight="1">
      <c r="A33" s="277" t="s">
        <v>184</v>
      </c>
      <c r="B33" s="20">
        <v>37759</v>
      </c>
      <c r="C33" s="20">
        <v>37443</v>
      </c>
      <c r="D33" s="20">
        <v>37026</v>
      </c>
      <c r="E33" s="20">
        <v>37180</v>
      </c>
      <c r="F33" s="20">
        <v>37264</v>
      </c>
      <c r="G33" s="58"/>
      <c r="H33" s="58">
        <f>(F33-B33)/B33*100</f>
        <v>-1.3109457347917053</v>
      </c>
      <c r="I33" s="20"/>
      <c r="J33" s="20"/>
      <c r="K33" s="20"/>
    </row>
    <row r="34" spans="1:12" ht="11.25" customHeight="1">
      <c r="A34" s="277"/>
      <c r="B34" t="s">
        <v>199</v>
      </c>
      <c r="C34"/>
      <c r="D34" s="57"/>
      <c r="F34" s="13"/>
      <c r="G34" s="58"/>
      <c r="H34" s="58"/>
      <c r="I34"/>
      <c r="J34"/>
      <c r="K34"/>
      <c r="L34" s="25"/>
    </row>
    <row r="35" spans="1:11" ht="13.5" customHeight="1">
      <c r="A35" s="48" t="s">
        <v>215</v>
      </c>
      <c r="B35" s="7">
        <v>93136</v>
      </c>
      <c r="C35" s="7">
        <v>93704</v>
      </c>
      <c r="D35" s="7">
        <v>94422</v>
      </c>
      <c r="E35" s="7">
        <v>95529</v>
      </c>
      <c r="F35" s="7">
        <v>96545</v>
      </c>
      <c r="G35" s="58"/>
      <c r="H35" s="58">
        <f>(F35-B35)/B35*100</f>
        <v>3.66023879058581</v>
      </c>
      <c r="I35"/>
      <c r="J35"/>
      <c r="K35"/>
    </row>
    <row r="36" spans="1:12" s="38" customFormat="1" ht="12.75" customHeight="1">
      <c r="A36" s="65" t="s">
        <v>79</v>
      </c>
      <c r="B36" s="20">
        <v>63535</v>
      </c>
      <c r="C36" s="20">
        <v>63784</v>
      </c>
      <c r="D36" s="20">
        <v>63696</v>
      </c>
      <c r="E36" s="20">
        <v>64117</v>
      </c>
      <c r="F36" s="296">
        <v>64320</v>
      </c>
      <c r="G36" s="58"/>
      <c r="H36" s="58">
        <f>(F36-B36)/B36*100</f>
        <v>1.2355394664358228</v>
      </c>
      <c r="I36"/>
      <c r="L36" s="8"/>
    </row>
    <row r="37" spans="1:9" ht="12.75">
      <c r="A37" s="65" t="s">
        <v>80</v>
      </c>
      <c r="B37" s="20">
        <v>30190</v>
      </c>
      <c r="C37" s="20">
        <v>30497</v>
      </c>
      <c r="D37" s="20">
        <v>31256</v>
      </c>
      <c r="E37" s="20">
        <v>31840</v>
      </c>
      <c r="F37" s="34">
        <v>32656</v>
      </c>
      <c r="G37" s="58"/>
      <c r="H37" s="58">
        <f>(F37-B37)/B37*100</f>
        <v>8.168267638290825</v>
      </c>
      <c r="I37"/>
    </row>
    <row r="38" spans="1:8" ht="12.75">
      <c r="A38" s="278"/>
      <c r="B38" s="280"/>
      <c r="C38" s="280"/>
      <c r="D38" s="237"/>
      <c r="E38" s="212"/>
      <c r="F38" s="281"/>
      <c r="G38" s="74"/>
      <c r="H38" s="74"/>
    </row>
    <row r="39" spans="1:11" ht="12.75">
      <c r="A39" s="276"/>
      <c r="B39" s="282"/>
      <c r="C39" s="282"/>
      <c r="F39"/>
      <c r="G39" s="72"/>
      <c r="I39" s="20"/>
      <c r="J39" s="20"/>
      <c r="K39" s="20"/>
    </row>
    <row r="40" spans="1:11" ht="12.75">
      <c r="A40" s="48" t="s">
        <v>62</v>
      </c>
      <c r="B40" s="282"/>
      <c r="C40" s="282"/>
      <c r="F40"/>
      <c r="G40" s="72"/>
      <c r="I40"/>
      <c r="J40"/>
      <c r="K40"/>
    </row>
    <row r="41" spans="1:11" ht="12.75">
      <c r="A41" s="48"/>
      <c r="B41" s="7"/>
      <c r="C41" s="7"/>
      <c r="F41"/>
      <c r="G41" s="72"/>
      <c r="I41" s="20"/>
      <c r="J41" s="20"/>
      <c r="K41" s="20"/>
    </row>
    <row r="42" spans="1:12" s="25" customFormat="1" ht="12.75">
      <c r="A42" s="64" t="s">
        <v>75</v>
      </c>
      <c r="B42" s="7">
        <v>21496</v>
      </c>
      <c r="C42" s="7">
        <v>21599</v>
      </c>
      <c r="D42" s="7">
        <v>21553</v>
      </c>
      <c r="E42" s="7">
        <v>21203</v>
      </c>
      <c r="F42" s="7">
        <v>21067</v>
      </c>
      <c r="G42" s="58"/>
      <c r="H42" s="58">
        <f aca="true" t="shared" si="1" ref="H42:H54">(F42-B42)/B42*100</f>
        <v>-1.9957201339784145</v>
      </c>
      <c r="I42"/>
      <c r="J42" s="20"/>
      <c r="K42"/>
      <c r="L42" s="8"/>
    </row>
    <row r="43" spans="1:11" ht="12.75">
      <c r="A43" s="64"/>
      <c r="B43" s="21" t="s">
        <v>199</v>
      </c>
      <c r="C43" s="21"/>
      <c r="D43" s="57"/>
      <c r="F43"/>
      <c r="G43" s="58"/>
      <c r="H43" s="58"/>
      <c r="I43" s="7"/>
      <c r="J43" s="7"/>
      <c r="K43" s="7"/>
    </row>
    <row r="44" spans="1:11" ht="12.75">
      <c r="A44" s="56" t="s">
        <v>60</v>
      </c>
      <c r="B44" s="7">
        <v>15744</v>
      </c>
      <c r="C44" s="7">
        <v>15843</v>
      </c>
      <c r="D44" s="7">
        <v>15745</v>
      </c>
      <c r="E44" s="7">
        <v>15394</v>
      </c>
      <c r="F44" s="7">
        <v>15171</v>
      </c>
      <c r="G44" s="58"/>
      <c r="H44" s="58">
        <f t="shared" si="1"/>
        <v>-3.639481707317073</v>
      </c>
      <c r="I44" s="66"/>
      <c r="J44" s="20"/>
      <c r="K44" s="20"/>
    </row>
    <row r="45" spans="1:11" ht="12.75">
      <c r="A45" s="277" t="s">
        <v>76</v>
      </c>
      <c r="B45" s="20">
        <v>15087</v>
      </c>
      <c r="C45" s="20">
        <v>15250</v>
      </c>
      <c r="D45" s="20">
        <v>15225</v>
      </c>
      <c r="E45" s="20">
        <v>14963</v>
      </c>
      <c r="F45" s="20">
        <v>14799</v>
      </c>
      <c r="G45" s="58"/>
      <c r="H45" s="58">
        <f t="shared" si="1"/>
        <v>-1.908928216345198</v>
      </c>
      <c r="I45" s="66"/>
      <c r="J45" s="20"/>
      <c r="K45" s="20"/>
    </row>
    <row r="46" spans="1:8" ht="12.75">
      <c r="A46" s="277" t="s">
        <v>210</v>
      </c>
      <c r="B46">
        <v>708</v>
      </c>
      <c r="C46">
        <v>635</v>
      </c>
      <c r="D46" s="261">
        <v>535</v>
      </c>
      <c r="E46">
        <v>444</v>
      </c>
      <c r="F46">
        <v>380</v>
      </c>
      <c r="G46" s="58"/>
      <c r="H46" s="58">
        <f t="shared" si="1"/>
        <v>-46.32768361581921</v>
      </c>
    </row>
    <row r="47" spans="1:8" ht="12.75">
      <c r="A47" s="277"/>
      <c r="B47"/>
      <c r="C47"/>
      <c r="D47" s="256"/>
      <c r="F47"/>
      <c r="G47" s="58"/>
      <c r="H47" s="58"/>
    </row>
    <row r="48" spans="1:8" ht="12.75">
      <c r="A48" s="64" t="s">
        <v>183</v>
      </c>
      <c r="B48"/>
      <c r="C48"/>
      <c r="D48" s="57"/>
      <c r="F48"/>
      <c r="G48" s="59"/>
      <c r="H48" s="58"/>
    </row>
    <row r="49" spans="1:8" ht="12.75">
      <c r="A49" s="277" t="s">
        <v>178</v>
      </c>
      <c r="B49">
        <v>13</v>
      </c>
      <c r="C49">
        <v>14</v>
      </c>
      <c r="D49">
        <v>20</v>
      </c>
      <c r="E49">
        <v>14</v>
      </c>
      <c r="F49">
        <v>16</v>
      </c>
      <c r="G49" s="59"/>
      <c r="H49" s="58">
        <f t="shared" si="1"/>
        <v>23.076923076923077</v>
      </c>
    </row>
    <row r="50" spans="1:8" ht="12.75">
      <c r="A50" s="277" t="s">
        <v>184</v>
      </c>
      <c r="B50" s="20">
        <v>6218</v>
      </c>
      <c r="C50" s="20">
        <v>6232</v>
      </c>
      <c r="D50" s="20">
        <v>6257</v>
      </c>
      <c r="E50" s="20">
        <v>6269</v>
      </c>
      <c r="F50" s="20">
        <v>6351</v>
      </c>
      <c r="G50" s="58"/>
      <c r="H50" s="58">
        <f t="shared" si="1"/>
        <v>2.1389514313284015</v>
      </c>
    </row>
    <row r="51" spans="1:11" ht="12.75">
      <c r="A51" s="277"/>
      <c r="B51" t="s">
        <v>199</v>
      </c>
      <c r="C51"/>
      <c r="D51" s="57"/>
      <c r="F51"/>
      <c r="G51" s="58"/>
      <c r="H51" s="58"/>
      <c r="I51" s="7"/>
      <c r="J51" s="7"/>
      <c r="K51" s="7"/>
    </row>
    <row r="52" spans="1:11" ht="14.25">
      <c r="A52" s="48" t="s">
        <v>215</v>
      </c>
      <c r="B52" s="7">
        <v>5341</v>
      </c>
      <c r="C52" s="7">
        <v>5434</v>
      </c>
      <c r="D52" s="7">
        <v>5438</v>
      </c>
      <c r="E52" s="7">
        <v>5436</v>
      </c>
      <c r="F52" s="7">
        <v>5477</v>
      </c>
      <c r="G52" s="58"/>
      <c r="H52" s="58">
        <f t="shared" si="1"/>
        <v>2.54633963677214</v>
      </c>
      <c r="I52" s="7"/>
      <c r="J52" s="7"/>
      <c r="K52" s="20"/>
    </row>
    <row r="53" spans="1:12" ht="12.75">
      <c r="A53" s="65" t="s">
        <v>79</v>
      </c>
      <c r="B53" s="20">
        <v>3329</v>
      </c>
      <c r="C53" s="20">
        <v>3390</v>
      </c>
      <c r="D53" s="20">
        <v>3351</v>
      </c>
      <c r="E53" s="20">
        <v>3290</v>
      </c>
      <c r="F53" s="20">
        <v>3267</v>
      </c>
      <c r="G53" s="58"/>
      <c r="H53" s="58">
        <f t="shared" si="1"/>
        <v>-1.8624211474917391</v>
      </c>
      <c r="I53" s="7"/>
      <c r="J53" s="7"/>
      <c r="K53" s="7"/>
      <c r="L53" s="38"/>
    </row>
    <row r="54" spans="1:11" ht="12.75">
      <c r="A54" s="65" t="s">
        <v>80</v>
      </c>
      <c r="B54" s="20">
        <v>2030</v>
      </c>
      <c r="C54" s="20">
        <v>2063</v>
      </c>
      <c r="D54" s="20">
        <v>2104</v>
      </c>
      <c r="E54" s="20">
        <v>2162</v>
      </c>
      <c r="F54" s="20">
        <v>2225</v>
      </c>
      <c r="G54" s="58"/>
      <c r="H54" s="58">
        <f t="shared" si="1"/>
        <v>9.60591133004926</v>
      </c>
      <c r="I54" s="20"/>
      <c r="J54" s="20"/>
      <c r="K54" s="20"/>
    </row>
    <row r="55" spans="1:12" ht="14.25" customHeight="1" thickBot="1">
      <c r="A55" s="62"/>
      <c r="B55" s="11"/>
      <c r="C55" s="11"/>
      <c r="D55" s="11"/>
      <c r="E55" s="11"/>
      <c r="F55" s="227"/>
      <c r="G55" s="11"/>
      <c r="H55" s="73"/>
      <c r="J55" s="20"/>
      <c r="K55" s="20"/>
      <c r="L55" s="20"/>
    </row>
    <row r="56" spans="10:12" ht="11.25" customHeight="1">
      <c r="J56" s="20"/>
      <c r="K56"/>
      <c r="L56"/>
    </row>
    <row r="57" spans="1:12" ht="12" customHeight="1">
      <c r="A57" s="8" t="s">
        <v>188</v>
      </c>
      <c r="J57"/>
      <c r="K57"/>
      <c r="L57"/>
    </row>
    <row r="58" spans="1:12" ht="12.75">
      <c r="A58" s="8" t="s">
        <v>213</v>
      </c>
      <c r="I58" s="20"/>
      <c r="J58"/>
      <c r="K58"/>
      <c r="L58"/>
    </row>
    <row r="59" spans="1:12" ht="12.75">
      <c r="A59" s="228" t="s">
        <v>214</v>
      </c>
      <c r="I59" s="20"/>
      <c r="J59" s="20"/>
      <c r="K59" s="20"/>
      <c r="L59" s="20"/>
    </row>
    <row r="60" spans="1:12" ht="12.75">
      <c r="A60" s="8" t="s">
        <v>206</v>
      </c>
      <c r="I60" s="20"/>
      <c r="J60" s="20"/>
      <c r="K60" s="20"/>
      <c r="L60" s="20"/>
    </row>
    <row r="61" spans="9:12" ht="12.75">
      <c r="I61"/>
      <c r="J61"/>
      <c r="K61"/>
      <c r="L61"/>
    </row>
    <row r="62" spans="1:12" ht="12.75">
      <c r="A62" s="8" t="s">
        <v>78</v>
      </c>
      <c r="I62"/>
      <c r="J62" s="20"/>
      <c r="K62" s="20"/>
      <c r="L62" s="20"/>
    </row>
    <row r="63" spans="1:13" s="25" customFormat="1" ht="12.75">
      <c r="A63" s="8"/>
      <c r="B63" s="8"/>
      <c r="C63" s="8"/>
      <c r="D63" s="8"/>
      <c r="E63" s="8"/>
      <c r="F63" s="8"/>
      <c r="G63" s="8"/>
      <c r="H63" s="72"/>
      <c r="I63"/>
      <c r="J63"/>
      <c r="K63" s="20"/>
      <c r="L63"/>
      <c r="M63" s="8"/>
    </row>
    <row r="64" spans="9:12" ht="12.75">
      <c r="I64"/>
      <c r="J64" s="7"/>
      <c r="K64" s="7"/>
      <c r="L64" s="7"/>
    </row>
    <row r="65" spans="9:12" ht="12.75">
      <c r="I65"/>
      <c r="J65" s="66"/>
      <c r="K65" s="20"/>
      <c r="L65" s="20"/>
    </row>
    <row r="66" spans="9:12" ht="12.75">
      <c r="I66"/>
      <c r="J66" s="66"/>
      <c r="K66" s="20"/>
      <c r="L66" s="20"/>
    </row>
    <row r="67" ht="12.75">
      <c r="I67" s="20"/>
    </row>
    <row r="68" ht="12.75">
      <c r="I68" s="20"/>
    </row>
    <row r="69" ht="12.75">
      <c r="I69"/>
    </row>
    <row r="70" ht="12.75">
      <c r="I70" s="20"/>
    </row>
    <row r="71" ht="12.75">
      <c r="I71" s="20"/>
    </row>
    <row r="72" ht="12.75">
      <c r="I72" s="7"/>
    </row>
    <row r="73" ht="12.75">
      <c r="I73" s="20"/>
    </row>
    <row r="74" ht="12.75">
      <c r="I74" s="20"/>
    </row>
    <row r="75" ht="6.75" customHeight="1"/>
    <row r="76" ht="6" customHeight="1"/>
    <row r="79" ht="3.75" customHeight="1"/>
  </sheetData>
  <mergeCells count="1">
    <mergeCell ref="B3:D3"/>
  </mergeCells>
  <printOptions/>
  <pageMargins left="0.7874015748031497" right="0.53" top="0.52" bottom="0.3937007874015748" header="0.61" footer="0.5118110236220472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3.28125" style="33" customWidth="1"/>
    <col min="2" max="4" width="14.8515625" style="0" customWidth="1"/>
    <col min="5" max="5" width="14.8515625" style="21" customWidth="1"/>
    <col min="6" max="6" width="1.7109375" style="21" customWidth="1"/>
    <col min="7" max="9" width="15.28125" style="21" customWidth="1"/>
    <col min="10" max="10" width="1.7109375" style="21" customWidth="1"/>
    <col min="11" max="11" width="15.28125" style="0" customWidth="1"/>
    <col min="12" max="12" width="9.28125" style="0" customWidth="1"/>
    <col min="13" max="16384" width="8.8515625" style="0" customWidth="1"/>
  </cols>
  <sheetData>
    <row r="1" ht="12.75">
      <c r="A1" s="23" t="s">
        <v>223</v>
      </c>
    </row>
    <row r="2" ht="12.75">
      <c r="A2" s="30"/>
    </row>
    <row r="3" spans="1:12" ht="13.5" thickBot="1">
      <c r="A3" s="37"/>
      <c r="B3" s="36"/>
      <c r="C3" s="36"/>
      <c r="D3" s="36"/>
      <c r="E3" s="28"/>
      <c r="F3"/>
      <c r="G3" s="28"/>
      <c r="H3" s="28"/>
      <c r="I3" s="293"/>
      <c r="J3"/>
      <c r="K3" s="284"/>
      <c r="L3" s="14"/>
    </row>
    <row r="4" spans="1:12" ht="12.75">
      <c r="A4" s="30"/>
      <c r="B4" s="32"/>
      <c r="C4" s="32"/>
      <c r="D4" s="32"/>
      <c r="E4" s="18"/>
      <c r="F4" s="218"/>
      <c r="G4" s="18"/>
      <c r="H4" s="18"/>
      <c r="I4" s="18" t="s">
        <v>26</v>
      </c>
      <c r="J4" s="218"/>
      <c r="K4" s="18" t="s">
        <v>0</v>
      </c>
      <c r="L4" s="18"/>
    </row>
    <row r="5" spans="2:12" ht="12.75">
      <c r="B5" s="188" t="s">
        <v>84</v>
      </c>
      <c r="C5" s="188" t="s">
        <v>70</v>
      </c>
      <c r="D5" s="188" t="s">
        <v>77</v>
      </c>
      <c r="E5" s="19" t="s">
        <v>27</v>
      </c>
      <c r="F5"/>
      <c r="G5" s="67" t="s">
        <v>81</v>
      </c>
      <c r="H5" s="67" t="s">
        <v>83</v>
      </c>
      <c r="I5" s="19" t="s">
        <v>28</v>
      </c>
      <c r="J5"/>
      <c r="K5" s="19" t="s">
        <v>1</v>
      </c>
      <c r="L5" s="19"/>
    </row>
    <row r="6" spans="1:15" ht="12.75">
      <c r="A6" s="31" t="s">
        <v>29</v>
      </c>
      <c r="B6" s="189" t="s">
        <v>85</v>
      </c>
      <c r="C6" s="189" t="s">
        <v>71</v>
      </c>
      <c r="D6" s="189" t="s">
        <v>173</v>
      </c>
      <c r="E6" s="17" t="s">
        <v>166</v>
      </c>
      <c r="F6"/>
      <c r="G6" s="68" t="s">
        <v>82</v>
      </c>
      <c r="H6" s="68" t="s">
        <v>82</v>
      </c>
      <c r="I6" s="17" t="s">
        <v>167</v>
      </c>
      <c r="J6"/>
      <c r="K6" s="17" t="s">
        <v>167</v>
      </c>
      <c r="L6" s="18"/>
      <c r="O6" s="20"/>
    </row>
    <row r="7" spans="1:15" ht="12.75">
      <c r="A7" s="30"/>
      <c r="B7" s="32"/>
      <c r="C7" s="32"/>
      <c r="D7" s="32"/>
      <c r="E7" s="18"/>
      <c r="F7"/>
      <c r="G7" s="18"/>
      <c r="H7" s="18"/>
      <c r="I7" s="18"/>
      <c r="J7"/>
      <c r="O7" s="20"/>
    </row>
    <row r="8" spans="1:15" s="21" customFormat="1" ht="12.75">
      <c r="A8" s="23" t="s">
        <v>30</v>
      </c>
      <c r="B8" s="21">
        <v>172</v>
      </c>
      <c r="C8" s="7">
        <v>6488</v>
      </c>
      <c r="D8" s="7">
        <v>2976</v>
      </c>
      <c r="E8" s="7">
        <v>9260</v>
      </c>
      <c r="F8" s="234"/>
      <c r="G8" s="7">
        <v>3284</v>
      </c>
      <c r="H8" s="7">
        <v>1716</v>
      </c>
      <c r="I8" s="7">
        <v>4970</v>
      </c>
      <c r="J8" s="234"/>
      <c r="K8" s="7">
        <v>14104</v>
      </c>
      <c r="L8" s="20"/>
      <c r="M8" s="271"/>
      <c r="O8" s="7"/>
    </row>
    <row r="9" spans="1:15" ht="12.75">
      <c r="A9" t="s">
        <v>31</v>
      </c>
      <c r="B9">
        <v>25</v>
      </c>
      <c r="C9" s="20">
        <v>1267</v>
      </c>
      <c r="D9">
        <v>609</v>
      </c>
      <c r="E9" s="20">
        <v>1832</v>
      </c>
      <c r="F9" s="236"/>
      <c r="G9">
        <v>636</v>
      </c>
      <c r="H9">
        <v>341</v>
      </c>
      <c r="I9">
        <v>972</v>
      </c>
      <c r="J9" s="235"/>
      <c r="K9" s="20">
        <v>2781</v>
      </c>
      <c r="L9" s="20"/>
      <c r="M9" s="271"/>
      <c r="O9" s="20"/>
    </row>
    <row r="10" spans="1:15" ht="12.75">
      <c r="A10" t="s">
        <v>32</v>
      </c>
      <c r="B10">
        <v>65</v>
      </c>
      <c r="C10" s="20">
        <v>3372</v>
      </c>
      <c r="D10" s="20">
        <v>1602</v>
      </c>
      <c r="E10" s="20">
        <v>4844</v>
      </c>
      <c r="F10" s="236"/>
      <c r="G10" s="20">
        <v>1613</v>
      </c>
      <c r="H10">
        <v>839</v>
      </c>
      <c r="I10" s="20">
        <v>2435</v>
      </c>
      <c r="J10" s="236"/>
      <c r="K10" s="20">
        <v>7222</v>
      </c>
      <c r="L10" s="20"/>
      <c r="M10" s="271"/>
      <c r="O10" s="20"/>
    </row>
    <row r="11" spans="1:15" ht="12.75">
      <c r="A11" t="s">
        <v>33</v>
      </c>
      <c r="B11">
        <v>82</v>
      </c>
      <c r="C11" s="20">
        <v>1849</v>
      </c>
      <c r="D11">
        <v>765</v>
      </c>
      <c r="E11" s="20">
        <v>2584</v>
      </c>
      <c r="F11" s="236"/>
      <c r="G11" s="20">
        <v>1035</v>
      </c>
      <c r="H11">
        <v>536</v>
      </c>
      <c r="I11" s="20">
        <v>1563</v>
      </c>
      <c r="J11" s="236"/>
      <c r="K11" s="20">
        <v>4101</v>
      </c>
      <c r="L11" s="20"/>
      <c r="M11" s="271"/>
      <c r="O11" s="20"/>
    </row>
    <row r="12" spans="1:15" ht="5.25" customHeight="1">
      <c r="A12"/>
      <c r="C12" s="20"/>
      <c r="E12" s="20"/>
      <c r="F12" s="236"/>
      <c r="G12" s="20"/>
      <c r="H12"/>
      <c r="I12" s="20"/>
      <c r="J12" s="236"/>
      <c r="K12" s="20"/>
      <c r="L12" s="20"/>
      <c r="M12" s="271"/>
      <c r="O12" s="20"/>
    </row>
    <row r="13" spans="1:15" s="21" customFormat="1" ht="12.75">
      <c r="A13" s="23" t="s">
        <v>34</v>
      </c>
      <c r="B13" s="21">
        <v>612</v>
      </c>
      <c r="C13" s="7">
        <v>14543</v>
      </c>
      <c r="D13" s="7">
        <v>6672</v>
      </c>
      <c r="E13" s="7">
        <v>21252</v>
      </c>
      <c r="F13" s="236"/>
      <c r="G13" s="7">
        <v>10543</v>
      </c>
      <c r="H13" s="7">
        <v>5783</v>
      </c>
      <c r="I13" s="7">
        <v>16241</v>
      </c>
      <c r="J13" s="236"/>
      <c r="K13" s="7">
        <v>37261</v>
      </c>
      <c r="L13" s="20"/>
      <c r="M13" s="271"/>
      <c r="O13" s="7"/>
    </row>
    <row r="14" spans="1:15" ht="12.75">
      <c r="A14" t="s">
        <v>35</v>
      </c>
      <c r="B14">
        <v>36</v>
      </c>
      <c r="C14" s="20">
        <v>1718</v>
      </c>
      <c r="D14">
        <v>641</v>
      </c>
      <c r="E14" s="20">
        <v>2329</v>
      </c>
      <c r="F14" s="234"/>
      <c r="G14">
        <v>968</v>
      </c>
      <c r="H14">
        <v>567</v>
      </c>
      <c r="I14" s="20">
        <v>1512</v>
      </c>
      <c r="J14" s="234"/>
      <c r="K14" s="20">
        <v>3825</v>
      </c>
      <c r="L14" s="20"/>
      <c r="M14" s="271"/>
      <c r="O14" s="20"/>
    </row>
    <row r="15" spans="1:15" ht="12.75">
      <c r="A15" t="s">
        <v>36</v>
      </c>
      <c r="B15">
        <v>74</v>
      </c>
      <c r="C15">
        <v>888</v>
      </c>
      <c r="D15">
        <v>331</v>
      </c>
      <c r="E15" s="20">
        <v>1261</v>
      </c>
      <c r="F15" s="236"/>
      <c r="G15">
        <v>470</v>
      </c>
      <c r="H15">
        <v>309</v>
      </c>
      <c r="I15">
        <v>776</v>
      </c>
      <c r="J15" s="236"/>
      <c r="K15" s="20">
        <v>2017</v>
      </c>
      <c r="L15" s="20"/>
      <c r="M15" s="271"/>
      <c r="O15" s="20"/>
    </row>
    <row r="16" spans="1:15" ht="12.75">
      <c r="A16" t="s">
        <v>37</v>
      </c>
      <c r="B16">
        <v>113</v>
      </c>
      <c r="C16" s="20">
        <v>3157</v>
      </c>
      <c r="D16" s="20">
        <v>1339</v>
      </c>
      <c r="E16" s="20">
        <v>4460</v>
      </c>
      <c r="F16" s="236"/>
      <c r="G16" s="20">
        <v>1842</v>
      </c>
      <c r="H16" s="20">
        <v>1098</v>
      </c>
      <c r="I16" s="20">
        <v>2930</v>
      </c>
      <c r="J16" s="235"/>
      <c r="K16" s="20">
        <v>7348</v>
      </c>
      <c r="L16" s="20"/>
      <c r="M16" s="271"/>
      <c r="O16" s="20"/>
    </row>
    <row r="17" spans="1:15" ht="12.75">
      <c r="A17" t="s">
        <v>38</v>
      </c>
      <c r="B17">
        <v>308</v>
      </c>
      <c r="C17" s="20">
        <v>5841</v>
      </c>
      <c r="D17" s="20">
        <v>2776</v>
      </c>
      <c r="E17" s="20">
        <v>8688</v>
      </c>
      <c r="F17" s="236"/>
      <c r="G17" s="20">
        <v>4697</v>
      </c>
      <c r="H17" s="20">
        <v>2388</v>
      </c>
      <c r="I17" s="20">
        <v>7080</v>
      </c>
      <c r="J17" s="236"/>
      <c r="K17" s="20">
        <v>15672</v>
      </c>
      <c r="L17" s="20"/>
      <c r="M17" s="271"/>
      <c r="O17" s="20"/>
    </row>
    <row r="18" spans="1:15" ht="12.75">
      <c r="A18" t="s">
        <v>39</v>
      </c>
      <c r="B18">
        <v>81</v>
      </c>
      <c r="C18" s="20">
        <v>2939</v>
      </c>
      <c r="D18" s="20">
        <v>1585</v>
      </c>
      <c r="E18" s="20">
        <v>4514</v>
      </c>
      <c r="F18" s="236"/>
      <c r="G18" s="20">
        <v>2566</v>
      </c>
      <c r="H18" s="20">
        <v>1421</v>
      </c>
      <c r="I18" s="20">
        <v>3943</v>
      </c>
      <c r="J18" s="236"/>
      <c r="K18" s="20">
        <v>8399</v>
      </c>
      <c r="L18" s="20"/>
      <c r="M18" s="271"/>
      <c r="O18" s="20"/>
    </row>
    <row r="19" spans="1:15" ht="6.75" customHeight="1">
      <c r="A19"/>
      <c r="C19" s="20"/>
      <c r="D19" s="20"/>
      <c r="E19" s="20"/>
      <c r="F19" s="236"/>
      <c r="G19" s="20"/>
      <c r="H19" s="20"/>
      <c r="I19" s="20"/>
      <c r="J19" s="236"/>
      <c r="K19" s="20"/>
      <c r="L19" s="20"/>
      <c r="M19" s="271"/>
      <c r="O19" s="20"/>
    </row>
    <row r="20" spans="1:15" s="21" customFormat="1" ht="12.75">
      <c r="A20" s="21" t="s">
        <v>40</v>
      </c>
      <c r="B20" s="21">
        <v>339</v>
      </c>
      <c r="C20" s="7">
        <v>10899</v>
      </c>
      <c r="D20" s="7">
        <v>3699</v>
      </c>
      <c r="E20" s="7">
        <v>14632</v>
      </c>
      <c r="F20" s="236"/>
      <c r="G20" s="7">
        <v>7209</v>
      </c>
      <c r="H20" s="7">
        <v>4144</v>
      </c>
      <c r="I20" s="7">
        <v>11330</v>
      </c>
      <c r="J20" s="236"/>
      <c r="K20" s="7">
        <v>25788</v>
      </c>
      <c r="L20" s="20"/>
      <c r="M20" s="271"/>
      <c r="O20" s="7"/>
    </row>
    <row r="21" spans="1:15" ht="12.75">
      <c r="A21" t="s">
        <v>41</v>
      </c>
      <c r="B21">
        <v>73</v>
      </c>
      <c r="C21" s="20">
        <v>1602</v>
      </c>
      <c r="D21">
        <v>667</v>
      </c>
      <c r="E21" s="20">
        <v>2302</v>
      </c>
      <c r="F21" s="236"/>
      <c r="G21" s="20">
        <v>1244</v>
      </c>
      <c r="H21">
        <v>732</v>
      </c>
      <c r="I21" s="20">
        <v>1974</v>
      </c>
      <c r="J21" s="236"/>
      <c r="K21" s="20">
        <v>4256</v>
      </c>
      <c r="L21" s="20"/>
      <c r="M21" s="271"/>
      <c r="O21" s="20"/>
    </row>
    <row r="22" spans="1:15" ht="12.75">
      <c r="A22" t="s">
        <v>42</v>
      </c>
      <c r="B22">
        <v>57</v>
      </c>
      <c r="C22" s="20">
        <v>1076</v>
      </c>
      <c r="D22">
        <v>395</v>
      </c>
      <c r="E22" s="20">
        <v>1494</v>
      </c>
      <c r="F22" s="234"/>
      <c r="G22">
        <v>523</v>
      </c>
      <c r="H22">
        <v>335</v>
      </c>
      <c r="I22">
        <v>857</v>
      </c>
      <c r="J22" s="234"/>
      <c r="K22" s="20">
        <v>2340</v>
      </c>
      <c r="L22" s="20"/>
      <c r="M22" s="271"/>
      <c r="O22" s="20"/>
    </row>
    <row r="23" spans="1:15" ht="12.75">
      <c r="A23" t="s">
        <v>43</v>
      </c>
      <c r="B23">
        <v>72</v>
      </c>
      <c r="C23" s="20">
        <v>2614</v>
      </c>
      <c r="D23" s="20">
        <v>1139</v>
      </c>
      <c r="E23" s="20">
        <v>3739</v>
      </c>
      <c r="F23" s="236"/>
      <c r="G23" s="20">
        <v>1917</v>
      </c>
      <c r="H23" s="20">
        <v>1141</v>
      </c>
      <c r="I23" s="20">
        <v>3054</v>
      </c>
      <c r="J23" s="236"/>
      <c r="K23" s="20">
        <v>6752</v>
      </c>
      <c r="L23" s="20"/>
      <c r="M23" s="271"/>
      <c r="O23" s="20"/>
    </row>
    <row r="24" spans="1:15" ht="12.75">
      <c r="A24" t="s">
        <v>44</v>
      </c>
      <c r="B24">
        <v>137</v>
      </c>
      <c r="C24" s="20">
        <v>5607</v>
      </c>
      <c r="D24" s="20">
        <v>1498</v>
      </c>
      <c r="E24" s="20">
        <v>7097</v>
      </c>
      <c r="F24" s="236"/>
      <c r="G24" s="20">
        <v>3525</v>
      </c>
      <c r="H24" s="20">
        <v>1936</v>
      </c>
      <c r="I24" s="20">
        <v>5445</v>
      </c>
      <c r="J24" s="235"/>
      <c r="K24" s="20">
        <v>12440</v>
      </c>
      <c r="L24" s="20"/>
      <c r="M24" s="271"/>
      <c r="O24" s="20"/>
    </row>
    <row r="25" spans="1:13" ht="6.75" customHeight="1">
      <c r="A25"/>
      <c r="C25" s="20"/>
      <c r="D25" s="20"/>
      <c r="E25" s="20"/>
      <c r="F25" s="236"/>
      <c r="G25" s="20"/>
      <c r="H25" s="20"/>
      <c r="I25" s="20"/>
      <c r="J25" s="235"/>
      <c r="K25" s="20"/>
      <c r="L25" s="20"/>
      <c r="M25" s="271"/>
    </row>
    <row r="26" spans="1:15" s="21" customFormat="1" ht="12.75">
      <c r="A26" s="21" t="s">
        <v>45</v>
      </c>
      <c r="B26" s="21">
        <v>222</v>
      </c>
      <c r="C26" s="7">
        <v>7054</v>
      </c>
      <c r="D26" s="7">
        <v>3274</v>
      </c>
      <c r="E26" s="7">
        <v>10323</v>
      </c>
      <c r="F26" s="236"/>
      <c r="G26" s="7">
        <v>5140</v>
      </c>
      <c r="H26" s="7">
        <v>2676</v>
      </c>
      <c r="I26" s="7">
        <v>7790</v>
      </c>
      <c r="J26" s="236"/>
      <c r="K26" s="7">
        <v>18045</v>
      </c>
      <c r="L26" s="20"/>
      <c r="M26" s="271"/>
      <c r="O26" s="7"/>
    </row>
    <row r="27" spans="1:15" ht="12.75">
      <c r="A27" t="s">
        <v>46</v>
      </c>
      <c r="B27">
        <v>48</v>
      </c>
      <c r="C27" s="20">
        <v>1594</v>
      </c>
      <c r="D27">
        <v>815</v>
      </c>
      <c r="E27" s="20">
        <v>2404</v>
      </c>
      <c r="F27" s="236"/>
      <c r="G27" s="20">
        <v>1091</v>
      </c>
      <c r="H27">
        <v>535</v>
      </c>
      <c r="I27" s="20">
        <v>1623</v>
      </c>
      <c r="J27" s="236"/>
      <c r="K27" s="20">
        <v>4010</v>
      </c>
      <c r="L27" s="20"/>
      <c r="M27" s="271"/>
      <c r="O27" s="20"/>
    </row>
    <row r="28" spans="1:15" ht="12.75">
      <c r="A28" t="s">
        <v>47</v>
      </c>
      <c r="B28">
        <v>66</v>
      </c>
      <c r="C28" s="20">
        <v>1360</v>
      </c>
      <c r="D28">
        <v>850</v>
      </c>
      <c r="E28" s="20">
        <v>2219</v>
      </c>
      <c r="F28" s="236"/>
      <c r="G28" s="20">
        <v>1005</v>
      </c>
      <c r="H28">
        <v>491</v>
      </c>
      <c r="I28" s="20">
        <v>1493</v>
      </c>
      <c r="J28" s="236"/>
      <c r="K28" s="20">
        <v>3700</v>
      </c>
      <c r="L28" s="20"/>
      <c r="M28" s="271"/>
      <c r="O28" s="20"/>
    </row>
    <row r="29" spans="1:15" ht="12.75">
      <c r="A29" t="s">
        <v>48</v>
      </c>
      <c r="B29">
        <v>24</v>
      </c>
      <c r="C29">
        <v>890</v>
      </c>
      <c r="D29">
        <v>370</v>
      </c>
      <c r="E29" s="20">
        <v>1259</v>
      </c>
      <c r="F29" s="234"/>
      <c r="G29">
        <v>531</v>
      </c>
      <c r="H29">
        <v>336</v>
      </c>
      <c r="I29">
        <v>863</v>
      </c>
      <c r="J29" s="234"/>
      <c r="K29" s="20">
        <v>2114</v>
      </c>
      <c r="L29" s="20"/>
      <c r="M29" s="271"/>
      <c r="O29" s="20"/>
    </row>
    <row r="30" spans="1:15" s="2" customFormat="1" ht="12.75">
      <c r="A30" t="s">
        <v>49</v>
      </c>
      <c r="B30">
        <v>11</v>
      </c>
      <c r="C30" s="20">
        <v>1072</v>
      </c>
      <c r="D30">
        <v>440</v>
      </c>
      <c r="E30" s="20">
        <v>1499</v>
      </c>
      <c r="F30" s="236"/>
      <c r="G30">
        <v>797</v>
      </c>
      <c r="H30">
        <v>478</v>
      </c>
      <c r="I30" s="20">
        <v>1266</v>
      </c>
      <c r="J30" s="236"/>
      <c r="K30" s="20">
        <v>2753</v>
      </c>
      <c r="L30" s="20"/>
      <c r="M30" s="271"/>
      <c r="N30"/>
      <c r="O30"/>
    </row>
    <row r="31" spans="1:15" s="2" customFormat="1" ht="12.75">
      <c r="A31" t="s">
        <v>50</v>
      </c>
      <c r="B31">
        <v>73</v>
      </c>
      <c r="C31" s="20">
        <v>2138</v>
      </c>
      <c r="D31">
        <v>799</v>
      </c>
      <c r="E31" s="20">
        <v>2942</v>
      </c>
      <c r="F31" s="236"/>
      <c r="G31" s="20">
        <v>1716</v>
      </c>
      <c r="H31">
        <v>836</v>
      </c>
      <c r="I31" s="20">
        <v>2545</v>
      </c>
      <c r="J31" s="236"/>
      <c r="K31" s="20">
        <v>5468</v>
      </c>
      <c r="L31" s="20"/>
      <c r="M31" s="271"/>
      <c r="N31"/>
      <c r="O31" s="20"/>
    </row>
    <row r="32" spans="1:15" s="2" customFormat="1" ht="5.25" customHeight="1">
      <c r="A32"/>
      <c r="B32"/>
      <c r="C32" s="20"/>
      <c r="D32"/>
      <c r="E32" s="20"/>
      <c r="F32" s="236"/>
      <c r="G32" s="20"/>
      <c r="H32"/>
      <c r="I32" s="20"/>
      <c r="J32" s="236"/>
      <c r="K32" s="20"/>
      <c r="L32" s="20"/>
      <c r="M32" s="271"/>
      <c r="N32"/>
      <c r="O32" s="20"/>
    </row>
    <row r="33" spans="1:15" s="21" customFormat="1" ht="12.75">
      <c r="A33" s="21" t="s">
        <v>51</v>
      </c>
      <c r="B33" s="21">
        <v>414</v>
      </c>
      <c r="C33" s="7">
        <v>10464</v>
      </c>
      <c r="D33" s="7">
        <v>5345</v>
      </c>
      <c r="E33" s="7">
        <v>15821</v>
      </c>
      <c r="F33" s="236"/>
      <c r="G33" s="7">
        <v>7825</v>
      </c>
      <c r="H33" s="7">
        <v>3964</v>
      </c>
      <c r="I33" s="7">
        <v>11735</v>
      </c>
      <c r="J33" s="235"/>
      <c r="K33" s="7">
        <v>27372</v>
      </c>
      <c r="L33" s="20"/>
      <c r="M33" s="271"/>
      <c r="O33" s="7"/>
    </row>
    <row r="34" spans="1:13" ht="12.75">
      <c r="A34" t="s">
        <v>52</v>
      </c>
      <c r="B34">
        <v>51</v>
      </c>
      <c r="C34" s="20">
        <v>1688</v>
      </c>
      <c r="D34">
        <v>817</v>
      </c>
      <c r="E34" s="20">
        <v>2501</v>
      </c>
      <c r="F34" s="236"/>
      <c r="G34" s="20">
        <v>1069</v>
      </c>
      <c r="H34">
        <v>608</v>
      </c>
      <c r="I34" s="20">
        <v>1673</v>
      </c>
      <c r="J34" s="236"/>
      <c r="K34" s="20">
        <v>4154</v>
      </c>
      <c r="L34" s="20"/>
      <c r="M34" s="271"/>
    </row>
    <row r="35" spans="1:15" s="2" customFormat="1" ht="12.75">
      <c r="A35" t="s">
        <v>53</v>
      </c>
      <c r="B35">
        <v>18</v>
      </c>
      <c r="C35">
        <v>845</v>
      </c>
      <c r="D35">
        <v>286</v>
      </c>
      <c r="E35" s="20">
        <v>1133</v>
      </c>
      <c r="F35" s="236"/>
      <c r="G35">
        <v>440</v>
      </c>
      <c r="H35">
        <v>249</v>
      </c>
      <c r="I35">
        <v>678</v>
      </c>
      <c r="J35" s="236"/>
      <c r="K35" s="20">
        <v>1800</v>
      </c>
      <c r="L35" s="20"/>
      <c r="M35" s="271"/>
      <c r="N35"/>
      <c r="O35" s="20"/>
    </row>
    <row r="36" spans="1:15" ht="12.75">
      <c r="A36" t="s">
        <v>54</v>
      </c>
      <c r="B36">
        <v>53</v>
      </c>
      <c r="C36" s="20">
        <v>1743</v>
      </c>
      <c r="D36">
        <v>749</v>
      </c>
      <c r="E36" s="20">
        <v>2471</v>
      </c>
      <c r="F36" s="236"/>
      <c r="G36">
        <v>957</v>
      </c>
      <c r="H36">
        <v>527</v>
      </c>
      <c r="I36" s="20">
        <v>1480</v>
      </c>
      <c r="J36" s="236"/>
      <c r="K36" s="20">
        <v>3921</v>
      </c>
      <c r="L36" s="20"/>
      <c r="M36" s="271"/>
      <c r="O36" s="20"/>
    </row>
    <row r="37" spans="1:15" ht="12.75">
      <c r="A37" t="s">
        <v>55</v>
      </c>
      <c r="B37">
        <v>292</v>
      </c>
      <c r="C37" s="20">
        <v>6188</v>
      </c>
      <c r="D37" s="20">
        <v>3493</v>
      </c>
      <c r="E37" s="20">
        <v>9716</v>
      </c>
      <c r="F37" s="234"/>
      <c r="G37" s="20">
        <v>5359</v>
      </c>
      <c r="H37" s="20">
        <v>2580</v>
      </c>
      <c r="I37" s="20">
        <v>7904</v>
      </c>
      <c r="J37" s="234"/>
      <c r="K37" s="20">
        <v>17497</v>
      </c>
      <c r="L37" s="20"/>
      <c r="M37" s="271"/>
      <c r="O37" s="20"/>
    </row>
    <row r="38" spans="1:15" ht="6" customHeight="1">
      <c r="A38"/>
      <c r="C38" s="20"/>
      <c r="D38" s="20"/>
      <c r="E38" s="20"/>
      <c r="F38" s="234"/>
      <c r="G38" s="20"/>
      <c r="H38" s="20"/>
      <c r="I38" s="20"/>
      <c r="J38" s="234"/>
      <c r="K38" s="20"/>
      <c r="L38" s="20"/>
      <c r="M38" s="271"/>
      <c r="O38" s="20"/>
    </row>
    <row r="39" spans="1:15" s="21" customFormat="1" ht="12.75">
      <c r="A39" s="21" t="s">
        <v>56</v>
      </c>
      <c r="B39" s="21">
        <v>339</v>
      </c>
      <c r="C39" s="7">
        <v>9110</v>
      </c>
      <c r="D39" s="7">
        <v>4311</v>
      </c>
      <c r="E39" s="7">
        <v>13363</v>
      </c>
      <c r="F39" s="236"/>
      <c r="G39" s="7">
        <v>4825</v>
      </c>
      <c r="H39" s="7">
        <v>2698</v>
      </c>
      <c r="I39" s="7">
        <v>7487</v>
      </c>
      <c r="J39" s="236"/>
      <c r="K39" s="7">
        <v>20725</v>
      </c>
      <c r="L39" s="20"/>
      <c r="M39" s="271"/>
      <c r="O39" s="7"/>
    </row>
    <row r="40" spans="1:15" ht="12.75">
      <c r="A40" t="s">
        <v>57</v>
      </c>
      <c r="B40">
        <v>23</v>
      </c>
      <c r="C40">
        <v>902</v>
      </c>
      <c r="D40">
        <v>299</v>
      </c>
      <c r="E40" s="20">
        <v>1212</v>
      </c>
      <c r="F40" s="236"/>
      <c r="G40">
        <v>765</v>
      </c>
      <c r="H40">
        <v>376</v>
      </c>
      <c r="I40" s="20">
        <v>1139</v>
      </c>
      <c r="J40" s="235"/>
      <c r="K40" s="20">
        <v>2343</v>
      </c>
      <c r="L40" s="20"/>
      <c r="M40" s="271"/>
      <c r="O40" s="20"/>
    </row>
    <row r="41" spans="1:15" ht="12.75">
      <c r="A41" t="s">
        <v>2</v>
      </c>
      <c r="B41">
        <v>24</v>
      </c>
      <c r="C41" s="20">
        <v>1169</v>
      </c>
      <c r="D41">
        <v>670</v>
      </c>
      <c r="E41" s="20">
        <v>1806</v>
      </c>
      <c r="F41" s="236"/>
      <c r="G41">
        <v>785</v>
      </c>
      <c r="H41">
        <v>440</v>
      </c>
      <c r="I41" s="20">
        <v>1224</v>
      </c>
      <c r="J41" s="236"/>
      <c r="K41" s="20">
        <v>3016</v>
      </c>
      <c r="L41" s="20"/>
      <c r="M41" s="271"/>
      <c r="O41" s="20"/>
    </row>
    <row r="42" spans="1:15" ht="12.75">
      <c r="A42" t="s">
        <v>3</v>
      </c>
      <c r="B42">
        <v>129</v>
      </c>
      <c r="C42" s="20">
        <v>3289</v>
      </c>
      <c r="D42" s="20">
        <v>1567</v>
      </c>
      <c r="E42" s="20">
        <v>4821</v>
      </c>
      <c r="F42" s="236"/>
      <c r="G42" s="20">
        <v>1332</v>
      </c>
      <c r="H42">
        <v>846</v>
      </c>
      <c r="I42" s="20">
        <v>2160</v>
      </c>
      <c r="J42" s="236"/>
      <c r="K42" s="20">
        <v>6926</v>
      </c>
      <c r="L42" s="20"/>
      <c r="M42" s="271"/>
      <c r="O42" s="20"/>
    </row>
    <row r="43" spans="1:15" ht="12.75">
      <c r="A43" t="s">
        <v>4</v>
      </c>
      <c r="B43">
        <v>91</v>
      </c>
      <c r="C43" s="20">
        <v>1596</v>
      </c>
      <c r="D43">
        <v>782</v>
      </c>
      <c r="E43" s="20">
        <v>2403</v>
      </c>
      <c r="F43" s="236"/>
      <c r="G43">
        <v>730</v>
      </c>
      <c r="H43">
        <v>389</v>
      </c>
      <c r="I43" s="20">
        <v>1112</v>
      </c>
      <c r="J43" s="236"/>
      <c r="K43" s="20">
        <v>3487</v>
      </c>
      <c r="L43" s="20"/>
      <c r="M43" s="271"/>
      <c r="O43" s="20"/>
    </row>
    <row r="44" spans="1:15" ht="12.75">
      <c r="A44" t="s">
        <v>5</v>
      </c>
      <c r="B44">
        <v>39</v>
      </c>
      <c r="C44" s="20">
        <v>1133</v>
      </c>
      <c r="D44">
        <v>496</v>
      </c>
      <c r="E44" s="20">
        <v>1624</v>
      </c>
      <c r="F44" s="234"/>
      <c r="G44">
        <v>634</v>
      </c>
      <c r="H44">
        <v>386</v>
      </c>
      <c r="I44" s="20">
        <v>1020</v>
      </c>
      <c r="J44" s="234"/>
      <c r="K44" s="20">
        <v>2637</v>
      </c>
      <c r="L44" s="20"/>
      <c r="M44" s="271"/>
      <c r="O44" s="20"/>
    </row>
    <row r="45" spans="1:15" ht="12.75">
      <c r="A45" t="s">
        <v>6</v>
      </c>
      <c r="B45">
        <v>33</v>
      </c>
      <c r="C45" s="20">
        <v>1021</v>
      </c>
      <c r="D45">
        <v>497</v>
      </c>
      <c r="E45" s="20">
        <v>1497</v>
      </c>
      <c r="F45" s="236"/>
      <c r="G45">
        <v>579</v>
      </c>
      <c r="H45">
        <v>261</v>
      </c>
      <c r="I45">
        <v>832</v>
      </c>
      <c r="J45" s="236"/>
      <c r="K45" s="20">
        <v>2316</v>
      </c>
      <c r="L45" s="20"/>
      <c r="M45" s="271"/>
      <c r="O45" s="20"/>
    </row>
    <row r="46" spans="1:15" ht="6" customHeight="1">
      <c r="A46"/>
      <c r="C46" s="20"/>
      <c r="E46" s="20"/>
      <c r="F46" s="236"/>
      <c r="G46"/>
      <c r="H46"/>
      <c r="I46"/>
      <c r="J46" s="236"/>
      <c r="K46" s="20"/>
      <c r="L46" s="20"/>
      <c r="M46" s="271"/>
      <c r="O46" s="20"/>
    </row>
    <row r="47" spans="1:15" s="21" customFormat="1" ht="12.75">
      <c r="A47" s="21" t="s">
        <v>7</v>
      </c>
      <c r="B47" s="21">
        <v>911</v>
      </c>
      <c r="C47" s="7">
        <v>15069</v>
      </c>
      <c r="D47" s="7">
        <v>7265</v>
      </c>
      <c r="E47" s="7">
        <v>22596</v>
      </c>
      <c r="F47" s="236"/>
      <c r="G47" s="7">
        <v>13729</v>
      </c>
      <c r="H47" s="7">
        <v>6045</v>
      </c>
      <c r="I47" s="7">
        <v>19701</v>
      </c>
      <c r="J47" s="236"/>
      <c r="K47" s="7">
        <v>42051</v>
      </c>
      <c r="L47" s="20"/>
      <c r="M47" s="271"/>
      <c r="O47" s="7"/>
    </row>
    <row r="48" spans="1:15" ht="6" customHeight="1">
      <c r="A48" s="21"/>
      <c r="B48" s="20"/>
      <c r="C48" s="7"/>
      <c r="D48" s="7"/>
      <c r="E48" s="7"/>
      <c r="F48" s="236"/>
      <c r="G48" s="7"/>
      <c r="H48" s="7"/>
      <c r="I48" s="7"/>
      <c r="J48" s="236"/>
      <c r="K48" s="7"/>
      <c r="L48" s="20"/>
      <c r="M48" s="271"/>
      <c r="O48" s="20"/>
    </row>
    <row r="49" spans="1:15" s="21" customFormat="1" ht="12.75">
      <c r="A49" s="21" t="s">
        <v>8</v>
      </c>
      <c r="B49" s="21">
        <v>405</v>
      </c>
      <c r="C49" s="7">
        <v>11037</v>
      </c>
      <c r="D49" s="7">
        <v>4455</v>
      </c>
      <c r="E49" s="7">
        <v>15415</v>
      </c>
      <c r="F49" s="236"/>
      <c r="G49" s="7">
        <v>7601</v>
      </c>
      <c r="H49" s="7">
        <v>3655</v>
      </c>
      <c r="I49" s="7">
        <v>11223</v>
      </c>
      <c r="J49" s="236"/>
      <c r="K49" s="7">
        <v>26512</v>
      </c>
      <c r="L49" s="20"/>
      <c r="M49" s="271"/>
      <c r="O49" s="7"/>
    </row>
    <row r="50" spans="1:13" ht="12.75">
      <c r="A50" t="s">
        <v>9</v>
      </c>
      <c r="B50">
        <v>126</v>
      </c>
      <c r="C50" s="20">
        <v>3084</v>
      </c>
      <c r="D50" s="20">
        <v>1036</v>
      </c>
      <c r="E50" s="20">
        <v>4124</v>
      </c>
      <c r="F50" s="236"/>
      <c r="G50" s="20">
        <v>1526</v>
      </c>
      <c r="H50">
        <v>813</v>
      </c>
      <c r="I50" s="20">
        <v>2325</v>
      </c>
      <c r="J50" s="236"/>
      <c r="K50" s="20">
        <v>6420</v>
      </c>
      <c r="L50" s="20"/>
      <c r="M50" s="271"/>
    </row>
    <row r="51" spans="1:13" ht="12.75">
      <c r="A51" t="s">
        <v>10</v>
      </c>
      <c r="B51">
        <v>81</v>
      </c>
      <c r="C51" s="20">
        <v>2253</v>
      </c>
      <c r="D51" s="20">
        <v>1061</v>
      </c>
      <c r="E51" s="20">
        <v>3284</v>
      </c>
      <c r="F51" s="236"/>
      <c r="G51" s="20">
        <v>1862</v>
      </c>
      <c r="H51">
        <v>849</v>
      </c>
      <c r="I51" s="20">
        <v>2711</v>
      </c>
      <c r="J51" s="236"/>
      <c r="K51" s="20">
        <v>5972</v>
      </c>
      <c r="L51" s="20"/>
      <c r="M51" s="271"/>
    </row>
    <row r="52" spans="1:13" ht="12.75">
      <c r="A52" t="s">
        <v>11</v>
      </c>
      <c r="B52">
        <v>16</v>
      </c>
      <c r="C52" s="20">
        <v>1056</v>
      </c>
      <c r="D52">
        <v>335</v>
      </c>
      <c r="E52" s="20">
        <v>1370</v>
      </c>
      <c r="F52" s="236"/>
      <c r="G52">
        <v>529</v>
      </c>
      <c r="H52">
        <v>319</v>
      </c>
      <c r="I52">
        <v>841</v>
      </c>
      <c r="J52" s="235"/>
      <c r="K52" s="20">
        <v>2205</v>
      </c>
      <c r="L52" s="20"/>
      <c r="M52" s="271"/>
    </row>
    <row r="53" spans="1:15" ht="12.75">
      <c r="A53" t="s">
        <v>12</v>
      </c>
      <c r="B53">
        <v>61</v>
      </c>
      <c r="C53" s="20">
        <v>2001</v>
      </c>
      <c r="D53">
        <v>877</v>
      </c>
      <c r="E53" s="20">
        <v>2833</v>
      </c>
      <c r="F53" s="236"/>
      <c r="G53">
        <v>1891</v>
      </c>
      <c r="H53">
        <v>701</v>
      </c>
      <c r="I53" s="20">
        <v>2585</v>
      </c>
      <c r="J53" s="235"/>
      <c r="K53" s="20">
        <v>5389</v>
      </c>
      <c r="L53" s="20"/>
      <c r="M53" s="271"/>
      <c r="O53" s="20"/>
    </row>
    <row r="54" spans="1:13" ht="12.75">
      <c r="A54" t="s">
        <v>13</v>
      </c>
      <c r="B54">
        <v>121</v>
      </c>
      <c r="C54" s="20">
        <v>2643</v>
      </c>
      <c r="D54" s="20">
        <v>1146</v>
      </c>
      <c r="E54" s="20">
        <v>3804</v>
      </c>
      <c r="F54" s="234"/>
      <c r="G54" s="20">
        <v>1793</v>
      </c>
      <c r="H54">
        <v>973</v>
      </c>
      <c r="I54" s="20">
        <v>2761</v>
      </c>
      <c r="J54" s="234"/>
      <c r="K54" s="20">
        <v>6526</v>
      </c>
      <c r="L54" s="20"/>
      <c r="M54" s="271"/>
    </row>
    <row r="55" spans="1:15" ht="6.75" customHeight="1">
      <c r="A55"/>
      <c r="C55" s="20"/>
      <c r="D55" s="20"/>
      <c r="E55" s="20"/>
      <c r="F55" s="234"/>
      <c r="G55" s="20"/>
      <c r="H55"/>
      <c r="I55" s="20"/>
      <c r="J55" s="234"/>
      <c r="K55" s="20"/>
      <c r="L55" s="20"/>
      <c r="M55" s="271"/>
      <c r="O55" s="20"/>
    </row>
    <row r="56" spans="1:15" s="21" customFormat="1" ht="12.75">
      <c r="A56" s="21" t="s">
        <v>14</v>
      </c>
      <c r="B56" s="21">
        <v>153</v>
      </c>
      <c r="C56" s="7">
        <v>6560</v>
      </c>
      <c r="D56" s="7">
        <v>2541</v>
      </c>
      <c r="E56" s="7">
        <v>9064</v>
      </c>
      <c r="F56" s="234"/>
      <c r="G56" s="7">
        <v>3949</v>
      </c>
      <c r="H56" s="7">
        <v>2224</v>
      </c>
      <c r="I56" s="7">
        <v>6125</v>
      </c>
      <c r="J56" s="234"/>
      <c r="K56" s="7">
        <v>15114</v>
      </c>
      <c r="L56" s="20"/>
      <c r="M56" s="271"/>
      <c r="O56" s="7"/>
    </row>
    <row r="57" spans="1:15" ht="12.75">
      <c r="A57" t="s">
        <v>15</v>
      </c>
      <c r="B57">
        <v>49</v>
      </c>
      <c r="C57" s="20">
        <v>2524</v>
      </c>
      <c r="D57">
        <v>944</v>
      </c>
      <c r="E57" s="20">
        <v>3438</v>
      </c>
      <c r="F57" s="234"/>
      <c r="G57" s="20">
        <v>1359</v>
      </c>
      <c r="H57">
        <v>806</v>
      </c>
      <c r="I57" s="20">
        <v>2145</v>
      </c>
      <c r="J57" s="234"/>
      <c r="K57" s="20">
        <v>5558</v>
      </c>
      <c r="L57" s="20"/>
      <c r="M57" s="271"/>
      <c r="O57" s="20"/>
    </row>
    <row r="58" spans="1:16" ht="12.75">
      <c r="A58" t="s">
        <v>16</v>
      </c>
      <c r="B58">
        <v>39</v>
      </c>
      <c r="C58" s="20">
        <v>1615</v>
      </c>
      <c r="D58">
        <v>728</v>
      </c>
      <c r="E58" s="20">
        <v>2335</v>
      </c>
      <c r="F58" s="236"/>
      <c r="G58" s="20">
        <v>1149</v>
      </c>
      <c r="H58">
        <v>563</v>
      </c>
      <c r="I58" s="20">
        <v>1696</v>
      </c>
      <c r="J58" s="236"/>
      <c r="K58" s="20">
        <v>4016</v>
      </c>
      <c r="L58" s="20"/>
      <c r="M58" s="271"/>
      <c r="N58" s="20"/>
      <c r="P58" s="20"/>
    </row>
    <row r="59" spans="1:16" ht="12.75">
      <c r="A59" t="s">
        <v>17</v>
      </c>
      <c r="B59">
        <v>24</v>
      </c>
      <c r="C59">
        <v>788</v>
      </c>
      <c r="D59">
        <v>352</v>
      </c>
      <c r="E59" s="20">
        <v>1148</v>
      </c>
      <c r="F59" s="236"/>
      <c r="G59">
        <v>537</v>
      </c>
      <c r="H59">
        <v>333</v>
      </c>
      <c r="I59">
        <v>866</v>
      </c>
      <c r="J59" s="236"/>
      <c r="K59" s="20">
        <v>2002</v>
      </c>
      <c r="L59" s="20"/>
      <c r="M59" s="271"/>
      <c r="N59" s="20"/>
      <c r="P59" s="20"/>
    </row>
    <row r="60" spans="1:16" ht="12.75">
      <c r="A60" t="s">
        <v>18</v>
      </c>
      <c r="B60">
        <v>16</v>
      </c>
      <c r="C60">
        <v>803</v>
      </c>
      <c r="D60">
        <v>314</v>
      </c>
      <c r="E60" s="20">
        <v>1105</v>
      </c>
      <c r="F60" s="236"/>
      <c r="G60">
        <v>486</v>
      </c>
      <c r="H60">
        <v>296</v>
      </c>
      <c r="I60">
        <v>778</v>
      </c>
      <c r="J60" s="235"/>
      <c r="K60" s="20">
        <v>1869</v>
      </c>
      <c r="L60" s="20"/>
      <c r="M60" s="271"/>
      <c r="N60" s="20"/>
      <c r="P60" s="20"/>
    </row>
    <row r="61" spans="1:16" ht="12.75">
      <c r="A61" t="s">
        <v>19</v>
      </c>
      <c r="B61">
        <v>25</v>
      </c>
      <c r="C61">
        <v>830</v>
      </c>
      <c r="D61">
        <v>203</v>
      </c>
      <c r="E61" s="20">
        <v>1038</v>
      </c>
      <c r="F61" s="236"/>
      <c r="G61">
        <v>418</v>
      </c>
      <c r="H61">
        <v>226</v>
      </c>
      <c r="I61">
        <v>640</v>
      </c>
      <c r="J61" s="236"/>
      <c r="K61" s="20">
        <v>1669</v>
      </c>
      <c r="L61" s="20"/>
      <c r="M61" s="271"/>
      <c r="N61" s="20"/>
      <c r="P61" s="20"/>
    </row>
    <row r="62" spans="1:13" ht="7.5" customHeight="1">
      <c r="A62"/>
      <c r="E62" s="20"/>
      <c r="F62" s="236"/>
      <c r="G62"/>
      <c r="H62"/>
      <c r="I62"/>
      <c r="J62" s="236"/>
      <c r="K62" s="20"/>
      <c r="L62" s="20"/>
      <c r="M62" s="271"/>
    </row>
    <row r="63" spans="1:13" s="21" customFormat="1" ht="12.75">
      <c r="A63" s="21" t="s">
        <v>20</v>
      </c>
      <c r="B63" s="21">
        <v>176</v>
      </c>
      <c r="C63" s="7">
        <v>6257</v>
      </c>
      <c r="D63" s="7">
        <v>3077</v>
      </c>
      <c r="E63" s="7">
        <v>9225</v>
      </c>
      <c r="F63" s="236"/>
      <c r="G63" s="7">
        <v>3482</v>
      </c>
      <c r="H63" s="7">
        <v>1976</v>
      </c>
      <c r="I63" s="7">
        <v>5420</v>
      </c>
      <c r="J63" s="236"/>
      <c r="K63" s="7">
        <v>14532</v>
      </c>
      <c r="L63" s="20"/>
      <c r="M63" s="271"/>
    </row>
    <row r="64" spans="1:13" ht="12.75">
      <c r="A64" t="s">
        <v>21</v>
      </c>
      <c r="B64">
        <v>13</v>
      </c>
      <c r="C64">
        <v>749</v>
      </c>
      <c r="D64">
        <v>313</v>
      </c>
      <c r="E64" s="20">
        <v>1052</v>
      </c>
      <c r="F64" s="236"/>
      <c r="G64">
        <v>309</v>
      </c>
      <c r="H64">
        <v>217</v>
      </c>
      <c r="I64">
        <v>521</v>
      </c>
      <c r="J64" s="236"/>
      <c r="K64" s="20">
        <v>1561</v>
      </c>
      <c r="L64" s="20"/>
      <c r="M64" s="271"/>
    </row>
    <row r="65" spans="1:13" ht="12.75">
      <c r="A65" t="s">
        <v>22</v>
      </c>
      <c r="B65">
        <v>31</v>
      </c>
      <c r="C65" s="20">
        <v>1262</v>
      </c>
      <c r="D65">
        <v>527</v>
      </c>
      <c r="E65" s="20">
        <v>1775</v>
      </c>
      <c r="F65" s="234"/>
      <c r="G65">
        <v>556</v>
      </c>
      <c r="H65">
        <v>352</v>
      </c>
      <c r="I65">
        <v>901</v>
      </c>
      <c r="J65" s="234"/>
      <c r="K65" s="20">
        <v>2666</v>
      </c>
      <c r="L65" s="20"/>
      <c r="M65" s="271"/>
    </row>
    <row r="66" spans="1:13" s="2" customFormat="1" ht="12.75">
      <c r="A66" t="s">
        <v>23</v>
      </c>
      <c r="B66">
        <v>42</v>
      </c>
      <c r="C66" s="20">
        <v>1262</v>
      </c>
      <c r="D66">
        <v>769</v>
      </c>
      <c r="E66" s="20">
        <v>2028</v>
      </c>
      <c r="F66" s="236"/>
      <c r="G66">
        <v>733</v>
      </c>
      <c r="H66">
        <v>418</v>
      </c>
      <c r="I66" s="20">
        <v>1145</v>
      </c>
      <c r="J66" s="236"/>
      <c r="K66" s="20">
        <v>3147</v>
      </c>
      <c r="L66" s="20"/>
      <c r="M66" s="271"/>
    </row>
    <row r="67" spans="1:13" s="2" customFormat="1" ht="12.75">
      <c r="A67" t="s">
        <v>24</v>
      </c>
      <c r="B67">
        <v>90</v>
      </c>
      <c r="C67" s="20">
        <v>2984</v>
      </c>
      <c r="D67" s="20">
        <v>1468</v>
      </c>
      <c r="E67" s="20">
        <v>4370</v>
      </c>
      <c r="F67" s="236"/>
      <c r="G67" s="20">
        <v>1884</v>
      </c>
      <c r="H67">
        <v>989</v>
      </c>
      <c r="I67" s="20">
        <v>2853</v>
      </c>
      <c r="J67" s="236"/>
      <c r="K67" s="20">
        <v>7158</v>
      </c>
      <c r="L67" s="20"/>
      <c r="M67" s="271"/>
    </row>
    <row r="68" spans="1:13" s="2" customFormat="1" ht="12.75">
      <c r="A68"/>
      <c r="B68" s="34"/>
      <c r="C68"/>
      <c r="D68"/>
      <c r="E68" s="20"/>
      <c r="F68" s="236"/>
      <c r="G68"/>
      <c r="H68"/>
      <c r="I68"/>
      <c r="J68" s="235"/>
      <c r="K68" s="20"/>
      <c r="L68"/>
      <c r="M68" s="271"/>
    </row>
    <row r="69" spans="1:13" s="21" customFormat="1" ht="15" thickBot="1">
      <c r="A69" s="28" t="s">
        <v>69</v>
      </c>
      <c r="B69" s="29">
        <v>3743</v>
      </c>
      <c r="C69" s="29">
        <v>97481</v>
      </c>
      <c r="D69" s="29">
        <v>43615</v>
      </c>
      <c r="E69" s="29">
        <v>140951</v>
      </c>
      <c r="F69" s="294"/>
      <c r="G69" s="29">
        <v>67587</v>
      </c>
      <c r="H69" s="29">
        <v>34881</v>
      </c>
      <c r="I69" s="29">
        <v>102022</v>
      </c>
      <c r="J69" s="295"/>
      <c r="K69" s="29">
        <v>241504</v>
      </c>
      <c r="L69" s="20"/>
      <c r="M69" s="271"/>
    </row>
    <row r="70" spans="1:10" ht="12.75">
      <c r="A70" s="13"/>
      <c r="B70" s="2"/>
      <c r="C70" s="34"/>
      <c r="D70" s="34"/>
      <c r="E70" s="15"/>
      <c r="F70" s="15"/>
      <c r="G70" s="1"/>
      <c r="H70" s="1"/>
      <c r="I70" s="1"/>
      <c r="J70" s="15"/>
    </row>
    <row r="71" spans="1:10" ht="12.75">
      <c r="A71" s="35" t="s">
        <v>205</v>
      </c>
      <c r="C71" s="2"/>
      <c r="D71" s="2"/>
      <c r="E71" s="1"/>
      <c r="F71" s="1"/>
      <c r="H71" s="1"/>
      <c r="J71" s="1"/>
    </row>
    <row r="72" spans="1:10" ht="12.75">
      <c r="A72" s="35"/>
      <c r="C72" s="2"/>
      <c r="D72" s="2"/>
      <c r="E72" s="1"/>
      <c r="F72" s="1"/>
      <c r="J72" s="1"/>
    </row>
    <row r="73" ht="12.75">
      <c r="A73" s="35"/>
    </row>
  </sheetData>
  <printOptions/>
  <pageMargins left="0.7874015748031497" right="0.7874015748031497" top="0.984251968503937" bottom="0.3937007874015748" header="0.2362204724409449" footer="0.31496062992125984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G30" sqref="G30"/>
    </sheetView>
  </sheetViews>
  <sheetFormatPr defaultColWidth="9.140625" defaultRowHeight="12.75"/>
  <cols>
    <col min="1" max="1" width="34.28125" style="13" customWidth="1"/>
    <col min="2" max="2" width="11.7109375" style="0" customWidth="1"/>
    <col min="3" max="3" width="11.7109375" style="13" customWidth="1"/>
    <col min="4" max="6" width="11.57421875" style="13" customWidth="1"/>
    <col min="7" max="7" width="9.140625" style="13" customWidth="1"/>
    <col min="8" max="8" width="9.57421875" style="13" customWidth="1"/>
    <col min="9" max="16384" width="9.140625" style="13" customWidth="1"/>
  </cols>
  <sheetData>
    <row r="1" ht="14.25">
      <c r="A1" s="12" t="s">
        <v>197</v>
      </c>
    </row>
    <row r="2" ht="12.75">
      <c r="A2" s="283"/>
    </row>
    <row r="3" spans="1:9" s="4" customFormat="1" ht="13.5" thickBot="1">
      <c r="A3" s="157" t="s">
        <v>58</v>
      </c>
      <c r="B3" s="302"/>
      <c r="C3" s="302"/>
      <c r="D3" s="302"/>
      <c r="E3" s="215"/>
      <c r="F3" s="284" t="s">
        <v>208</v>
      </c>
      <c r="G3" s="14"/>
      <c r="H3"/>
      <c r="I3"/>
    </row>
    <row r="4" spans="1:9" s="4" customFormat="1" ht="12.75">
      <c r="A4" s="3"/>
      <c r="B4" s="54" t="s">
        <v>203</v>
      </c>
      <c r="C4" s="54" t="s">
        <v>207</v>
      </c>
      <c r="D4" s="262" t="s">
        <v>209</v>
      </c>
      <c r="E4" s="156" t="s">
        <v>217</v>
      </c>
      <c r="F4" s="54" t="s">
        <v>220</v>
      </c>
      <c r="H4"/>
      <c r="I4"/>
    </row>
    <row r="5" spans="1:9" s="4" customFormat="1" ht="12.75">
      <c r="A5" s="283"/>
      <c r="B5" s="285"/>
      <c r="C5" s="285"/>
      <c r="D5" s="285"/>
      <c r="E5" s="286"/>
      <c r="F5"/>
      <c r="H5"/>
      <c r="I5" s="20"/>
    </row>
    <row r="6" spans="1:10" s="6" customFormat="1" ht="12.75">
      <c r="A6" s="6" t="s">
        <v>125</v>
      </c>
      <c r="E6" s="287"/>
      <c r="F6"/>
      <c r="G6" s="4"/>
      <c r="H6"/>
      <c r="I6" s="20"/>
      <c r="J6" s="266"/>
    </row>
    <row r="7" spans="1:9" s="6" customFormat="1" ht="12.75">
      <c r="A7" s="285" t="s">
        <v>63</v>
      </c>
      <c r="B7" s="22">
        <v>50.22760744410228</v>
      </c>
      <c r="C7" s="22">
        <v>51</v>
      </c>
      <c r="D7" s="288">
        <v>52.14203609928858</v>
      </c>
      <c r="E7" s="289">
        <v>51.57188063762458</v>
      </c>
      <c r="F7" s="290">
        <v>53</v>
      </c>
      <c r="G7" s="210"/>
      <c r="H7"/>
      <c r="I7" s="20"/>
    </row>
    <row r="8" spans="1:9" s="6" customFormat="1" ht="12.75">
      <c r="A8" s="285" t="s">
        <v>64</v>
      </c>
      <c r="B8" s="22"/>
      <c r="C8" s="22"/>
      <c r="D8" s="288"/>
      <c r="E8" s="285"/>
      <c r="F8"/>
      <c r="G8" s="257"/>
      <c r="H8"/>
      <c r="I8" s="20"/>
    </row>
    <row r="9" spans="1:10" s="6" customFormat="1" ht="12.75">
      <c r="A9" s="285" t="s">
        <v>65</v>
      </c>
      <c r="B9" s="22">
        <v>12.086624715490695</v>
      </c>
      <c r="C9" s="22">
        <v>11</v>
      </c>
      <c r="D9" s="288">
        <v>12.13147348473081</v>
      </c>
      <c r="E9" s="213">
        <v>11.909620560139592</v>
      </c>
      <c r="F9" s="291">
        <v>13</v>
      </c>
      <c r="G9"/>
      <c r="H9"/>
      <c r="I9"/>
      <c r="J9" s="266"/>
    </row>
    <row r="10" spans="1:10" s="6" customFormat="1" ht="12.75">
      <c r="A10" s="285" t="s">
        <v>174</v>
      </c>
      <c r="B10" s="22">
        <v>16.87307537823002</v>
      </c>
      <c r="C10" s="22">
        <v>16</v>
      </c>
      <c r="D10" s="288">
        <v>16</v>
      </c>
      <c r="E10" s="213">
        <v>15.795699878744863</v>
      </c>
      <c r="F10" s="291">
        <v>15</v>
      </c>
      <c r="G10"/>
      <c r="H10"/>
      <c r="J10" s="266"/>
    </row>
    <row r="11" spans="1:10" s="6" customFormat="1" ht="12.75">
      <c r="A11" s="285" t="s">
        <v>66</v>
      </c>
      <c r="B11" s="22">
        <v>11.082474226804123</v>
      </c>
      <c r="C11" s="22">
        <v>11</v>
      </c>
      <c r="D11" s="288">
        <v>10</v>
      </c>
      <c r="E11" s="213">
        <v>10.484133321503563</v>
      </c>
      <c r="F11" s="291">
        <v>10</v>
      </c>
      <c r="G11"/>
      <c r="H11"/>
      <c r="I11"/>
      <c r="J11" s="266"/>
    </row>
    <row r="12" spans="1:9" s="6" customFormat="1" ht="12.75">
      <c r="A12" s="285" t="s">
        <v>67</v>
      </c>
      <c r="B12" s="22">
        <v>9.730218235372874</v>
      </c>
      <c r="C12" s="22">
        <v>10</v>
      </c>
      <c r="D12" s="288">
        <v>9.832551492745969</v>
      </c>
      <c r="E12" s="213">
        <v>10.238665601987401</v>
      </c>
      <c r="F12" s="291">
        <v>10</v>
      </c>
      <c r="G12"/>
      <c r="H12"/>
      <c r="I12" s="20"/>
    </row>
    <row r="13" spans="1:9" s="6" customFormat="1" ht="12.75">
      <c r="A13" s="24" t="s">
        <v>68</v>
      </c>
      <c r="B13" s="27">
        <v>29876</v>
      </c>
      <c r="C13" s="27">
        <v>31874</v>
      </c>
      <c r="D13" s="7">
        <v>32189</v>
      </c>
      <c r="E13" s="7">
        <v>33813</v>
      </c>
      <c r="F13" s="7">
        <v>32362</v>
      </c>
      <c r="G13"/>
      <c r="H13"/>
      <c r="I13" s="20"/>
    </row>
    <row r="14" spans="1:9" s="4" customFormat="1" ht="12.75">
      <c r="A14" s="283"/>
      <c r="B14" s="285"/>
      <c r="C14" s="285"/>
      <c r="D14" s="286"/>
      <c r="E14" s="292"/>
      <c r="F14" s="239"/>
      <c r="G14" s="210"/>
      <c r="H14"/>
      <c r="I14" s="20"/>
    </row>
    <row r="15" spans="1:9" s="6" customFormat="1" ht="12.75">
      <c r="A15" s="6" t="s">
        <v>126</v>
      </c>
      <c r="D15" s="287"/>
      <c r="E15" s="285"/>
      <c r="F15" s="13"/>
      <c r="G15" s="257"/>
      <c r="H15"/>
      <c r="I15" s="20"/>
    </row>
    <row r="16" spans="1:9" s="6" customFormat="1" ht="12.75">
      <c r="A16" s="285" t="s">
        <v>63</v>
      </c>
      <c r="B16" s="213">
        <v>53.64277904780836</v>
      </c>
      <c r="C16" s="213">
        <v>55</v>
      </c>
      <c r="D16" s="288">
        <v>55.13191013330847</v>
      </c>
      <c r="E16" s="213">
        <v>53.833170471706495</v>
      </c>
      <c r="F16" s="291">
        <v>55</v>
      </c>
      <c r="G16"/>
      <c r="H16"/>
      <c r="I16"/>
    </row>
    <row r="17" spans="1:8" s="6" customFormat="1" ht="12.75">
      <c r="A17" s="285" t="s">
        <v>64</v>
      </c>
      <c r="B17" s="121"/>
      <c r="C17" s="121"/>
      <c r="D17" s="288"/>
      <c r="E17" s="121"/>
      <c r="F17" s="13"/>
      <c r="G17" s="4"/>
      <c r="H17"/>
    </row>
    <row r="18" spans="1:9" s="6" customFormat="1" ht="12.75">
      <c r="A18" s="285" t="s">
        <v>65</v>
      </c>
      <c r="B18" s="213">
        <v>9.91949110426399</v>
      </c>
      <c r="C18" s="213">
        <v>10</v>
      </c>
      <c r="D18" s="288">
        <v>10.040085764892327</v>
      </c>
      <c r="E18" s="213">
        <v>9.931598116727368</v>
      </c>
      <c r="F18" s="291">
        <v>9</v>
      </c>
      <c r="G18" s="4"/>
      <c r="H18" s="4"/>
      <c r="I18" s="4"/>
    </row>
    <row r="19" spans="1:9" s="6" customFormat="1" ht="12.75">
      <c r="A19" s="285" t="s">
        <v>174</v>
      </c>
      <c r="B19" s="213">
        <v>12.881423317761653</v>
      </c>
      <c r="C19" s="213">
        <v>13</v>
      </c>
      <c r="D19" s="288">
        <v>12</v>
      </c>
      <c r="E19" s="213">
        <v>12.490006218353026</v>
      </c>
      <c r="F19" s="291">
        <v>12</v>
      </c>
      <c r="H19" s="4"/>
      <c r="I19" s="4"/>
    </row>
    <row r="20" spans="1:9" s="6" customFormat="1" ht="12.75">
      <c r="A20" s="285" t="s">
        <v>66</v>
      </c>
      <c r="B20" s="213">
        <v>15.7439618328198</v>
      </c>
      <c r="C20" s="213">
        <v>16</v>
      </c>
      <c r="D20" s="288">
        <v>16</v>
      </c>
      <c r="E20" s="213">
        <v>16.380918539575376</v>
      </c>
      <c r="F20" s="291">
        <v>16</v>
      </c>
      <c r="G20" s="4"/>
      <c r="H20" s="4"/>
      <c r="I20" s="4"/>
    </row>
    <row r="21" spans="1:9" s="6" customFormat="1" ht="12.75">
      <c r="A21" s="285" t="s">
        <v>67</v>
      </c>
      <c r="B21" s="213">
        <v>7.812344697346188</v>
      </c>
      <c r="C21" s="213">
        <v>7</v>
      </c>
      <c r="D21" s="288">
        <v>6.917125011652839</v>
      </c>
      <c r="E21" s="213">
        <v>7.364306653637737</v>
      </c>
      <c r="F21" s="291">
        <v>7</v>
      </c>
      <c r="G21" s="4"/>
      <c r="H21" s="4"/>
      <c r="I21" s="4"/>
    </row>
    <row r="22" spans="1:9" s="6" customFormat="1" ht="13.5" thickBot="1">
      <c r="A22" s="28" t="s">
        <v>68</v>
      </c>
      <c r="B22" s="29">
        <v>10061</v>
      </c>
      <c r="C22" s="29">
        <v>10826</v>
      </c>
      <c r="D22" s="29">
        <v>10727</v>
      </c>
      <c r="E22" s="29">
        <v>11257</v>
      </c>
      <c r="F22" s="29">
        <v>10779</v>
      </c>
      <c r="G22" s="4"/>
      <c r="H22" s="4"/>
      <c r="I22" s="4"/>
    </row>
    <row r="23" spans="7:10" s="6" customFormat="1" ht="12.75">
      <c r="G23" s="14"/>
      <c r="H23" s="4"/>
      <c r="I23" s="4"/>
      <c r="J23" s="4"/>
    </row>
    <row r="24" spans="1:10" ht="12.75">
      <c r="A24" s="16" t="s">
        <v>202</v>
      </c>
      <c r="G24" s="14"/>
      <c r="H24" s="4"/>
      <c r="I24" s="4"/>
      <c r="J24" s="4"/>
    </row>
    <row r="25" spans="1:10" ht="12.75">
      <c r="A25" s="16" t="s">
        <v>158</v>
      </c>
      <c r="G25" s="14"/>
      <c r="H25" s="4"/>
      <c r="I25" s="4"/>
      <c r="J25" s="4"/>
    </row>
    <row r="26" spans="7:10" ht="12.75">
      <c r="G26" s="14"/>
      <c r="H26" s="4"/>
      <c r="I26" s="4"/>
      <c r="J26" s="4"/>
    </row>
    <row r="27" spans="7:10" ht="12.75">
      <c r="G27" s="14"/>
      <c r="H27" s="4"/>
      <c r="I27" s="4"/>
      <c r="J27" s="4"/>
    </row>
    <row r="28" spans="7:10" ht="12.75">
      <c r="G28" s="14"/>
      <c r="H28" s="4"/>
      <c r="I28" s="4"/>
      <c r="J28" s="4"/>
    </row>
    <row r="29" spans="7:10" ht="12.75">
      <c r="G29" s="14"/>
      <c r="H29" s="4"/>
      <c r="I29" s="4"/>
      <c r="J29" s="4"/>
    </row>
    <row r="30" spans="7:10" ht="12.75">
      <c r="G30" s="14"/>
      <c r="H30" s="4"/>
      <c r="I30" s="4"/>
      <c r="J30" s="4"/>
    </row>
    <row r="31" spans="7:10" ht="12.75">
      <c r="G31" s="14"/>
      <c r="H31" s="4"/>
      <c r="I31" s="4"/>
      <c r="J31" s="4"/>
    </row>
    <row r="32" spans="7:10" ht="12.75">
      <c r="G32" s="14"/>
      <c r="H32" s="4"/>
      <c r="I32" s="4"/>
      <c r="J32" s="4"/>
    </row>
    <row r="33" spans="7:10" ht="12.75">
      <c r="G33" s="14"/>
      <c r="H33" s="4"/>
      <c r="I33" s="4"/>
      <c r="J33" s="4"/>
    </row>
    <row r="34" spans="7:10" ht="12.75">
      <c r="G34" s="14"/>
      <c r="H34" s="4"/>
      <c r="I34" s="4"/>
      <c r="J34" s="4"/>
    </row>
    <row r="35" spans="7:10" ht="12.75">
      <c r="G35" s="14"/>
      <c r="H35" s="4"/>
      <c r="I35" s="4"/>
      <c r="J35" s="4"/>
    </row>
    <row r="36" spans="7:10" ht="12.75">
      <c r="G36" s="14"/>
      <c r="H36" s="4"/>
      <c r="I36" s="4"/>
      <c r="J36" s="4"/>
    </row>
    <row r="37" spans="7:10" ht="12.75">
      <c r="G37" s="14"/>
      <c r="H37" s="4"/>
      <c r="I37" s="4"/>
      <c r="J37" s="4"/>
    </row>
    <row r="38" spans="7:10" ht="12.75">
      <c r="G38" s="14"/>
      <c r="H38" s="4"/>
      <c r="I38" s="4"/>
      <c r="J38" s="4"/>
    </row>
    <row r="39" spans="7:10" ht="12.75">
      <c r="G39" s="14"/>
      <c r="H39" s="4"/>
      <c r="I39" s="4"/>
      <c r="J39" s="4"/>
    </row>
    <row r="40" spans="7:10" ht="12.75">
      <c r="G40" s="14"/>
      <c r="H40" s="4"/>
      <c r="I40" s="4"/>
      <c r="J40" s="4"/>
    </row>
    <row r="41" spans="7:10" ht="12.75">
      <c r="G41" s="14"/>
      <c r="H41" s="4"/>
      <c r="I41" s="4"/>
      <c r="J41" s="4"/>
    </row>
    <row r="42" spans="7:10" ht="12.75">
      <c r="G42" s="14"/>
      <c r="H42" s="4"/>
      <c r="I42" s="4"/>
      <c r="J42" s="4"/>
    </row>
    <row r="43" spans="7:10" ht="12.75">
      <c r="G43" s="14"/>
      <c r="H43" s="4"/>
      <c r="I43" s="4"/>
      <c r="J43" s="4"/>
    </row>
    <row r="44" spans="7:10" ht="12.75">
      <c r="G44" s="14"/>
      <c r="H44" s="4"/>
      <c r="I44" s="4"/>
      <c r="J44" s="4"/>
    </row>
    <row r="45" ht="12.75">
      <c r="G45" s="14"/>
    </row>
    <row r="46" ht="12.75">
      <c r="G46" s="14"/>
    </row>
    <row r="47" ht="12.75">
      <c r="G47" s="14"/>
    </row>
    <row r="48" ht="12.75">
      <c r="G48" s="14"/>
    </row>
    <row r="49" ht="12.75">
      <c r="G49" s="14"/>
    </row>
    <row r="50" ht="12.75">
      <c r="G50" s="14"/>
    </row>
  </sheetData>
  <mergeCells count="1">
    <mergeCell ref="B3:D3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Probation statistics quarterly brief</dc:title>
  <dc:subject>Quarterly statistical release on the use of community sentences.</dc:subject>
  <dc:creator>Ministry of Justice</dc:creator>
  <cp:keywords>probation, statistics, criminal, courts, legal system, quarterly, statistical, community sentences, remand, ministry of justice, publications</cp:keywords>
  <dc:description/>
  <cp:lastModifiedBy>glee</cp:lastModifiedBy>
  <cp:lastPrinted>2010-04-26T09:32:04Z</cp:lastPrinted>
  <dcterms:created xsi:type="dcterms:W3CDTF">2005-02-09T15:23:30Z</dcterms:created>
  <dcterms:modified xsi:type="dcterms:W3CDTF">2010-04-29T12:11:12Z</dcterms:modified>
  <cp:category/>
  <cp:version/>
  <cp:contentType/>
  <cp:contentStatus/>
</cp:coreProperties>
</file>