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17520" windowHeight="11010" tabRatio="896"/>
  </bookViews>
  <sheets>
    <sheet name="Index" sheetId="30" r:id="rId1"/>
    <sheet name="Table 1" sheetId="31" r:id="rId2"/>
    <sheet name="Table 2" sheetId="32" r:id="rId3"/>
    <sheet name="Table 3" sheetId="7" r:id="rId4"/>
    <sheet name="Table 4" sheetId="33" r:id="rId5"/>
    <sheet name="Table 5" sheetId="34" r:id="rId6"/>
    <sheet name="Table 6" sheetId="16" r:id="rId7"/>
    <sheet name="Table1_2_data" sheetId="1" state="hidden" r:id="rId8"/>
    <sheet name="Table 3_data" sheetId="6" state="hidden" r:id="rId9"/>
    <sheet name="AT" sheetId="12" state="hidden" r:id="rId10"/>
    <sheet name="Table5_data" sheetId="23" state="hidden" r:id="rId11"/>
    <sheet name="Table 6_data" sheetId="10" state="hidden" r:id="rId12"/>
    <sheet name="Table 6_dataA" sheetId="11" state="hidden" r:id="rId13"/>
    <sheet name="Table 7_data" sheetId="19" state="hidden" r:id="rId14"/>
    <sheet name="Table 7_data_All" sheetId="26" state="hidden" r:id="rId15"/>
    <sheet name="Table 7_dataA" sheetId="14" state="hidden" r:id="rId16"/>
    <sheet name="Table 3 data" sheetId="38" state="hidden" r:id="rId17"/>
    <sheet name="Table 6 data" sheetId="40" state="hidden" r:id="rId18"/>
  </sheets>
  <definedNames>
    <definedName name="___sci2006" localSheetId="14">#REF!</definedName>
    <definedName name="___sci2007" localSheetId="14">#REF!</definedName>
    <definedName name="___sci2008" localSheetId="14">#REF!</definedName>
    <definedName name="__sci2006" localSheetId="14">#REF!</definedName>
    <definedName name="__sci2007" localSheetId="14">#REF!</definedName>
    <definedName name="__sci2008" localSheetId="14">#REF!</definedName>
    <definedName name="_KS2" localSheetId="14">#REF!</definedName>
    <definedName name="_sci2006" localSheetId="14">#REF!</definedName>
    <definedName name="_sci2007" localSheetId="14">#REF!</definedName>
    <definedName name="_sci2008" localSheetId="14">#REF!</definedName>
    <definedName name="APSMean2005" localSheetId="14">#REF!</definedName>
    <definedName name="APSMean2006" localSheetId="14">#REF!</definedName>
    <definedName name="APSMean2007" localSheetId="14">#REF!</definedName>
    <definedName name="APSMean2008" localSheetId="14">#REF!</definedName>
    <definedName name="APSMean22005" localSheetId="14">#REF!</definedName>
    <definedName name="APSMean22006" localSheetId="14">#REF!</definedName>
    <definedName name="APSMean22007" localSheetId="14">#REF!</definedName>
    <definedName name="APSMean22008" localSheetId="14">#REF!</definedName>
    <definedName name="APSMeanDiff2005" localSheetId="14">#REF!</definedName>
    <definedName name="APSMeanDiff2006" localSheetId="14">#REF!</definedName>
    <definedName name="APSMeanDiff2007" localSheetId="14">#REF!</definedName>
    <definedName name="APSMeanDiff2008" localSheetId="14">#REF!</definedName>
    <definedName name="APSPts2005" localSheetId="14">#REF!</definedName>
    <definedName name="APSPts2006" localSheetId="14">#REF!</definedName>
    <definedName name="APSPts2007" localSheetId="14">#REF!</definedName>
    <definedName name="APSPts2008" localSheetId="14">#REF!</definedName>
    <definedName name="APSVAL2005" localSheetId="14">#REF!</definedName>
    <definedName name="APSVAL2006" localSheetId="14">#REF!</definedName>
    <definedName name="APSVAL2007" localSheetId="14">#REF!</definedName>
    <definedName name="APSVAL2008" localSheetId="14">#REF!</definedName>
    <definedName name="boycott" localSheetId="14">#REF!</definedName>
    <definedName name="district" localSheetId="14">#REF!</definedName>
    <definedName name="eth" localSheetId="14">#REF!</definedName>
    <definedName name="ethnic" localSheetId="14">#REF!</definedName>
    <definedName name="gor" localSheetId="14">#REF!</definedName>
    <definedName name="KS2_Numbers_All">'Table 3 data'!$A$48:$R$65</definedName>
    <definedName name="KS2_Numbers_Boys">'Table 3 data'!$A$8:$R$25</definedName>
    <definedName name="KS2_Numbers_English">'Table 6_data'!$A$40:$J$46</definedName>
    <definedName name="KS2_Numbers_Girls">'Table 3 data'!$A$28:$R$45</definedName>
    <definedName name="KS2_Numbers_Mathematics">'Table 6 data'!$A$32:$J$38</definedName>
    <definedName name="KS2_Numbers_Reading">'Table 6 data'!$A$10:$J$16</definedName>
    <definedName name="KS2_Numbers_Writing">'Table 6 data'!$A$21:$J$27</definedName>
    <definedName name="KS2_Percentage">'Table 3_data'!$A$69:$R$96</definedName>
    <definedName name="KS2_Percentages_All">'Table 3 data'!$A$112:$R$129</definedName>
    <definedName name="KS2_Percentages_Boys">'Table 3 data'!$A$72:$R$89</definedName>
    <definedName name="KS2_Percentages_English">'Table 6_data'!$A$9:$J$15</definedName>
    <definedName name="KS2_Percentages_Girls">'Table 3 data'!$A$92:$R$109</definedName>
    <definedName name="KS2_Percentages_Mathematics">'Table 6 data'!$A$67:$J$73</definedName>
    <definedName name="KS2_Percentages_Reading">'Table 6 data'!$A$45:$J$51</definedName>
    <definedName name="KS2_Percentages_Reading_TA" localSheetId="14">'Table 7_data_All'!$A$25:$L$31</definedName>
    <definedName name="KS2_Percentages_Reading_Test" localSheetId="14">'Table 7_data_All'!$A$14:$K$20</definedName>
    <definedName name="KS2_Percentages_Writing">'Table 6 data'!$A$56:$J$62</definedName>
    <definedName name="KS2_Percentages_Writing_TA" localSheetId="14">'Table 7_data_All'!$A$36:$L$42</definedName>
    <definedName name="KS2_Test_Numbers" localSheetId="14">#REF!</definedName>
    <definedName name="LA_coverage" localSheetId="14">#REF!</definedName>
    <definedName name="LAD" localSheetId="13">#REF!</definedName>
    <definedName name="LAD" localSheetId="14">#REF!</definedName>
    <definedName name="maths2006" localSheetId="14">#REF!</definedName>
    <definedName name="maths2007" localSheetId="14">#REF!</definedName>
    <definedName name="maths2008" localSheetId="14">#REF!</definedName>
    <definedName name="_xlnm.Print_Area" localSheetId="1">'Table 1'!$A$1:$O$69</definedName>
    <definedName name="_xlnm.Print_Area" localSheetId="2">'Table 2'!$A$1:$M$74</definedName>
    <definedName name="_xlnm.Print_Area" localSheetId="3">'Table 3'!$A$1:$R$84</definedName>
    <definedName name="_xlnm.Print_Area" localSheetId="4">'Table 4'!$A$1:$N$43</definedName>
    <definedName name="_xlnm.Print_Area" localSheetId="5">'Table 5'!$A$1:$T$65</definedName>
    <definedName name="_xlnm.Print_Area" localSheetId="6">'Table 6'!$A$1:$J$47</definedName>
    <definedName name="_xlnm.Print_Area" localSheetId="13">'Table 7_data'!$A$2:$O$46</definedName>
    <definedName name="_xlnm.Print_Area" localSheetId="14">'Table 7_data_All'!$A$2:$O$46</definedName>
    <definedName name="read2006" localSheetId="14">#REF!</definedName>
    <definedName name="read2007" localSheetId="14">#REF!</definedName>
    <definedName name="read2008" localSheetId="14">#REF!</definedName>
    <definedName name="region" localSheetId="14">#REF!</definedName>
    <definedName name="scieng2006" localSheetId="14">#REF!</definedName>
    <definedName name="scieng2007" localSheetId="14">#REF!</definedName>
    <definedName name="scieng2008" localSheetId="14">#REF!</definedName>
    <definedName name="scilife2006" localSheetId="14">#REF!</definedName>
    <definedName name="scilife2007" localSheetId="14">#REF!</definedName>
    <definedName name="scilife2008" localSheetId="14">#REF!</definedName>
    <definedName name="sciphy2006" localSheetId="14">#REF!</definedName>
    <definedName name="sciphy2007" localSheetId="14">#REF!</definedName>
    <definedName name="sciphy2008" localSheetId="14">#REF!</definedName>
    <definedName name="scipro2006" localSheetId="14">#REF!</definedName>
    <definedName name="scipro2007" localSheetId="14">#REF!</definedName>
    <definedName name="scipro2008" localSheetId="14">#REF!</definedName>
    <definedName name="sfr" localSheetId="14">#REF!</definedName>
    <definedName name="speak2006" localSheetId="14">#REF!</definedName>
    <definedName name="speak2007" localSheetId="14">#REF!</definedName>
    <definedName name="speak2008" localSheetId="14">#REF!</definedName>
    <definedName name="supp" localSheetId="14">#REF!</definedName>
    <definedName name="tab_1" localSheetId="14">#REF!</definedName>
    <definedName name="tab_2" localSheetId="14">#REF!</definedName>
    <definedName name="table" localSheetId="14">#REF!</definedName>
    <definedName name="Table_A1__Achievements_at_Key_Stage_2_English_Level_4_and_above_by_ethnicity__free_school_meals_and_gender" localSheetId="14">#REF!</definedName>
    <definedName name="Table_A2__Achievements_at_Key_Stage_2_Mathematics_Level_4_and_above_by_ethnicity__free_school_meals_and_gender" localSheetId="14">#REF!</definedName>
    <definedName name="Table_A3__Achievements_at_Key_Stage_2_Science_Level_4_and_above_by_ethnicity__free_school_meals_and_gender" localSheetId="14">#REF!</definedName>
    <definedName name="Table_D3__Percentage_of_pupils_achieving_level_4_or_above_in_2008_Key_Stage_2_tests_by_Local_Authority_District_and_ACORN_category_of_pupil_residency" localSheetId="14">#REF!</definedName>
    <definedName name="Table2a_2009" localSheetId="14">#REF!</definedName>
    <definedName name="Table2b_2009" localSheetId="14">#REF!</definedName>
    <definedName name="Table3_2007" localSheetId="14">#REF!</definedName>
    <definedName name="Table3_2008" localSheetId="14">#REF!</definedName>
    <definedName name="Table3_2009" localSheetId="14">#REF!</definedName>
    <definedName name="Table3_2010" localSheetId="14">#REF!</definedName>
    <definedName name="Table3_2011" localSheetId="14">#REF!</definedName>
    <definedName name="Table4_2006" localSheetId="14">#REF!</definedName>
    <definedName name="Table4_2007" localSheetId="14">#REF!</definedName>
    <definedName name="Table4_2008" localSheetId="14">#REF!</definedName>
    <definedName name="Table4_2009" localSheetId="14">#REF!</definedName>
    <definedName name="Table4_2010" localSheetId="14">#REF!</definedName>
    <definedName name="Table4_2011" localSheetId="14">#REF!</definedName>
    <definedName name="Table5_2006" localSheetId="14">#REF!</definedName>
    <definedName name="Table5_2007" localSheetId="14">#REF!</definedName>
    <definedName name="Table5_2008" localSheetId="14">#REF!</definedName>
    <definedName name="Table5_2009" localSheetId="14">#REF!</definedName>
    <definedName name="Table5_2010" localSheetId="14">#REF!</definedName>
    <definedName name="Table5_2011" localSheetId="14">#REF!</definedName>
    <definedName name="Table6_2006" localSheetId="14">#REF!</definedName>
    <definedName name="Table6_2007" localSheetId="14">#REF!</definedName>
    <definedName name="Table6_2008" localSheetId="14">#REF!</definedName>
    <definedName name="Table6_2009" localSheetId="14">#REF!</definedName>
    <definedName name="Table6_2010" localSheetId="14">#REF!</definedName>
    <definedName name="Table6_2011" localSheetId="14">#REF!</definedName>
    <definedName name="TableA3_Coverage" localSheetId="14">#REF!</definedName>
    <definedName name="write2006" localSheetId="14">#REF!</definedName>
    <definedName name="write2007" localSheetId="14">#REF!</definedName>
    <definedName name="write2008" localSheetId="14">#REF!</definedName>
  </definedNames>
  <calcPr calcId="145621"/>
</workbook>
</file>

<file path=xl/calcChain.xml><?xml version="1.0" encoding="utf-8"?>
<calcChain xmlns="http://schemas.openxmlformats.org/spreadsheetml/2006/main">
  <c r="U11" i="7" l="1"/>
  <c r="U12" i="7"/>
  <c r="U13" i="7"/>
  <c r="N10" i="7"/>
  <c r="F10" i="7"/>
  <c r="O9" i="7"/>
  <c r="G9" i="7"/>
  <c r="P8" i="7"/>
  <c r="H8" i="7"/>
  <c r="C12" i="7"/>
  <c r="K12" i="7"/>
  <c r="I13" i="7"/>
  <c r="Q13" i="7"/>
  <c r="G14" i="7"/>
  <c r="O14" i="7"/>
  <c r="F15" i="7"/>
  <c r="N15" i="7"/>
  <c r="E16" i="7"/>
  <c r="M16" i="7"/>
  <c r="D17" i="7"/>
  <c r="L17" i="7"/>
  <c r="C18" i="7"/>
  <c r="K18" i="7"/>
  <c r="B19" i="7"/>
  <c r="J19" i="7"/>
  <c r="R19" i="7"/>
  <c r="I20" i="7"/>
  <c r="Q20" i="7"/>
  <c r="H21" i="7"/>
  <c r="P21" i="7"/>
  <c r="G22" i="7"/>
  <c r="O22" i="7"/>
  <c r="F23" i="7"/>
  <c r="N23" i="7"/>
  <c r="E24" i="7"/>
  <c r="M24" i="7"/>
  <c r="D25" i="7"/>
  <c r="L25" i="7"/>
  <c r="C28" i="7"/>
  <c r="K28" i="7"/>
  <c r="B29" i="7"/>
  <c r="J29" i="7"/>
  <c r="R29" i="7"/>
  <c r="I30" i="7"/>
  <c r="Q30" i="7"/>
  <c r="H32" i="7"/>
  <c r="P32" i="7"/>
  <c r="G33" i="7"/>
  <c r="O33" i="7"/>
  <c r="F34" i="7"/>
  <c r="N34" i="7"/>
  <c r="E35" i="7"/>
  <c r="M35" i="7"/>
  <c r="D36" i="7"/>
  <c r="L36" i="7"/>
  <c r="C37" i="7"/>
  <c r="K37" i="7"/>
  <c r="B38" i="7"/>
  <c r="J38" i="7"/>
  <c r="R38" i="7"/>
  <c r="I39" i="7"/>
  <c r="Q39" i="7"/>
  <c r="H40" i="7"/>
  <c r="P40" i="7"/>
  <c r="G41" i="7"/>
  <c r="O41" i="7"/>
  <c r="F42" i="7"/>
  <c r="N42" i="7"/>
  <c r="E43" i="7"/>
  <c r="M43" i="7"/>
  <c r="D44" i="7"/>
  <c r="L44" i="7"/>
  <c r="C45" i="7"/>
  <c r="K45" i="7"/>
  <c r="B48" i="7"/>
  <c r="J48" i="7"/>
  <c r="R48" i="7"/>
  <c r="I49" i="7"/>
  <c r="Q49" i="7"/>
  <c r="H50" i="7"/>
  <c r="P50" i="7"/>
  <c r="G52" i="7"/>
  <c r="O52" i="7"/>
  <c r="F53" i="7"/>
  <c r="N53" i="7"/>
  <c r="E54" i="7"/>
  <c r="M54" i="7"/>
  <c r="D55" i="7"/>
  <c r="L55" i="7"/>
  <c r="C56" i="7"/>
  <c r="K56" i="7"/>
  <c r="B57" i="7"/>
  <c r="J57" i="7"/>
  <c r="R57" i="7"/>
  <c r="I58" i="7"/>
  <c r="Q58" i="7"/>
  <c r="H59" i="7"/>
  <c r="P59" i="7"/>
  <c r="G60" i="7"/>
  <c r="O60" i="7"/>
  <c r="F61" i="7"/>
  <c r="N61" i="7"/>
  <c r="E62" i="7"/>
  <c r="M62" i="7"/>
  <c r="D63" i="7"/>
  <c r="L63" i="7"/>
  <c r="C64" i="7"/>
  <c r="K64" i="7"/>
  <c r="B65" i="7"/>
  <c r="J65" i="7"/>
  <c r="R65" i="7"/>
  <c r="M10" i="7"/>
  <c r="E10" i="7"/>
  <c r="N9" i="7"/>
  <c r="F9" i="7"/>
  <c r="O8" i="7"/>
  <c r="G8" i="7"/>
  <c r="D12" i="7"/>
  <c r="L12" i="7"/>
  <c r="B13" i="7"/>
  <c r="J13" i="7"/>
  <c r="R13" i="7"/>
  <c r="H14" i="7"/>
  <c r="P14" i="7"/>
  <c r="G15" i="7"/>
  <c r="O15" i="7"/>
  <c r="F16" i="7"/>
  <c r="N16" i="7"/>
  <c r="E17" i="7"/>
  <c r="M17" i="7"/>
  <c r="D18" i="7"/>
  <c r="L18" i="7"/>
  <c r="C19" i="7"/>
  <c r="K19" i="7"/>
  <c r="B20" i="7"/>
  <c r="J20" i="7"/>
  <c r="R20" i="7"/>
  <c r="I21" i="7"/>
  <c r="Q21" i="7"/>
  <c r="H22" i="7"/>
  <c r="P22" i="7"/>
  <c r="G23" i="7"/>
  <c r="O23" i="7"/>
  <c r="F24" i="7"/>
  <c r="N24" i="7"/>
  <c r="E25" i="7"/>
  <c r="M25" i="7"/>
  <c r="D28" i="7"/>
  <c r="L28" i="7"/>
  <c r="C29" i="7"/>
  <c r="K29" i="7"/>
  <c r="B30" i="7"/>
  <c r="J30" i="7"/>
  <c r="R30" i="7"/>
  <c r="I32" i="7"/>
  <c r="Q32" i="7"/>
  <c r="H33" i="7"/>
  <c r="P33" i="7"/>
  <c r="G34" i="7"/>
  <c r="O34" i="7"/>
  <c r="F35" i="7"/>
  <c r="N35" i="7"/>
  <c r="E36" i="7"/>
  <c r="M36" i="7"/>
  <c r="D37" i="7"/>
  <c r="L37" i="7"/>
  <c r="C38" i="7"/>
  <c r="K38" i="7"/>
  <c r="B39" i="7"/>
  <c r="J39" i="7"/>
  <c r="R39" i="7"/>
  <c r="I40" i="7"/>
  <c r="Q40" i="7"/>
  <c r="H41" i="7"/>
  <c r="P41" i="7"/>
  <c r="G42" i="7"/>
  <c r="O42" i="7"/>
  <c r="F43" i="7"/>
  <c r="N43" i="7"/>
  <c r="E44" i="7"/>
  <c r="M44" i="7"/>
  <c r="D45" i="7"/>
  <c r="L45" i="7"/>
  <c r="C48" i="7"/>
  <c r="K48" i="7"/>
  <c r="B49" i="7"/>
  <c r="J49" i="7"/>
  <c r="R49" i="7"/>
  <c r="I50" i="7"/>
  <c r="Q50" i="7"/>
  <c r="H52" i="7"/>
  <c r="P52" i="7"/>
  <c r="G53" i="7"/>
  <c r="O53" i="7"/>
  <c r="F54" i="7"/>
  <c r="N54" i="7"/>
  <c r="E55" i="7"/>
  <c r="M55" i="7"/>
  <c r="D56" i="7"/>
  <c r="L56" i="7"/>
  <c r="C57" i="7"/>
  <c r="K57" i="7"/>
  <c r="B58" i="7"/>
  <c r="J58" i="7"/>
  <c r="R58" i="7"/>
  <c r="I59" i="7"/>
  <c r="Q59" i="7"/>
  <c r="H60" i="7"/>
  <c r="P60" i="7"/>
  <c r="G61" i="7"/>
  <c r="O61" i="7"/>
  <c r="F62" i="7"/>
  <c r="N62" i="7"/>
  <c r="E63" i="7"/>
  <c r="M63" i="7"/>
  <c r="D64" i="7"/>
  <c r="L64" i="7"/>
  <c r="C65" i="7"/>
  <c r="K65" i="7"/>
  <c r="D9" i="7"/>
  <c r="E19" i="7"/>
  <c r="L10" i="7"/>
  <c r="D10" i="7"/>
  <c r="M9" i="7"/>
  <c r="E9" i="7"/>
  <c r="N8" i="7"/>
  <c r="F8" i="7"/>
  <c r="E12" i="7"/>
  <c r="M12" i="7"/>
  <c r="C13" i="7"/>
  <c r="K13" i="7"/>
  <c r="I14" i="7"/>
  <c r="Q14" i="7"/>
  <c r="H15" i="7"/>
  <c r="P15" i="7"/>
  <c r="G16" i="7"/>
  <c r="O16" i="7"/>
  <c r="F17" i="7"/>
  <c r="N17" i="7"/>
  <c r="E18" i="7"/>
  <c r="M18" i="7"/>
  <c r="D19" i="7"/>
  <c r="L19" i="7"/>
  <c r="C20" i="7"/>
  <c r="K20" i="7"/>
  <c r="B21" i="7"/>
  <c r="J21" i="7"/>
  <c r="R21" i="7"/>
  <c r="I22" i="7"/>
  <c r="Q22" i="7"/>
  <c r="H23" i="7"/>
  <c r="P23" i="7"/>
  <c r="G24" i="7"/>
  <c r="O24" i="7"/>
  <c r="F25" i="7"/>
  <c r="N25" i="7"/>
  <c r="E28" i="7"/>
  <c r="M28" i="7"/>
  <c r="D29" i="7"/>
  <c r="L29" i="7"/>
  <c r="C30" i="7"/>
  <c r="K30" i="7"/>
  <c r="B32" i="7"/>
  <c r="J32" i="7"/>
  <c r="R32" i="7"/>
  <c r="I33" i="7"/>
  <c r="Q33" i="7"/>
  <c r="H34" i="7"/>
  <c r="P34" i="7"/>
  <c r="G35" i="7"/>
  <c r="O35" i="7"/>
  <c r="F36" i="7"/>
  <c r="N36" i="7"/>
  <c r="E37" i="7"/>
  <c r="M37" i="7"/>
  <c r="D38" i="7"/>
  <c r="L38" i="7"/>
  <c r="C39" i="7"/>
  <c r="K39" i="7"/>
  <c r="B40" i="7"/>
  <c r="J40" i="7"/>
  <c r="R40" i="7"/>
  <c r="I41" i="7"/>
  <c r="Q41" i="7"/>
  <c r="H42" i="7"/>
  <c r="P42" i="7"/>
  <c r="G43" i="7"/>
  <c r="O43" i="7"/>
  <c r="F44" i="7"/>
  <c r="N44" i="7"/>
  <c r="E45" i="7"/>
  <c r="M45" i="7"/>
  <c r="D48" i="7"/>
  <c r="L48" i="7"/>
  <c r="C49" i="7"/>
  <c r="K49" i="7"/>
  <c r="B50" i="7"/>
  <c r="J50" i="7"/>
  <c r="R50" i="7"/>
  <c r="I52" i="7"/>
  <c r="Q52" i="7"/>
  <c r="H53" i="7"/>
  <c r="P53" i="7"/>
  <c r="G54" i="7"/>
  <c r="O54" i="7"/>
  <c r="F55" i="7"/>
  <c r="N55" i="7"/>
  <c r="E56" i="7"/>
  <c r="M56" i="7"/>
  <c r="D57" i="7"/>
  <c r="L57" i="7"/>
  <c r="C58" i="7"/>
  <c r="K58" i="7"/>
  <c r="B59" i="7"/>
  <c r="J59" i="7"/>
  <c r="R59" i="7"/>
  <c r="I60" i="7"/>
  <c r="Q60" i="7"/>
  <c r="H61" i="7"/>
  <c r="P61" i="7"/>
  <c r="G62" i="7"/>
  <c r="O62" i="7"/>
  <c r="F63" i="7"/>
  <c r="N63" i="7"/>
  <c r="E64" i="7"/>
  <c r="M64" i="7"/>
  <c r="D65" i="7"/>
  <c r="L65" i="7"/>
  <c r="K10" i="7"/>
  <c r="C10" i="7"/>
  <c r="L9" i="7"/>
  <c r="M8" i="7"/>
  <c r="E8" i="7"/>
  <c r="F12" i="7"/>
  <c r="N12" i="7"/>
  <c r="D13" i="7"/>
  <c r="L13" i="7"/>
  <c r="B14" i="7"/>
  <c r="R14" i="7"/>
  <c r="I15" i="7"/>
  <c r="Q15" i="7"/>
  <c r="H16" i="7"/>
  <c r="P16" i="7"/>
  <c r="G17" i="7"/>
  <c r="O17" i="7"/>
  <c r="F18" i="7"/>
  <c r="N18" i="7"/>
  <c r="M19" i="7"/>
  <c r="R10" i="7"/>
  <c r="B10" i="7"/>
  <c r="C9" i="7"/>
  <c r="D8" i="7"/>
  <c r="O12" i="7"/>
  <c r="H13" i="7"/>
  <c r="E14" i="7"/>
  <c r="C15" i="7"/>
  <c r="B16" i="7"/>
  <c r="R16" i="7"/>
  <c r="Q17" i="7"/>
  <c r="P18" i="7"/>
  <c r="O19" i="7"/>
  <c r="L20" i="7"/>
  <c r="F21" i="7"/>
  <c r="C22" i="7"/>
  <c r="N22" i="7"/>
  <c r="K23" i="7"/>
  <c r="H24" i="7"/>
  <c r="B25" i="7"/>
  <c r="P25" i="7"/>
  <c r="J28" i="7"/>
  <c r="G29" i="7"/>
  <c r="D30" i="7"/>
  <c r="O30" i="7"/>
  <c r="L32" i="7"/>
  <c r="F33" i="7"/>
  <c r="C34" i="7"/>
  <c r="Q34" i="7"/>
  <c r="K35" i="7"/>
  <c r="H36" i="7"/>
  <c r="B37" i="7"/>
  <c r="P37" i="7"/>
  <c r="M38" i="7"/>
  <c r="G39" i="7"/>
  <c r="D40" i="7"/>
  <c r="O40" i="7"/>
  <c r="L41" i="7"/>
  <c r="I42" i="7"/>
  <c r="C43" i="7"/>
  <c r="Q43" i="7"/>
  <c r="K44" i="7"/>
  <c r="H45" i="7"/>
  <c r="E48" i="7"/>
  <c r="Q10" i="7"/>
  <c r="R9" i="7"/>
  <c r="B9" i="7"/>
  <c r="C8" i="7"/>
  <c r="P12" i="7"/>
  <c r="M13" i="7"/>
  <c r="F14" i="7"/>
  <c r="D15" i="7"/>
  <c r="C16" i="7"/>
  <c r="B17" i="7"/>
  <c r="R17" i="7"/>
  <c r="Q18" i="7"/>
  <c r="P19" i="7"/>
  <c r="M20" i="7"/>
  <c r="G21" i="7"/>
  <c r="D22" i="7"/>
  <c r="R22" i="7"/>
  <c r="L23" i="7"/>
  <c r="I24" i="7"/>
  <c r="C25" i="7"/>
  <c r="Q25" i="7"/>
  <c r="N28" i="7"/>
  <c r="H29" i="7"/>
  <c r="E30" i="7"/>
  <c r="P30" i="7"/>
  <c r="M32" i="7"/>
  <c r="J33" i="7"/>
  <c r="D34" i="7"/>
  <c r="R34" i="7"/>
  <c r="L35" i="7"/>
  <c r="I36" i="7"/>
  <c r="F37" i="7"/>
  <c r="Q37" i="7"/>
  <c r="N38" i="7"/>
  <c r="H39" i="7"/>
  <c r="E40" i="7"/>
  <c r="B41" i="7"/>
  <c r="M41" i="7"/>
  <c r="J42" i="7"/>
  <c r="D43" i="7"/>
  <c r="R43" i="7"/>
  <c r="O44" i="7"/>
  <c r="I45" i="7"/>
  <c r="P10" i="7"/>
  <c r="Q9" i="7"/>
  <c r="R8" i="7"/>
  <c r="B8" i="7"/>
  <c r="Q12" i="7"/>
  <c r="N13" i="7"/>
  <c r="J14" i="7"/>
  <c r="E15" i="7"/>
  <c r="D16" i="7"/>
  <c r="C17" i="7"/>
  <c r="B18" i="7"/>
  <c r="R18" i="7"/>
  <c r="Q19" i="7"/>
  <c r="N20" i="7"/>
  <c r="K21" i="7"/>
  <c r="E22" i="7"/>
  <c r="B23" i="7"/>
  <c r="M23" i="7"/>
  <c r="J24" i="7"/>
  <c r="G25" i="7"/>
  <c r="R25" i="7"/>
  <c r="O28" i="7"/>
  <c r="I29" i="7"/>
  <c r="F30" i="7"/>
  <c r="C32" i="7"/>
  <c r="N32" i="7"/>
  <c r="K33" i="7"/>
  <c r="E34" i="7"/>
  <c r="B35" i="7"/>
  <c r="P35" i="7"/>
  <c r="J36" i="7"/>
  <c r="G37" i="7"/>
  <c r="R37" i="7"/>
  <c r="O38" i="7"/>
  <c r="L39" i="7"/>
  <c r="F40" i="7"/>
  <c r="C41" i="7"/>
  <c r="N41" i="7"/>
  <c r="K42" i="7"/>
  <c r="H10" i="7"/>
  <c r="I9" i="7"/>
  <c r="J8" i="7"/>
  <c r="I12" i="7"/>
  <c r="F13" i="7"/>
  <c r="C14" i="7"/>
  <c r="N14" i="7"/>
  <c r="M15" i="7"/>
  <c r="L16" i="7"/>
  <c r="K17" i="7"/>
  <c r="J18" i="7"/>
  <c r="I19" i="7"/>
  <c r="G20" i="7"/>
  <c r="D21" i="7"/>
  <c r="O21" i="7"/>
  <c r="L22" i="7"/>
  <c r="I23" i="7"/>
  <c r="C24" i="7"/>
  <c r="Q24" i="7"/>
  <c r="K25" i="7"/>
  <c r="H28" i="7"/>
  <c r="E29" i="7"/>
  <c r="P29" i="7"/>
  <c r="M30" i="7"/>
  <c r="G32" i="7"/>
  <c r="D33" i="7"/>
  <c r="R33" i="7"/>
  <c r="L34" i="7"/>
  <c r="I35" i="7"/>
  <c r="C36" i="7"/>
  <c r="Q36" i="7"/>
  <c r="N37" i="7"/>
  <c r="H38" i="7"/>
  <c r="E39" i="7"/>
  <c r="P39" i="7"/>
  <c r="M40" i="7"/>
  <c r="J41" i="7"/>
  <c r="D42" i="7"/>
  <c r="R42" i="7"/>
  <c r="L43" i="7"/>
  <c r="I44" i="7"/>
  <c r="F45" i="7"/>
  <c r="Q45" i="7"/>
  <c r="N48" i="7"/>
  <c r="H49" i="7"/>
  <c r="E50" i="7"/>
  <c r="B52" i="7"/>
  <c r="M52" i="7"/>
  <c r="J53" i="7"/>
  <c r="D54" i="7"/>
  <c r="R54" i="7"/>
  <c r="O55" i="7"/>
  <c r="I56" i="7"/>
  <c r="F57" i="7"/>
  <c r="Q57" i="7"/>
  <c r="N58" i="7"/>
  <c r="K59" i="7"/>
  <c r="E60" i="7"/>
  <c r="B61" i="7"/>
  <c r="M61" i="7"/>
  <c r="J62" i="7"/>
  <c r="G63" i="7"/>
  <c r="R63" i="7"/>
  <c r="O64" i="7"/>
  <c r="I65" i="7"/>
  <c r="G10" i="7"/>
  <c r="H9" i="7"/>
  <c r="I8" i="7"/>
  <c r="J12" i="7"/>
  <c r="G13" i="7"/>
  <c r="D14" i="7"/>
  <c r="B15" i="7"/>
  <c r="R15" i="7"/>
  <c r="Q16" i="7"/>
  <c r="P17" i="7"/>
  <c r="O18" i="7"/>
  <c r="N19" i="7"/>
  <c r="H20" i="7"/>
  <c r="E21" i="7"/>
  <c r="B22" i="7"/>
  <c r="M22" i="7"/>
  <c r="J23" i="7"/>
  <c r="D24" i="7"/>
  <c r="R24" i="7"/>
  <c r="O25" i="7"/>
  <c r="I28" i="7"/>
  <c r="F29" i="7"/>
  <c r="Q29" i="7"/>
  <c r="N30" i="7"/>
  <c r="K32" i="7"/>
  <c r="E33" i="7"/>
  <c r="B34" i="7"/>
  <c r="M34" i="7"/>
  <c r="J35" i="7"/>
  <c r="G36" i="7"/>
  <c r="R36" i="7"/>
  <c r="O37" i="7"/>
  <c r="I38" i="7"/>
  <c r="F39" i="7"/>
  <c r="C40" i="7"/>
  <c r="N40" i="7"/>
  <c r="K41" i="7"/>
  <c r="E42" i="7"/>
  <c r="B43" i="7"/>
  <c r="P43" i="7"/>
  <c r="J44" i="7"/>
  <c r="G45" i="7"/>
  <c r="R45" i="7"/>
  <c r="O48" i="7"/>
  <c r="L49" i="7"/>
  <c r="F50" i="7"/>
  <c r="C52" i="7"/>
  <c r="N52" i="7"/>
  <c r="K53" i="7"/>
  <c r="H54" i="7"/>
  <c r="B55" i="7"/>
  <c r="P55" i="7"/>
  <c r="J56" i="7"/>
  <c r="G57" i="7"/>
  <c r="D58" i="7"/>
  <c r="O58" i="7"/>
  <c r="L59" i="7"/>
  <c r="F60" i="7"/>
  <c r="C61" i="7"/>
  <c r="Q61" i="7"/>
  <c r="K62" i="7"/>
  <c r="H63" i="7"/>
  <c r="O10" i="7"/>
  <c r="I16" i="7"/>
  <c r="C23" i="7"/>
  <c r="D32" i="7"/>
  <c r="R35" i="7"/>
  <c r="B42" i="7"/>
  <c r="B45" i="7"/>
  <c r="M49" i="7"/>
  <c r="K52" i="7"/>
  <c r="K54" i="7"/>
  <c r="M57" i="7"/>
  <c r="M59" i="7"/>
  <c r="L62" i="7"/>
  <c r="I64" i="7"/>
  <c r="J64" i="7"/>
  <c r="I10" i="7"/>
  <c r="K16" i="7"/>
  <c r="G19" i="7"/>
  <c r="L21" i="7"/>
  <c r="M29" i="7"/>
  <c r="J34" i="7"/>
  <c r="G38" i="7"/>
  <c r="L42" i="7"/>
  <c r="P48" i="7"/>
  <c r="Q53" i="7"/>
  <c r="P56" i="7"/>
  <c r="O59" i="7"/>
  <c r="Q62" i="7"/>
  <c r="H12" i="7"/>
  <c r="Q23" i="7"/>
  <c r="O32" i="7"/>
  <c r="P38" i="7"/>
  <c r="G44" i="7"/>
  <c r="O50" i="7"/>
  <c r="Q54" i="7"/>
  <c r="P57" i="7"/>
  <c r="R60" i="7"/>
  <c r="Q63" i="7"/>
  <c r="K9" i="7"/>
  <c r="I17" i="7"/>
  <c r="D20" i="7"/>
  <c r="N21" i="7"/>
  <c r="R23" i="7"/>
  <c r="O29" i="7"/>
  <c r="C35" i="7"/>
  <c r="Q42" i="7"/>
  <c r="C50" i="7"/>
  <c r="B54" i="7"/>
  <c r="R56" i="7"/>
  <c r="D61" i="7"/>
  <c r="Q64" i="7"/>
  <c r="J15" i="7"/>
  <c r="J10" i="7"/>
  <c r="B12" i="7"/>
  <c r="J16" i="7"/>
  <c r="F19" i="7"/>
  <c r="C21" i="7"/>
  <c r="D23" i="7"/>
  <c r="H25" i="7"/>
  <c r="R28" i="7"/>
  <c r="E32" i="7"/>
  <c r="I34" i="7"/>
  <c r="B36" i="7"/>
  <c r="F38" i="7"/>
  <c r="G40" i="7"/>
  <c r="C42" i="7"/>
  <c r="B44" i="7"/>
  <c r="J45" i="7"/>
  <c r="M48" i="7"/>
  <c r="N49" i="7"/>
  <c r="M50" i="7"/>
  <c r="L52" i="7"/>
  <c r="M53" i="7"/>
  <c r="L54" i="7"/>
  <c r="K55" i="7"/>
  <c r="O56" i="7"/>
  <c r="N57" i="7"/>
  <c r="M58" i="7"/>
  <c r="N59" i="7"/>
  <c r="M60" i="7"/>
  <c r="L61" i="7"/>
  <c r="O63" i="7"/>
  <c r="G12" i="7"/>
  <c r="I25" i="7"/>
  <c r="K36" i="7"/>
  <c r="C44" i="7"/>
  <c r="N50" i="7"/>
  <c r="P54" i="7"/>
  <c r="P58" i="7"/>
  <c r="R61" i="7"/>
  <c r="N64" i="7"/>
  <c r="P9" i="7"/>
  <c r="H17" i="7"/>
  <c r="H19" i="7"/>
  <c r="J25" i="7"/>
  <c r="K34" i="7"/>
  <c r="L40" i="7"/>
  <c r="O45" i="7"/>
  <c r="B53" i="7"/>
  <c r="R55" i="7"/>
  <c r="C59" i="7"/>
  <c r="B62" i="7"/>
  <c r="P64" i="7"/>
  <c r="R12" i="7"/>
  <c r="B28" i="7"/>
  <c r="P36" i="7"/>
  <c r="D41" i="7"/>
  <c r="P45" i="7"/>
  <c r="D52" i="7"/>
  <c r="C55" i="7"/>
  <c r="D59" i="7"/>
  <c r="B63" i="7"/>
  <c r="O65" i="7"/>
  <c r="J17" i="7"/>
  <c r="F22" i="7"/>
  <c r="F28" i="7"/>
  <c r="C33" i="7"/>
  <c r="H37" i="7"/>
  <c r="E41" i="7"/>
  <c r="P44" i="7"/>
  <c r="E49" i="7"/>
  <c r="E52" i="7"/>
  <c r="C54" i="7"/>
  <c r="F56" i="7"/>
  <c r="F58" i="7"/>
  <c r="D60" i="7"/>
  <c r="D62" i="7"/>
  <c r="F64" i="7"/>
  <c r="P65" i="7"/>
  <c r="Q8" i="7"/>
  <c r="E13" i="7"/>
  <c r="K15" i="7"/>
  <c r="G18" i="7"/>
  <c r="F20" i="7"/>
  <c r="J22" i="7"/>
  <c r="K24" i="7"/>
  <c r="G28" i="7"/>
  <c r="H30" i="7"/>
  <c r="L33" i="7"/>
  <c r="H35" i="7"/>
  <c r="I37" i="7"/>
  <c r="M39" i="7"/>
  <c r="F41" i="7"/>
  <c r="I43" i="7"/>
  <c r="Q44" i="7"/>
  <c r="G48" i="7"/>
  <c r="F49" i="7"/>
  <c r="G50" i="7"/>
  <c r="F52" i="7"/>
  <c r="E53" i="7"/>
  <c r="I54" i="7"/>
  <c r="H55" i="7"/>
  <c r="G56" i="7"/>
  <c r="H57" i="7"/>
  <c r="G58" i="7"/>
  <c r="F59" i="7"/>
  <c r="J60" i="7"/>
  <c r="I61" i="7"/>
  <c r="H62" i="7"/>
  <c r="I63" i="7"/>
  <c r="G64" i="7"/>
  <c r="E65" i="7"/>
  <c r="Q65" i="7"/>
  <c r="L8" i="7"/>
  <c r="O13" i="7"/>
  <c r="L15" i="7"/>
  <c r="H18" i="7"/>
  <c r="O20" i="7"/>
  <c r="K22" i="7"/>
  <c r="L24" i="7"/>
  <c r="P28" i="7"/>
  <c r="L30" i="7"/>
  <c r="M33" i="7"/>
  <c r="Q35" i="7"/>
  <c r="J37" i="7"/>
  <c r="N39" i="7"/>
  <c r="R41" i="7"/>
  <c r="J43" i="7"/>
  <c r="R44" i="7"/>
  <c r="H48" i="7"/>
  <c r="G49" i="7"/>
  <c r="K50" i="7"/>
  <c r="J52" i="7"/>
  <c r="I53" i="7"/>
  <c r="J54" i="7"/>
  <c r="I55" i="7"/>
  <c r="H56" i="7"/>
  <c r="I57" i="7"/>
  <c r="H58" i="7"/>
  <c r="G59" i="7"/>
  <c r="K60" i="7"/>
  <c r="J61" i="7"/>
  <c r="I62" i="7"/>
  <c r="J63" i="7"/>
  <c r="H64" i="7"/>
  <c r="F65" i="7"/>
  <c r="K8" i="7"/>
  <c r="P13" i="7"/>
  <c r="I18" i="7"/>
  <c r="P20" i="7"/>
  <c r="P24" i="7"/>
  <c r="Q28" i="7"/>
  <c r="N33" i="7"/>
  <c r="E38" i="7"/>
  <c r="O39" i="7"/>
  <c r="K43" i="7"/>
  <c r="I48" i="7"/>
  <c r="L50" i="7"/>
  <c r="L53" i="7"/>
  <c r="J55" i="7"/>
  <c r="N56" i="7"/>
  <c r="L58" i="7"/>
  <c r="L60" i="7"/>
  <c r="K61" i="7"/>
  <c r="K63" i="7"/>
  <c r="G65" i="7"/>
  <c r="P62" i="7"/>
  <c r="H65" i="7"/>
  <c r="K14" i="7"/>
  <c r="E23" i="7"/>
  <c r="F32" i="7"/>
  <c r="K40" i="7"/>
  <c r="N45" i="7"/>
  <c r="O49" i="7"/>
  <c r="R52" i="7"/>
  <c r="Q55" i="7"/>
  <c r="O57" i="7"/>
  <c r="N60" i="7"/>
  <c r="P63" i="7"/>
  <c r="M65" i="7"/>
  <c r="L14" i="7"/>
  <c r="M21" i="7"/>
  <c r="N29" i="7"/>
  <c r="O36" i="7"/>
  <c r="M42" i="7"/>
  <c r="Q48" i="7"/>
  <c r="P49" i="7"/>
  <c r="R53" i="7"/>
  <c r="Q56" i="7"/>
  <c r="B60" i="7"/>
  <c r="R62" i="7"/>
  <c r="N65" i="7"/>
  <c r="M14" i="7"/>
  <c r="B33" i="7"/>
  <c r="Q38" i="7"/>
  <c r="H44" i="7"/>
  <c r="D49" i="7"/>
  <c r="C53" i="7"/>
  <c r="B56" i="7"/>
  <c r="E58" i="7"/>
  <c r="C60" i="7"/>
  <c r="C62" i="7"/>
  <c r="B64" i="7"/>
  <c r="J9" i="7"/>
  <c r="E20" i="7"/>
  <c r="B24" i="7"/>
  <c r="G30" i="7"/>
  <c r="D35" i="7"/>
  <c r="D39" i="7"/>
  <c r="H43" i="7"/>
  <c r="F48" i="7"/>
  <c r="D50" i="7"/>
  <c r="D53" i="7"/>
  <c r="G55" i="7"/>
  <c r="E57" i="7"/>
  <c r="E59" i="7"/>
  <c r="E61" i="7"/>
  <c r="C63" i="7"/>
  <c r="R64" i="7"/>
  <c r="N13" i="16" l="1"/>
  <c r="N12" i="16"/>
  <c r="N14" i="16"/>
  <c r="D29" i="11"/>
  <c r="C56" i="10" s="1"/>
  <c r="E29" i="11"/>
  <c r="F29" i="11"/>
  <c r="E25" i="10" s="1"/>
  <c r="G29" i="11"/>
  <c r="H29" i="11"/>
  <c r="G56" i="10"/>
  <c r="I29" i="11"/>
  <c r="J29" i="11"/>
  <c r="K29" i="11"/>
  <c r="M29" i="11"/>
  <c r="J56" i="10" s="1"/>
  <c r="N29" i="11"/>
  <c r="D30" i="11"/>
  <c r="E30" i="11"/>
  <c r="D57" i="10" s="1"/>
  <c r="F30" i="11"/>
  <c r="G30" i="11"/>
  <c r="H30" i="11"/>
  <c r="I30" i="11"/>
  <c r="J30" i="11"/>
  <c r="I57" i="10" s="1"/>
  <c r="K30" i="11"/>
  <c r="M30" i="11"/>
  <c r="N30" i="11"/>
  <c r="C30" i="11"/>
  <c r="C29" i="11"/>
  <c r="N23" i="16"/>
  <c r="N24" i="16"/>
  <c r="C51" i="10"/>
  <c r="C52" i="10"/>
  <c r="C53" i="10"/>
  <c r="C54" i="10"/>
  <c r="C55" i="10"/>
  <c r="B51" i="10"/>
  <c r="C20" i="10"/>
  <c r="C21" i="10"/>
  <c r="C22" i="10"/>
  <c r="C23" i="10"/>
  <c r="C24" i="10"/>
  <c r="C25" i="10"/>
  <c r="C9" i="10"/>
  <c r="C10" i="10"/>
  <c r="C11" i="10"/>
  <c r="C12" i="10"/>
  <c r="C13" i="10"/>
  <c r="C40" i="10"/>
  <c r="C41" i="10"/>
  <c r="C42" i="10"/>
  <c r="C43" i="10"/>
  <c r="C44" i="10"/>
  <c r="D14" i="11"/>
  <c r="C14" i="10"/>
  <c r="D15" i="11"/>
  <c r="C46" i="10" s="1"/>
  <c r="U62" i="1"/>
  <c r="U61" i="1"/>
  <c r="U60" i="1"/>
  <c r="U51" i="1"/>
  <c r="U50" i="1"/>
  <c r="U49" i="1"/>
  <c r="S76" i="6" s="1"/>
  <c r="V28" i="1"/>
  <c r="V29" i="1"/>
  <c r="V27" i="1"/>
  <c r="U17" i="1"/>
  <c r="U18" i="1"/>
  <c r="U16" i="1"/>
  <c r="U39" i="1"/>
  <c r="U40" i="1"/>
  <c r="S110" i="6" s="1"/>
  <c r="U38" i="1"/>
  <c r="V6" i="1"/>
  <c r="V7" i="1"/>
  <c r="V5" i="1"/>
  <c r="K88" i="26"/>
  <c r="D88" i="26"/>
  <c r="D41" i="19" s="1"/>
  <c r="H88" i="26"/>
  <c r="H89" i="19"/>
  <c r="H41" i="19"/>
  <c r="J88" i="26"/>
  <c r="I88" i="26"/>
  <c r="I89" i="19" s="1"/>
  <c r="G88" i="26"/>
  <c r="G89" i="19" s="1"/>
  <c r="F88" i="26"/>
  <c r="F41" i="26"/>
  <c r="E88" i="26"/>
  <c r="E41" i="19"/>
  <c r="C88" i="26"/>
  <c r="C89" i="19" s="1"/>
  <c r="B88" i="26"/>
  <c r="K87" i="26"/>
  <c r="I87" i="26"/>
  <c r="J87" i="26"/>
  <c r="H87" i="26"/>
  <c r="G87" i="26"/>
  <c r="G40" i="19"/>
  <c r="F87" i="26"/>
  <c r="F40" i="26" s="1"/>
  <c r="E87" i="26"/>
  <c r="E40" i="26"/>
  <c r="D87" i="26"/>
  <c r="C87" i="26"/>
  <c r="C40" i="19"/>
  <c r="B87" i="26"/>
  <c r="K86" i="26"/>
  <c r="J86" i="26"/>
  <c r="J87" i="19"/>
  <c r="I86" i="26"/>
  <c r="H86" i="26"/>
  <c r="G86" i="26"/>
  <c r="G85" i="26"/>
  <c r="G89" i="26" s="1"/>
  <c r="G90" i="19" s="1"/>
  <c r="F86" i="26"/>
  <c r="E86" i="26"/>
  <c r="D86" i="26"/>
  <c r="D87" i="19" s="1"/>
  <c r="C86" i="26"/>
  <c r="C87" i="19" s="1"/>
  <c r="B86" i="26"/>
  <c r="K85" i="26"/>
  <c r="F38" i="19" s="1"/>
  <c r="J85" i="26"/>
  <c r="I85" i="26"/>
  <c r="H85" i="26"/>
  <c r="H86" i="19"/>
  <c r="G86" i="19"/>
  <c r="F85" i="26"/>
  <c r="E85" i="26"/>
  <c r="E86" i="19" s="1"/>
  <c r="D85" i="26"/>
  <c r="D86" i="19"/>
  <c r="C85" i="26"/>
  <c r="B85" i="26"/>
  <c r="B86" i="19" s="1"/>
  <c r="K84" i="26"/>
  <c r="J84" i="26"/>
  <c r="I84" i="26"/>
  <c r="I85" i="19" s="1"/>
  <c r="H84" i="26"/>
  <c r="H85" i="19"/>
  <c r="G84" i="26"/>
  <c r="G85" i="19"/>
  <c r="F84" i="26"/>
  <c r="F85" i="19" s="1"/>
  <c r="E84" i="26"/>
  <c r="D84" i="26"/>
  <c r="C84" i="26"/>
  <c r="B84" i="26"/>
  <c r="K83" i="26"/>
  <c r="J83" i="26"/>
  <c r="J36" i="26" s="1"/>
  <c r="J84" i="19"/>
  <c r="I83" i="26"/>
  <c r="I36" i="19" s="1"/>
  <c r="H83" i="26"/>
  <c r="G83" i="26"/>
  <c r="F83" i="26"/>
  <c r="F84" i="19" s="1"/>
  <c r="E83" i="26"/>
  <c r="E84" i="19"/>
  <c r="D83" i="26"/>
  <c r="C83" i="26"/>
  <c r="C84" i="19" s="1"/>
  <c r="B83" i="26"/>
  <c r="B84" i="19"/>
  <c r="K77" i="26"/>
  <c r="K30" i="19"/>
  <c r="J77" i="26"/>
  <c r="I77" i="26"/>
  <c r="I30" i="19"/>
  <c r="H77" i="26"/>
  <c r="G77" i="26"/>
  <c r="G78" i="19"/>
  <c r="F77" i="26"/>
  <c r="F78" i="19"/>
  <c r="E77" i="26"/>
  <c r="D77" i="26"/>
  <c r="C77" i="26"/>
  <c r="B77" i="26"/>
  <c r="B30" i="19" s="1"/>
  <c r="K76" i="26"/>
  <c r="J76" i="26"/>
  <c r="I76" i="26"/>
  <c r="I77" i="19" s="1"/>
  <c r="H76" i="26"/>
  <c r="G76" i="26"/>
  <c r="F76" i="26"/>
  <c r="E76" i="26"/>
  <c r="D76" i="26"/>
  <c r="C76" i="26"/>
  <c r="B76" i="26"/>
  <c r="K75" i="26"/>
  <c r="J75" i="26"/>
  <c r="I75" i="26"/>
  <c r="H75" i="26"/>
  <c r="G75" i="26"/>
  <c r="G76" i="19" s="1"/>
  <c r="F75" i="26"/>
  <c r="E75" i="26"/>
  <c r="E76" i="19" s="1"/>
  <c r="D75" i="26"/>
  <c r="C75" i="26"/>
  <c r="C76" i="19" s="1"/>
  <c r="B75" i="26"/>
  <c r="B76" i="19" s="1"/>
  <c r="K74" i="26"/>
  <c r="J74" i="26"/>
  <c r="I74" i="26"/>
  <c r="I75" i="19" s="1"/>
  <c r="H74" i="26"/>
  <c r="G74" i="26"/>
  <c r="G27" i="26"/>
  <c r="F74" i="26"/>
  <c r="E74" i="26"/>
  <c r="D74" i="26"/>
  <c r="C74" i="26"/>
  <c r="C27" i="19" s="1"/>
  <c r="B74" i="26"/>
  <c r="B75" i="19" s="1"/>
  <c r="K73" i="26"/>
  <c r="E26" i="26" s="1"/>
  <c r="J73" i="26"/>
  <c r="J26" i="26"/>
  <c r="I73" i="26"/>
  <c r="H73" i="26"/>
  <c r="G73" i="26"/>
  <c r="F73" i="26"/>
  <c r="E73" i="26"/>
  <c r="D73" i="26"/>
  <c r="C73" i="26"/>
  <c r="C74" i="19"/>
  <c r="B73" i="26"/>
  <c r="K72" i="26"/>
  <c r="H72" i="26"/>
  <c r="H25" i="19" s="1"/>
  <c r="C72" i="26"/>
  <c r="J72" i="26"/>
  <c r="J73" i="19"/>
  <c r="I72" i="26"/>
  <c r="G72" i="26"/>
  <c r="G73" i="19" s="1"/>
  <c r="F72" i="26"/>
  <c r="E72" i="26"/>
  <c r="D72" i="26"/>
  <c r="B72" i="26"/>
  <c r="J66" i="26"/>
  <c r="I66" i="26"/>
  <c r="H66" i="26"/>
  <c r="H67" i="19"/>
  <c r="G66" i="26"/>
  <c r="F66" i="26"/>
  <c r="E66" i="26"/>
  <c r="E67" i="19"/>
  <c r="D66" i="26"/>
  <c r="C66" i="26"/>
  <c r="B66" i="26"/>
  <c r="J65" i="26"/>
  <c r="B65" i="26"/>
  <c r="I65" i="26"/>
  <c r="I66" i="19"/>
  <c r="H65" i="26"/>
  <c r="H18" i="19" s="1"/>
  <c r="G65" i="26"/>
  <c r="G66" i="19" s="1"/>
  <c r="F65" i="26"/>
  <c r="E65" i="26"/>
  <c r="E66" i="19"/>
  <c r="D65" i="26"/>
  <c r="C65" i="26"/>
  <c r="B18" i="19"/>
  <c r="J64" i="26"/>
  <c r="B64" i="26"/>
  <c r="B17" i="19" s="1"/>
  <c r="J65" i="19"/>
  <c r="I64" i="26"/>
  <c r="H64" i="26"/>
  <c r="H65" i="19"/>
  <c r="G64" i="26"/>
  <c r="F64" i="26"/>
  <c r="E64" i="26"/>
  <c r="E65" i="19" s="1"/>
  <c r="D64" i="26"/>
  <c r="D65" i="19"/>
  <c r="C64" i="26"/>
  <c r="C65" i="19" s="1"/>
  <c r="K63" i="26"/>
  <c r="J63" i="26"/>
  <c r="I63" i="26"/>
  <c r="H63" i="26"/>
  <c r="H64" i="19" s="1"/>
  <c r="G63" i="26"/>
  <c r="G64" i="19"/>
  <c r="F63" i="26"/>
  <c r="F64" i="19" s="1"/>
  <c r="E63" i="26"/>
  <c r="D63" i="26"/>
  <c r="C63" i="26"/>
  <c r="C64" i="19"/>
  <c r="B63" i="26"/>
  <c r="J62" i="26"/>
  <c r="H62" i="26"/>
  <c r="I62" i="26"/>
  <c r="G62" i="26"/>
  <c r="F62" i="26"/>
  <c r="F63" i="19"/>
  <c r="E62" i="26"/>
  <c r="E15" i="26" s="1"/>
  <c r="D62" i="26"/>
  <c r="D63" i="19" s="1"/>
  <c r="C62" i="26"/>
  <c r="C63" i="19"/>
  <c r="B62" i="26"/>
  <c r="J61" i="26"/>
  <c r="F14" i="26" s="1"/>
  <c r="G61" i="26"/>
  <c r="G14" i="26" s="1"/>
  <c r="I61" i="26"/>
  <c r="H61" i="26"/>
  <c r="H62" i="19" s="1"/>
  <c r="F61" i="26"/>
  <c r="F62" i="19"/>
  <c r="E61" i="26"/>
  <c r="E62" i="19" s="1"/>
  <c r="D61" i="26"/>
  <c r="C61" i="26"/>
  <c r="B61" i="26"/>
  <c r="B62" i="19"/>
  <c r="J26" i="19"/>
  <c r="D85" i="19"/>
  <c r="C88" i="19"/>
  <c r="K78" i="19"/>
  <c r="B66" i="19"/>
  <c r="C67" i="19"/>
  <c r="G63" i="19"/>
  <c r="K26" i="26"/>
  <c r="B15" i="19"/>
  <c r="E88" i="19"/>
  <c r="B65" i="19"/>
  <c r="E26" i="19"/>
  <c r="F86" i="19"/>
  <c r="D73" i="19"/>
  <c r="E74" i="19"/>
  <c r="G75" i="19"/>
  <c r="J77" i="19"/>
  <c r="D20" i="10"/>
  <c r="E20" i="10"/>
  <c r="F20" i="10"/>
  <c r="G20" i="10"/>
  <c r="H20" i="10"/>
  <c r="I20" i="10"/>
  <c r="D21" i="10"/>
  <c r="E21" i="10"/>
  <c r="F21" i="10"/>
  <c r="G21" i="10"/>
  <c r="H21" i="10"/>
  <c r="I21" i="10"/>
  <c r="D22" i="10"/>
  <c r="E22" i="10"/>
  <c r="F22" i="10"/>
  <c r="G22" i="10"/>
  <c r="H22" i="10"/>
  <c r="I22" i="10"/>
  <c r="D23" i="10"/>
  <c r="E23" i="10"/>
  <c r="F23" i="10"/>
  <c r="G23" i="10"/>
  <c r="H23" i="10"/>
  <c r="I23" i="10"/>
  <c r="D24" i="10"/>
  <c r="E24" i="10"/>
  <c r="F24" i="10"/>
  <c r="G24" i="10"/>
  <c r="H24" i="10"/>
  <c r="I24" i="10"/>
  <c r="B24" i="10"/>
  <c r="B23" i="10"/>
  <c r="B22" i="10"/>
  <c r="B21" i="10"/>
  <c r="B20" i="10"/>
  <c r="D9" i="10"/>
  <c r="E9" i="10"/>
  <c r="F9" i="10"/>
  <c r="G9" i="10"/>
  <c r="H9" i="10"/>
  <c r="I9" i="10"/>
  <c r="D10" i="10"/>
  <c r="E10" i="10"/>
  <c r="F10" i="10"/>
  <c r="G10" i="10"/>
  <c r="H10" i="10"/>
  <c r="I10" i="10"/>
  <c r="D11" i="10"/>
  <c r="E11" i="10"/>
  <c r="F11" i="10"/>
  <c r="G11" i="10"/>
  <c r="H11" i="10"/>
  <c r="I11" i="10"/>
  <c r="D12" i="10"/>
  <c r="E12" i="10"/>
  <c r="F12" i="10"/>
  <c r="G12" i="10"/>
  <c r="H12" i="10"/>
  <c r="I12" i="10"/>
  <c r="D13" i="10"/>
  <c r="E13" i="10"/>
  <c r="F13" i="10"/>
  <c r="G13" i="10"/>
  <c r="H13" i="10"/>
  <c r="I13" i="10"/>
  <c r="B13" i="10"/>
  <c r="B12" i="10"/>
  <c r="B11" i="10"/>
  <c r="B10" i="10"/>
  <c r="B9" i="10"/>
  <c r="J55" i="10"/>
  <c r="J54" i="10"/>
  <c r="J53" i="10"/>
  <c r="J52" i="10"/>
  <c r="J51" i="10"/>
  <c r="D51" i="10"/>
  <c r="E51" i="10"/>
  <c r="F51" i="10"/>
  <c r="G51" i="10"/>
  <c r="H51" i="10"/>
  <c r="I51" i="10"/>
  <c r="D52" i="10"/>
  <c r="E52" i="10"/>
  <c r="F52" i="10"/>
  <c r="G52" i="10"/>
  <c r="H52" i="10"/>
  <c r="I52" i="10"/>
  <c r="D53" i="10"/>
  <c r="E53" i="10"/>
  <c r="F53" i="10"/>
  <c r="G53" i="10"/>
  <c r="H53" i="10"/>
  <c r="I53" i="10"/>
  <c r="D54" i="10"/>
  <c r="E54" i="10"/>
  <c r="F54" i="10"/>
  <c r="G54" i="10"/>
  <c r="H54" i="10"/>
  <c r="I54" i="10"/>
  <c r="D55" i="10"/>
  <c r="E55" i="10"/>
  <c r="F55" i="10"/>
  <c r="G55" i="10"/>
  <c r="H55" i="10"/>
  <c r="I55" i="10"/>
  <c r="B55" i="10"/>
  <c r="B54" i="10"/>
  <c r="B53" i="10"/>
  <c r="B52" i="10"/>
  <c r="J44" i="10"/>
  <c r="J43" i="10"/>
  <c r="J42" i="10"/>
  <c r="J41" i="10"/>
  <c r="J40" i="10"/>
  <c r="D40" i="10"/>
  <c r="E40" i="10"/>
  <c r="F40" i="10"/>
  <c r="G40" i="10"/>
  <c r="H40" i="10"/>
  <c r="I40" i="10"/>
  <c r="D41" i="10"/>
  <c r="E41" i="10"/>
  <c r="F41" i="10"/>
  <c r="G41" i="10"/>
  <c r="H41" i="10"/>
  <c r="I41" i="10"/>
  <c r="D42" i="10"/>
  <c r="E42" i="10"/>
  <c r="F42" i="10"/>
  <c r="G42" i="10"/>
  <c r="H42" i="10"/>
  <c r="I42" i="10"/>
  <c r="D43" i="10"/>
  <c r="E43" i="10"/>
  <c r="F43" i="10"/>
  <c r="G43" i="10"/>
  <c r="H43" i="10"/>
  <c r="I43" i="10"/>
  <c r="D44" i="10"/>
  <c r="E44" i="10"/>
  <c r="F44" i="10"/>
  <c r="G44" i="10"/>
  <c r="H44" i="10"/>
  <c r="I44" i="10"/>
  <c r="B44" i="10"/>
  <c r="B43" i="10"/>
  <c r="B42" i="10"/>
  <c r="B41" i="10"/>
  <c r="B40" i="10"/>
  <c r="N14" i="11"/>
  <c r="J14" i="10"/>
  <c r="M14" i="11"/>
  <c r="P14" i="11" s="1"/>
  <c r="M15" i="11"/>
  <c r="N15" i="11"/>
  <c r="K55" i="10"/>
  <c r="K54" i="10"/>
  <c r="K53" i="10"/>
  <c r="K52" i="10"/>
  <c r="D25" i="10"/>
  <c r="K51" i="10"/>
  <c r="E14" i="11"/>
  <c r="F14" i="11"/>
  <c r="E45" i="10" s="1"/>
  <c r="G14" i="11"/>
  <c r="F45" i="10"/>
  <c r="H14" i="11"/>
  <c r="G45" i="10"/>
  <c r="I14" i="11"/>
  <c r="J14" i="11"/>
  <c r="I45" i="10" s="1"/>
  <c r="K14" i="11"/>
  <c r="E15" i="11"/>
  <c r="D46" i="10"/>
  <c r="F15" i="11"/>
  <c r="E46" i="10" s="1"/>
  <c r="G15" i="11"/>
  <c r="F46" i="10"/>
  <c r="H15" i="11"/>
  <c r="I15" i="11"/>
  <c r="H46" i="10"/>
  <c r="J15" i="11"/>
  <c r="K15" i="11"/>
  <c r="C15" i="11"/>
  <c r="C14" i="11"/>
  <c r="B14" i="10" s="1"/>
  <c r="K44" i="10"/>
  <c r="K43" i="10"/>
  <c r="K42" i="10"/>
  <c r="K41" i="10"/>
  <c r="K40" i="10"/>
  <c r="S24" i="11"/>
  <c r="R24" i="11"/>
  <c r="R23" i="11"/>
  <c r="T23" i="11" s="1"/>
  <c r="S11" i="11"/>
  <c r="R11" i="11"/>
  <c r="H15" i="10"/>
  <c r="D56" i="10"/>
  <c r="J57" i="10"/>
  <c r="P10" i="14"/>
  <c r="M41" i="14"/>
  <c r="N41" i="14" s="1"/>
  <c r="M40" i="14"/>
  <c r="M39" i="14"/>
  <c r="N39" i="14"/>
  <c r="M38" i="14"/>
  <c r="M37" i="14"/>
  <c r="M36" i="14"/>
  <c r="L86" i="26"/>
  <c r="L87" i="19" s="1"/>
  <c r="M35" i="14"/>
  <c r="N35" i="14" s="1"/>
  <c r="L87" i="26"/>
  <c r="M34" i="14"/>
  <c r="M21" i="14"/>
  <c r="L76" i="26" s="1"/>
  <c r="L29" i="26" s="1"/>
  <c r="M22" i="14"/>
  <c r="L75" i="26"/>
  <c r="M23" i="14"/>
  <c r="N23" i="14"/>
  <c r="M24" i="14"/>
  <c r="M25" i="14"/>
  <c r="N25" i="14"/>
  <c r="M26" i="14"/>
  <c r="L72" i="26" s="1"/>
  <c r="M27" i="14"/>
  <c r="N27" i="14" s="1"/>
  <c r="M20" i="14"/>
  <c r="L73" i="26" s="1"/>
  <c r="M7" i="14"/>
  <c r="M8" i="14"/>
  <c r="N8" i="14" s="1"/>
  <c r="M9" i="14"/>
  <c r="M10" i="14"/>
  <c r="N10" i="14"/>
  <c r="M11" i="14"/>
  <c r="M12" i="14"/>
  <c r="M13" i="14"/>
  <c r="N13" i="14" s="1"/>
  <c r="M6" i="14"/>
  <c r="S23" i="11"/>
  <c r="P21" i="11"/>
  <c r="J21" i="10"/>
  <c r="P22" i="11"/>
  <c r="J24" i="10"/>
  <c r="P23" i="11"/>
  <c r="J23" i="10" s="1"/>
  <c r="P24" i="11"/>
  <c r="J22" i="10"/>
  <c r="P25" i="11"/>
  <c r="P27" i="11"/>
  <c r="J20" i="10" s="1"/>
  <c r="P28" i="11"/>
  <c r="P12" i="11"/>
  <c r="J9" i="10" s="1"/>
  <c r="P5" i="11"/>
  <c r="P6" i="11"/>
  <c r="J10" i="10" s="1"/>
  <c r="S121" i="6"/>
  <c r="M63" i="6"/>
  <c r="L63" i="6"/>
  <c r="K63" i="6"/>
  <c r="J63" i="6"/>
  <c r="I63" i="6"/>
  <c r="H63" i="6"/>
  <c r="G63" i="6"/>
  <c r="F63" i="6"/>
  <c r="B63" i="6"/>
  <c r="M62" i="6"/>
  <c r="L62" i="6"/>
  <c r="K62" i="6"/>
  <c r="J62" i="6"/>
  <c r="I62" i="6"/>
  <c r="H62" i="6"/>
  <c r="G62" i="6"/>
  <c r="F62" i="6"/>
  <c r="B62" i="6"/>
  <c r="M61" i="6"/>
  <c r="L61" i="6"/>
  <c r="K61" i="6"/>
  <c r="J61" i="6"/>
  <c r="I61" i="6"/>
  <c r="H61" i="6"/>
  <c r="G61" i="6"/>
  <c r="F61" i="6"/>
  <c r="B61" i="6"/>
  <c r="M60" i="6"/>
  <c r="L60" i="6"/>
  <c r="K60" i="6"/>
  <c r="J60" i="6"/>
  <c r="I60" i="6"/>
  <c r="H60" i="6"/>
  <c r="G60" i="6"/>
  <c r="F60" i="6"/>
  <c r="B60" i="6"/>
  <c r="M58" i="6"/>
  <c r="L58" i="6"/>
  <c r="K58" i="6"/>
  <c r="J58" i="6"/>
  <c r="I58" i="6"/>
  <c r="H58" i="6"/>
  <c r="G58" i="6"/>
  <c r="F58" i="6"/>
  <c r="B58" i="6"/>
  <c r="M57" i="6"/>
  <c r="L57" i="6"/>
  <c r="K57" i="6"/>
  <c r="J57" i="6"/>
  <c r="I57" i="6"/>
  <c r="H57" i="6"/>
  <c r="G57" i="6"/>
  <c r="F57" i="6"/>
  <c r="B57" i="6"/>
  <c r="M56" i="6"/>
  <c r="L56" i="6"/>
  <c r="K56" i="6"/>
  <c r="J56" i="6"/>
  <c r="I56" i="6"/>
  <c r="H56" i="6"/>
  <c r="G56" i="6"/>
  <c r="F56" i="6"/>
  <c r="B56" i="6"/>
  <c r="M55" i="6"/>
  <c r="L55" i="6"/>
  <c r="K55" i="6"/>
  <c r="J55" i="6"/>
  <c r="I55" i="6"/>
  <c r="H55" i="6"/>
  <c r="G55" i="6"/>
  <c r="F55" i="6"/>
  <c r="B55" i="6"/>
  <c r="M53" i="6"/>
  <c r="L53" i="6"/>
  <c r="K53" i="6"/>
  <c r="J53" i="6"/>
  <c r="I53" i="6"/>
  <c r="H53" i="6"/>
  <c r="G53" i="6"/>
  <c r="F53" i="6"/>
  <c r="B53" i="6"/>
  <c r="M52" i="6"/>
  <c r="L52" i="6"/>
  <c r="K52" i="6"/>
  <c r="J52" i="6"/>
  <c r="I52" i="6"/>
  <c r="H52" i="6"/>
  <c r="G52" i="6"/>
  <c r="F52" i="6"/>
  <c r="B52" i="6"/>
  <c r="M51" i="6"/>
  <c r="L51" i="6"/>
  <c r="K51" i="6"/>
  <c r="J51" i="6"/>
  <c r="I51" i="6"/>
  <c r="H51" i="6"/>
  <c r="G51" i="6"/>
  <c r="F51" i="6"/>
  <c r="B51" i="6"/>
  <c r="M44" i="6"/>
  <c r="L44" i="6"/>
  <c r="K44" i="6"/>
  <c r="J44" i="6"/>
  <c r="I44" i="6"/>
  <c r="H44" i="6"/>
  <c r="G44" i="6"/>
  <c r="F44" i="6"/>
  <c r="B44" i="6"/>
  <c r="M43" i="6"/>
  <c r="L43" i="6"/>
  <c r="K43" i="6"/>
  <c r="J43" i="6"/>
  <c r="I43" i="6"/>
  <c r="H43" i="6"/>
  <c r="G43" i="6"/>
  <c r="F43" i="6"/>
  <c r="B43" i="6"/>
  <c r="M42" i="6"/>
  <c r="L42" i="6"/>
  <c r="K42" i="6"/>
  <c r="J42" i="6"/>
  <c r="I42" i="6"/>
  <c r="H42" i="6"/>
  <c r="G42" i="6"/>
  <c r="F42" i="6"/>
  <c r="B42" i="6"/>
  <c r="M41" i="6"/>
  <c r="L41" i="6"/>
  <c r="K41" i="6"/>
  <c r="J41" i="6"/>
  <c r="I41" i="6"/>
  <c r="H41" i="6"/>
  <c r="G41" i="6"/>
  <c r="F41" i="6"/>
  <c r="B41" i="6"/>
  <c r="M39" i="6"/>
  <c r="L39" i="6"/>
  <c r="K39" i="6"/>
  <c r="J39" i="6"/>
  <c r="I39" i="6"/>
  <c r="H39" i="6"/>
  <c r="G39" i="6"/>
  <c r="F39" i="6"/>
  <c r="B39" i="6"/>
  <c r="M38" i="6"/>
  <c r="L38" i="6"/>
  <c r="K38" i="6"/>
  <c r="J38" i="6"/>
  <c r="I38" i="6"/>
  <c r="H38" i="6"/>
  <c r="G38" i="6"/>
  <c r="F38" i="6"/>
  <c r="B38" i="6"/>
  <c r="M37" i="6"/>
  <c r="L37" i="6"/>
  <c r="K37" i="6"/>
  <c r="J37" i="6"/>
  <c r="I37" i="6"/>
  <c r="H37" i="6"/>
  <c r="G37" i="6"/>
  <c r="F37" i="6"/>
  <c r="B37" i="6"/>
  <c r="M36" i="6"/>
  <c r="L36" i="6"/>
  <c r="K36" i="6"/>
  <c r="J36" i="6"/>
  <c r="I36" i="6"/>
  <c r="H36" i="6"/>
  <c r="G36" i="6"/>
  <c r="F36" i="6"/>
  <c r="B36" i="6"/>
  <c r="M34" i="6"/>
  <c r="L34" i="6"/>
  <c r="K34" i="6"/>
  <c r="J34" i="6"/>
  <c r="I34" i="6"/>
  <c r="H34" i="6"/>
  <c r="G34" i="6"/>
  <c r="F34" i="6"/>
  <c r="B34" i="6"/>
  <c r="M33" i="6"/>
  <c r="L33" i="6"/>
  <c r="K33" i="6"/>
  <c r="J33" i="6"/>
  <c r="I33" i="6"/>
  <c r="H33" i="6"/>
  <c r="G33" i="6"/>
  <c r="F33" i="6"/>
  <c r="B33" i="6"/>
  <c r="M32" i="6"/>
  <c r="L32" i="6"/>
  <c r="K32" i="6"/>
  <c r="J32" i="6"/>
  <c r="I32" i="6"/>
  <c r="H32" i="6"/>
  <c r="G32" i="6"/>
  <c r="F32" i="6"/>
  <c r="B32" i="6"/>
  <c r="M25" i="6"/>
  <c r="L25" i="6"/>
  <c r="K25" i="6"/>
  <c r="J25" i="6"/>
  <c r="I25" i="6"/>
  <c r="G25" i="6"/>
  <c r="H25" i="6"/>
  <c r="F25" i="6"/>
  <c r="B25" i="6"/>
  <c r="I24" i="6"/>
  <c r="J24" i="6"/>
  <c r="K24" i="6"/>
  <c r="L24" i="6"/>
  <c r="M24" i="6"/>
  <c r="H24" i="6"/>
  <c r="G24" i="6"/>
  <c r="F24" i="6"/>
  <c r="B24" i="6"/>
  <c r="I23" i="6"/>
  <c r="J23" i="6"/>
  <c r="K23" i="6"/>
  <c r="L23" i="6"/>
  <c r="M23" i="6"/>
  <c r="H23" i="6"/>
  <c r="G23" i="6"/>
  <c r="F23" i="6"/>
  <c r="B23" i="6"/>
  <c r="I22" i="6"/>
  <c r="J22" i="6"/>
  <c r="K22" i="6"/>
  <c r="L22" i="6"/>
  <c r="M22" i="6"/>
  <c r="H22" i="6"/>
  <c r="G22" i="6"/>
  <c r="F22" i="6"/>
  <c r="B22" i="6"/>
  <c r="Q120" i="12"/>
  <c r="M120" i="12"/>
  <c r="L124" i="12"/>
  <c r="N123" i="6"/>
  <c r="P120" i="12"/>
  <c r="T120" i="12"/>
  <c r="Q123" i="6" s="1"/>
  <c r="O120" i="12"/>
  <c r="S120" i="12"/>
  <c r="P123" i="6" s="1"/>
  <c r="N120" i="12"/>
  <c r="Q119" i="12"/>
  <c r="R44" i="6"/>
  <c r="M119" i="12"/>
  <c r="H123" i="12" s="1"/>
  <c r="M104" i="6" s="1"/>
  <c r="P119" i="12"/>
  <c r="O119" i="12"/>
  <c r="P44" i="6"/>
  <c r="N119" i="12"/>
  <c r="R119" i="12" s="1"/>
  <c r="O104" i="6" s="1"/>
  <c r="Q118" i="12"/>
  <c r="M118" i="12"/>
  <c r="L122" i="12" s="1"/>
  <c r="N85" i="6"/>
  <c r="P118" i="12"/>
  <c r="O118" i="12"/>
  <c r="P25" i="6"/>
  <c r="N118" i="12"/>
  <c r="R118" i="12"/>
  <c r="O85" i="6" s="1"/>
  <c r="Q109" i="12"/>
  <c r="M109" i="12"/>
  <c r="K113" i="12" s="1"/>
  <c r="G122" i="6" s="1"/>
  <c r="P109" i="12"/>
  <c r="Q62" i="6" s="1"/>
  <c r="O109" i="12"/>
  <c r="P62" i="6"/>
  <c r="N109" i="12"/>
  <c r="O62" i="6" s="1"/>
  <c r="Q108" i="12"/>
  <c r="M108" i="12"/>
  <c r="L112" i="12"/>
  <c r="N103" i="6" s="1"/>
  <c r="P108" i="12"/>
  <c r="O108" i="12"/>
  <c r="N108" i="12"/>
  <c r="Q107" i="12"/>
  <c r="R24" i="6" s="1"/>
  <c r="M107" i="12"/>
  <c r="P107" i="12"/>
  <c r="Q24" i="6" s="1"/>
  <c r="O107" i="12"/>
  <c r="P24" i="6"/>
  <c r="N107" i="12"/>
  <c r="O24" i="6" s="1"/>
  <c r="Q98" i="12"/>
  <c r="M98" i="12"/>
  <c r="R98" i="12" s="1"/>
  <c r="P98" i="12"/>
  <c r="O98" i="12"/>
  <c r="N98" i="12"/>
  <c r="Q97" i="12"/>
  <c r="R42" i="6"/>
  <c r="M97" i="12"/>
  <c r="I101" i="12" s="1"/>
  <c r="P97" i="12"/>
  <c r="Q42" i="6" s="1"/>
  <c r="O97" i="12"/>
  <c r="P42" i="6"/>
  <c r="N97" i="12"/>
  <c r="Q96" i="12"/>
  <c r="R23" i="6"/>
  <c r="M96" i="12"/>
  <c r="S96" i="12" s="1"/>
  <c r="P83" i="6" s="1"/>
  <c r="P96" i="12"/>
  <c r="O96" i="12"/>
  <c r="P23" i="6" s="1"/>
  <c r="N96" i="12"/>
  <c r="O23" i="6"/>
  <c r="Q87" i="12"/>
  <c r="R60" i="6" s="1"/>
  <c r="U87" i="12"/>
  <c r="R120" i="6" s="1"/>
  <c r="M87" i="12"/>
  <c r="P87" i="12"/>
  <c r="Q60" i="6"/>
  <c r="O87" i="12"/>
  <c r="P60" i="6" s="1"/>
  <c r="N87" i="12"/>
  <c r="O60" i="6"/>
  <c r="Q86" i="12"/>
  <c r="R41" i="6"/>
  <c r="M86" i="12"/>
  <c r="P86" i="12"/>
  <c r="O86" i="12"/>
  <c r="P41" i="6" s="1"/>
  <c r="N86" i="12"/>
  <c r="O41" i="6"/>
  <c r="Q85" i="12"/>
  <c r="M85" i="12"/>
  <c r="L89" i="12"/>
  <c r="N82" i="6" s="1"/>
  <c r="P85" i="12"/>
  <c r="Q22" i="6" s="1"/>
  <c r="O85" i="12"/>
  <c r="N85" i="12"/>
  <c r="O22" i="6"/>
  <c r="I20" i="6"/>
  <c r="J20" i="6"/>
  <c r="K20" i="6"/>
  <c r="L20" i="6"/>
  <c r="M20" i="6"/>
  <c r="H20" i="6"/>
  <c r="G20" i="6"/>
  <c r="F20" i="6"/>
  <c r="B20" i="6"/>
  <c r="I19" i="6"/>
  <c r="J19" i="6"/>
  <c r="K19" i="6"/>
  <c r="L19" i="6"/>
  <c r="M19" i="6"/>
  <c r="H19" i="6"/>
  <c r="G19" i="6"/>
  <c r="F19" i="6"/>
  <c r="B19" i="6"/>
  <c r="I18" i="6"/>
  <c r="J18" i="6"/>
  <c r="K18" i="6"/>
  <c r="L18" i="6"/>
  <c r="M18" i="6"/>
  <c r="H18" i="6"/>
  <c r="G18" i="6"/>
  <c r="F18" i="6"/>
  <c r="B18" i="6"/>
  <c r="I17" i="6"/>
  <c r="J17" i="6"/>
  <c r="K17" i="6"/>
  <c r="L17" i="6"/>
  <c r="M17" i="6"/>
  <c r="H17" i="6"/>
  <c r="G17" i="6"/>
  <c r="F17" i="6"/>
  <c r="B17" i="6"/>
  <c r="I15" i="6"/>
  <c r="J15" i="6"/>
  <c r="K15" i="6"/>
  <c r="L15" i="6"/>
  <c r="M15" i="6"/>
  <c r="H15" i="6"/>
  <c r="G15" i="6"/>
  <c r="F15" i="6"/>
  <c r="B15" i="6"/>
  <c r="I14" i="6"/>
  <c r="J14" i="6"/>
  <c r="K14" i="6"/>
  <c r="L14" i="6"/>
  <c r="M14" i="6"/>
  <c r="H14" i="6"/>
  <c r="G14" i="6"/>
  <c r="F14" i="6"/>
  <c r="B14" i="6"/>
  <c r="I13" i="6"/>
  <c r="J13" i="6"/>
  <c r="K13" i="6"/>
  <c r="L13" i="6"/>
  <c r="M13" i="6"/>
  <c r="H13" i="6"/>
  <c r="G13" i="6"/>
  <c r="F13" i="6"/>
  <c r="B13" i="6"/>
  <c r="Q75" i="12"/>
  <c r="R58" i="6"/>
  <c r="M75" i="12"/>
  <c r="P75" i="12"/>
  <c r="Q58" i="6" s="1"/>
  <c r="O75" i="12"/>
  <c r="N75" i="12"/>
  <c r="O58" i="6"/>
  <c r="Q74" i="12"/>
  <c r="R39" i="6"/>
  <c r="M74" i="12"/>
  <c r="I78" i="12"/>
  <c r="P74" i="12"/>
  <c r="Q39" i="6" s="1"/>
  <c r="O74" i="12"/>
  <c r="P39" i="6" s="1"/>
  <c r="N74" i="12"/>
  <c r="O39" i="6" s="1"/>
  <c r="Q73" i="12"/>
  <c r="M73" i="12"/>
  <c r="C77" i="12" s="1"/>
  <c r="H80" i="6" s="1"/>
  <c r="L77" i="12"/>
  <c r="N80" i="6" s="1"/>
  <c r="P73" i="12"/>
  <c r="T73" i="12"/>
  <c r="Q80" i="6" s="1"/>
  <c r="Q20" i="6"/>
  <c r="O73" i="12"/>
  <c r="P20" i="6"/>
  <c r="N73" i="12"/>
  <c r="R73" i="12" s="1"/>
  <c r="O20" i="6"/>
  <c r="Q64" i="12"/>
  <c r="U64" i="12" s="1"/>
  <c r="M64" i="12"/>
  <c r="P64" i="12"/>
  <c r="O64" i="12"/>
  <c r="S64" i="12"/>
  <c r="P117" i="6"/>
  <c r="N64" i="12"/>
  <c r="O57" i="6" s="1"/>
  <c r="Q63" i="12"/>
  <c r="M63" i="12"/>
  <c r="P63" i="12"/>
  <c r="Q38" i="6" s="1"/>
  <c r="O63" i="12"/>
  <c r="N63" i="12"/>
  <c r="R63" i="12"/>
  <c r="O98" i="6" s="1"/>
  <c r="Q62" i="12"/>
  <c r="U62" i="12" s="1"/>
  <c r="M62" i="12"/>
  <c r="P62" i="12"/>
  <c r="Q19" i="6" s="1"/>
  <c r="O62" i="12"/>
  <c r="P19" i="6"/>
  <c r="N62" i="12"/>
  <c r="Q53" i="12"/>
  <c r="M53" i="12"/>
  <c r="R53" i="12" s="1"/>
  <c r="P53" i="12"/>
  <c r="O53" i="12"/>
  <c r="P56" i="6" s="1"/>
  <c r="N53" i="12"/>
  <c r="O56" i="6"/>
  <c r="Q52" i="12"/>
  <c r="U52" i="12" s="1"/>
  <c r="R97" i="6"/>
  <c r="M52" i="12"/>
  <c r="P52" i="12"/>
  <c r="Q37" i="6" s="1"/>
  <c r="O52" i="12"/>
  <c r="P37" i="6"/>
  <c r="N52" i="12"/>
  <c r="O37" i="6" s="1"/>
  <c r="Q51" i="12"/>
  <c r="R18" i="6" s="1"/>
  <c r="M51" i="12"/>
  <c r="F55" i="12" s="1"/>
  <c r="P51" i="12"/>
  <c r="Q18" i="6"/>
  <c r="O51" i="12"/>
  <c r="P18" i="6"/>
  <c r="N51" i="12"/>
  <c r="O18" i="6" s="1"/>
  <c r="M41" i="12"/>
  <c r="N41" i="12"/>
  <c r="O36" i="6" s="1"/>
  <c r="O41" i="12"/>
  <c r="P36" i="6"/>
  <c r="P41" i="12"/>
  <c r="Q36" i="6"/>
  <c r="T41" i="12"/>
  <c r="Q96" i="6" s="1"/>
  <c r="Q41" i="12"/>
  <c r="R36" i="6" s="1"/>
  <c r="M42" i="12"/>
  <c r="D46" i="12"/>
  <c r="I115" i="6"/>
  <c r="N42" i="12"/>
  <c r="O55" i="6" s="1"/>
  <c r="O42" i="12"/>
  <c r="P42" i="12"/>
  <c r="Q55" i="6" s="1"/>
  <c r="Q42" i="12"/>
  <c r="Q40" i="12"/>
  <c r="R17" i="6" s="1"/>
  <c r="U40" i="12"/>
  <c r="R77" i="6" s="1"/>
  <c r="P40" i="12"/>
  <c r="O40" i="12"/>
  <c r="N40" i="12"/>
  <c r="R40" i="12" s="1"/>
  <c r="O77" i="6" s="1"/>
  <c r="M40" i="12"/>
  <c r="M6" i="12"/>
  <c r="M7" i="12"/>
  <c r="M8" i="12"/>
  <c r="M17" i="12"/>
  <c r="V17" i="12" s="1"/>
  <c r="M18" i="12"/>
  <c r="V18" i="12"/>
  <c r="M19" i="12"/>
  <c r="M30" i="12"/>
  <c r="M29" i="12"/>
  <c r="E33" i="12" s="1"/>
  <c r="M28" i="12"/>
  <c r="Q30" i="12"/>
  <c r="R53" i="6" s="1"/>
  <c r="P30" i="12"/>
  <c r="Q53" i="6"/>
  <c r="O30" i="12"/>
  <c r="S30" i="12"/>
  <c r="P113" i="6"/>
  <c r="N30" i="12"/>
  <c r="O53" i="6" s="1"/>
  <c r="Q29" i="12"/>
  <c r="R34" i="6" s="1"/>
  <c r="P29" i="12"/>
  <c r="O29" i="12"/>
  <c r="P34" i="6" s="1"/>
  <c r="N29" i="12"/>
  <c r="Q28" i="12"/>
  <c r="P28" i="12"/>
  <c r="Q15" i="6"/>
  <c r="O28" i="12"/>
  <c r="P15" i="6" s="1"/>
  <c r="N28" i="12"/>
  <c r="O15" i="6" s="1"/>
  <c r="N18" i="12"/>
  <c r="O33" i="6"/>
  <c r="O18" i="12"/>
  <c r="P33" i="6" s="1"/>
  <c r="P18" i="12"/>
  <c r="Q18" i="12"/>
  <c r="N19" i="12"/>
  <c r="O19" i="12"/>
  <c r="P52" i="6" s="1"/>
  <c r="P19" i="12"/>
  <c r="Q19" i="12"/>
  <c r="O17" i="12"/>
  <c r="P14" i="6"/>
  <c r="P17" i="12"/>
  <c r="Q14" i="6" s="1"/>
  <c r="Q17" i="12"/>
  <c r="R14" i="6"/>
  <c r="N17" i="12"/>
  <c r="N7" i="12"/>
  <c r="O32" i="6"/>
  <c r="O7" i="12"/>
  <c r="S7" i="12" s="1"/>
  <c r="P32" i="6"/>
  <c r="P7" i="12"/>
  <c r="T7" i="12" s="1"/>
  <c r="Q92" i="6" s="1"/>
  <c r="Q7" i="12"/>
  <c r="N8" i="12"/>
  <c r="O8" i="12"/>
  <c r="P8" i="12"/>
  <c r="Q51" i="6"/>
  <c r="Q8" i="12"/>
  <c r="O6" i="12"/>
  <c r="P6" i="12"/>
  <c r="Q6" i="12"/>
  <c r="R13" i="6" s="1"/>
  <c r="N6" i="12"/>
  <c r="P7" i="11"/>
  <c r="J13" i="10"/>
  <c r="P8" i="11"/>
  <c r="J12" i="10"/>
  <c r="P9" i="11"/>
  <c r="J11" i="10"/>
  <c r="P10" i="11"/>
  <c r="P11" i="11"/>
  <c r="P20" i="11"/>
  <c r="R10" i="11"/>
  <c r="T10" i="11" s="1"/>
  <c r="S10" i="11"/>
  <c r="T119" i="6"/>
  <c r="F100" i="6"/>
  <c r="T76" i="6"/>
  <c r="L66" i="1"/>
  <c r="N119" i="6"/>
  <c r="K66" i="1"/>
  <c r="G119" i="6" s="1"/>
  <c r="J66" i="1"/>
  <c r="F119" i="6"/>
  <c r="I66" i="1"/>
  <c r="B119" i="6"/>
  <c r="H66" i="1"/>
  <c r="M119" i="6"/>
  <c r="G66" i="1"/>
  <c r="L119" i="6" s="1"/>
  <c r="F66" i="1"/>
  <c r="K119" i="6"/>
  <c r="E66" i="1"/>
  <c r="J119" i="6"/>
  <c r="D66" i="1"/>
  <c r="I119" i="6"/>
  <c r="C66" i="1"/>
  <c r="H119" i="6" s="1"/>
  <c r="L65" i="1"/>
  <c r="N100" i="6"/>
  <c r="K65" i="1"/>
  <c r="G100" i="6"/>
  <c r="J65" i="1"/>
  <c r="I65" i="1"/>
  <c r="B100" i="6" s="1"/>
  <c r="H65" i="1"/>
  <c r="M100" i="6" s="1"/>
  <c r="G65" i="1"/>
  <c r="L100" i="6" s="1"/>
  <c r="F65" i="1"/>
  <c r="K100" i="6"/>
  <c r="E65" i="1"/>
  <c r="J100" i="6"/>
  <c r="D65" i="1"/>
  <c r="I100" i="6" s="1"/>
  <c r="C65" i="1"/>
  <c r="H100" i="6" s="1"/>
  <c r="L64" i="1"/>
  <c r="N81" i="6"/>
  <c r="K64" i="1"/>
  <c r="G81" i="6" s="1"/>
  <c r="J64" i="1"/>
  <c r="F81" i="6" s="1"/>
  <c r="I64" i="1"/>
  <c r="B81" i="6" s="1"/>
  <c r="H64" i="1"/>
  <c r="M81" i="6"/>
  <c r="G64" i="1"/>
  <c r="L81" i="6"/>
  <c r="F64" i="1"/>
  <c r="K81" i="6" s="1"/>
  <c r="E64" i="1"/>
  <c r="J81" i="6" s="1"/>
  <c r="D64" i="1"/>
  <c r="I81" i="6"/>
  <c r="C64" i="1"/>
  <c r="H81" i="6" s="1"/>
  <c r="L55" i="1"/>
  <c r="N114" i="6" s="1"/>
  <c r="K55" i="1"/>
  <c r="G114" i="6"/>
  <c r="J55" i="1"/>
  <c r="F114" i="6"/>
  <c r="I55" i="1"/>
  <c r="B114" i="6"/>
  <c r="H55" i="1"/>
  <c r="M114" i="6" s="1"/>
  <c r="G55" i="1"/>
  <c r="L114" i="6"/>
  <c r="F55" i="1"/>
  <c r="K114" i="6"/>
  <c r="E55" i="1"/>
  <c r="J114" i="6" s="1"/>
  <c r="D55" i="1"/>
  <c r="I114" i="6" s="1"/>
  <c r="C55" i="1"/>
  <c r="H114" i="6"/>
  <c r="L54" i="1"/>
  <c r="N95" i="6"/>
  <c r="K54" i="1"/>
  <c r="G95" i="6" s="1"/>
  <c r="J54" i="1"/>
  <c r="F95" i="6" s="1"/>
  <c r="I54" i="1"/>
  <c r="B95" i="6"/>
  <c r="H54" i="1"/>
  <c r="M95" i="6"/>
  <c r="G54" i="1"/>
  <c r="L95" i="6" s="1"/>
  <c r="F54" i="1"/>
  <c r="K95" i="6" s="1"/>
  <c r="E54" i="1"/>
  <c r="J95" i="6"/>
  <c r="D54" i="1"/>
  <c r="I95" i="6"/>
  <c r="C54" i="1"/>
  <c r="H95" i="6" s="1"/>
  <c r="L53" i="1"/>
  <c r="N76" i="6" s="1"/>
  <c r="K53" i="1"/>
  <c r="G76" i="6"/>
  <c r="J53" i="1"/>
  <c r="F76" i="6"/>
  <c r="I53" i="1"/>
  <c r="B76" i="6" s="1"/>
  <c r="H53" i="1"/>
  <c r="M76" i="6" s="1"/>
  <c r="G53" i="1"/>
  <c r="L76" i="6"/>
  <c r="F53" i="1"/>
  <c r="K76" i="6"/>
  <c r="E53" i="1"/>
  <c r="J76" i="6" s="1"/>
  <c r="D53" i="1"/>
  <c r="I76" i="6" s="1"/>
  <c r="C53" i="1"/>
  <c r="H76" i="6"/>
  <c r="D42" i="1"/>
  <c r="I72" i="6"/>
  <c r="E42" i="1"/>
  <c r="J72" i="6" s="1"/>
  <c r="F42" i="1"/>
  <c r="K72" i="6" s="1"/>
  <c r="G42" i="1"/>
  <c r="L72" i="6"/>
  <c r="H42" i="1"/>
  <c r="M72" i="6"/>
  <c r="I42" i="1"/>
  <c r="B72" i="6" s="1"/>
  <c r="J42" i="1"/>
  <c r="F72" i="6" s="1"/>
  <c r="K42" i="1"/>
  <c r="G72" i="6"/>
  <c r="L42" i="1"/>
  <c r="N72" i="6"/>
  <c r="D43" i="1"/>
  <c r="I91" i="6" s="1"/>
  <c r="E43" i="1"/>
  <c r="J91" i="6" s="1"/>
  <c r="F43" i="1"/>
  <c r="K91" i="6"/>
  <c r="G43" i="1"/>
  <c r="L91" i="6"/>
  <c r="H43" i="1"/>
  <c r="M91" i="6" s="1"/>
  <c r="I43" i="1"/>
  <c r="B91" i="6" s="1"/>
  <c r="J43" i="1"/>
  <c r="F91" i="6"/>
  <c r="K43" i="1"/>
  <c r="G91" i="6"/>
  <c r="L43" i="1"/>
  <c r="N91" i="6" s="1"/>
  <c r="D44" i="1"/>
  <c r="I110" i="6" s="1"/>
  <c r="E44" i="1"/>
  <c r="J110" i="6"/>
  <c r="F44" i="1"/>
  <c r="K110" i="6"/>
  <c r="G44" i="1"/>
  <c r="L110" i="6" s="1"/>
  <c r="H44" i="1"/>
  <c r="M110" i="6" s="1"/>
  <c r="I44" i="1"/>
  <c r="B110" i="6"/>
  <c r="J44" i="1"/>
  <c r="F110" i="6"/>
  <c r="K44" i="1"/>
  <c r="G110" i="6" s="1"/>
  <c r="L44" i="1"/>
  <c r="N110" i="6" s="1"/>
  <c r="C43" i="1"/>
  <c r="H91" i="6"/>
  <c r="C44" i="1"/>
  <c r="H110" i="6"/>
  <c r="C42" i="1"/>
  <c r="H72" i="6" s="1"/>
  <c r="M62" i="1"/>
  <c r="N62" i="1"/>
  <c r="O62" i="1"/>
  <c r="Q59" i="6"/>
  <c r="S62" i="1"/>
  <c r="P62" i="1"/>
  <c r="N59" i="6"/>
  <c r="I59" i="6"/>
  <c r="J59" i="6"/>
  <c r="K59" i="6"/>
  <c r="L59" i="6"/>
  <c r="M59" i="6"/>
  <c r="H59" i="6"/>
  <c r="G59" i="6"/>
  <c r="F59" i="6"/>
  <c r="B59" i="6"/>
  <c r="M51" i="1"/>
  <c r="N51" i="1"/>
  <c r="P54" i="6" s="1"/>
  <c r="O51" i="1"/>
  <c r="P51" i="1"/>
  <c r="T51" i="1" s="1"/>
  <c r="R114" i="6" s="1"/>
  <c r="N54" i="6"/>
  <c r="I54" i="6"/>
  <c r="J54" i="6"/>
  <c r="K54" i="6"/>
  <c r="L54" i="6"/>
  <c r="M54" i="6"/>
  <c r="H54" i="6"/>
  <c r="G54" i="6"/>
  <c r="F54" i="6"/>
  <c r="B54" i="6"/>
  <c r="M40" i="1"/>
  <c r="O50" i="6" s="1"/>
  <c r="N40" i="1"/>
  <c r="O40" i="1"/>
  <c r="S40" i="1"/>
  <c r="Q110" i="6" s="1"/>
  <c r="P40" i="1"/>
  <c r="N50" i="6"/>
  <c r="I50" i="6"/>
  <c r="J50" i="6"/>
  <c r="K50" i="6"/>
  <c r="L50" i="6"/>
  <c r="M50" i="6"/>
  <c r="H50" i="6"/>
  <c r="G50" i="6"/>
  <c r="F50" i="6"/>
  <c r="B50" i="6"/>
  <c r="M61" i="1"/>
  <c r="O40" i="6"/>
  <c r="N61" i="1"/>
  <c r="R61" i="1"/>
  <c r="O61" i="1"/>
  <c r="P61" i="1"/>
  <c r="R40" i="6"/>
  <c r="T61" i="1"/>
  <c r="R100" i="6" s="1"/>
  <c r="N40" i="6"/>
  <c r="I40" i="6"/>
  <c r="J40" i="6"/>
  <c r="K40" i="6"/>
  <c r="L40" i="6"/>
  <c r="M40" i="6"/>
  <c r="H40" i="6"/>
  <c r="G40" i="6"/>
  <c r="F40" i="6"/>
  <c r="B40" i="6"/>
  <c r="M50" i="1"/>
  <c r="Q50" i="1" s="1"/>
  <c r="O95" i="6" s="1"/>
  <c r="N50" i="1"/>
  <c r="O50" i="1"/>
  <c r="S50" i="1"/>
  <c r="Q95" i="6" s="1"/>
  <c r="P50" i="1"/>
  <c r="T50" i="1"/>
  <c r="R95" i="6" s="1"/>
  <c r="N35" i="6"/>
  <c r="I35" i="6"/>
  <c r="J35" i="6"/>
  <c r="K35" i="6"/>
  <c r="L35" i="6"/>
  <c r="M35" i="6"/>
  <c r="H35" i="6"/>
  <c r="G35" i="6"/>
  <c r="F35" i="6"/>
  <c r="B35" i="6"/>
  <c r="M39" i="1"/>
  <c r="Q39" i="1" s="1"/>
  <c r="O31" i="6"/>
  <c r="N39" i="1"/>
  <c r="P31" i="6" s="1"/>
  <c r="O39" i="1"/>
  <c r="P39" i="1"/>
  <c r="T39" i="1"/>
  <c r="R91" i="6"/>
  <c r="N31" i="6"/>
  <c r="I31" i="6"/>
  <c r="J31" i="6"/>
  <c r="K31" i="6"/>
  <c r="L31" i="6"/>
  <c r="M31" i="6"/>
  <c r="H31" i="6"/>
  <c r="G31" i="6"/>
  <c r="F31" i="6"/>
  <c r="B31" i="6"/>
  <c r="M60" i="1"/>
  <c r="N60" i="1"/>
  <c r="O60" i="1"/>
  <c r="Q21" i="6" s="1"/>
  <c r="P60" i="1"/>
  <c r="R21" i="6"/>
  <c r="N21" i="6"/>
  <c r="I21" i="6"/>
  <c r="J21" i="6"/>
  <c r="K21" i="6"/>
  <c r="L21" i="6"/>
  <c r="M21" i="6"/>
  <c r="H21" i="6"/>
  <c r="G21" i="6"/>
  <c r="F21" i="6"/>
  <c r="B21" i="6"/>
  <c r="M49" i="1"/>
  <c r="N49" i="1"/>
  <c r="P16" i="6"/>
  <c r="O49" i="1"/>
  <c r="S49" i="1"/>
  <c r="Q76" i="6"/>
  <c r="P49" i="1"/>
  <c r="N16" i="6"/>
  <c r="I16" i="6"/>
  <c r="J16" i="6"/>
  <c r="K16" i="6"/>
  <c r="L16" i="6"/>
  <c r="M16" i="6"/>
  <c r="H16" i="6"/>
  <c r="G16" i="6"/>
  <c r="F16" i="6"/>
  <c r="B16" i="6"/>
  <c r="M38" i="1"/>
  <c r="Q38" i="1"/>
  <c r="O72" i="6" s="1"/>
  <c r="N38" i="1"/>
  <c r="R38" i="1"/>
  <c r="P72" i="6"/>
  <c r="O38" i="1"/>
  <c r="Q12" i="6" s="1"/>
  <c r="P38" i="1"/>
  <c r="T38" i="1" s="1"/>
  <c r="N12" i="6"/>
  <c r="I12" i="6"/>
  <c r="J12" i="6"/>
  <c r="K12" i="6"/>
  <c r="L12" i="6"/>
  <c r="M12" i="6"/>
  <c r="H12" i="6"/>
  <c r="G12" i="6"/>
  <c r="F12" i="6"/>
  <c r="B12" i="6"/>
  <c r="Q119" i="6"/>
  <c r="P7" i="1"/>
  <c r="P6" i="1"/>
  <c r="P5" i="1"/>
  <c r="N7" i="1"/>
  <c r="O7" i="1" s="1"/>
  <c r="N6" i="1"/>
  <c r="O6" i="1"/>
  <c r="N5" i="1"/>
  <c r="O5" i="1"/>
  <c r="P29" i="1"/>
  <c r="R108" i="6" s="1"/>
  <c r="N29" i="1"/>
  <c r="O29" i="1" s="1"/>
  <c r="R29" i="1"/>
  <c r="Q29" i="1"/>
  <c r="M33" i="1"/>
  <c r="N108" i="6" s="1"/>
  <c r="D33" i="1"/>
  <c r="J108" i="6" s="1"/>
  <c r="E33" i="1"/>
  <c r="K108" i="6" s="1"/>
  <c r="F33" i="1"/>
  <c r="L108" i="6" s="1"/>
  <c r="G33" i="1"/>
  <c r="M108" i="6" s="1"/>
  <c r="C33" i="1"/>
  <c r="I108" i="6"/>
  <c r="J33" i="1"/>
  <c r="E108" i="6" s="1"/>
  <c r="I33" i="1"/>
  <c r="D108" i="6" s="1"/>
  <c r="L33" i="1"/>
  <c r="C108" i="6" s="1"/>
  <c r="H33" i="1"/>
  <c r="B108" i="6" s="1"/>
  <c r="O18" i="1"/>
  <c r="R107" i="6" s="1"/>
  <c r="M18" i="1"/>
  <c r="Q47" i="6" s="1"/>
  <c r="Q18" i="1"/>
  <c r="P18" i="1"/>
  <c r="L22" i="1"/>
  <c r="N107" i="6" s="1"/>
  <c r="D22" i="1"/>
  <c r="K107" i="6"/>
  <c r="E22" i="1"/>
  <c r="L107" i="6" s="1"/>
  <c r="F22" i="1"/>
  <c r="M107" i="6" s="1"/>
  <c r="C22" i="1"/>
  <c r="J107" i="6"/>
  <c r="I22" i="1"/>
  <c r="E107" i="6" s="1"/>
  <c r="H22" i="1"/>
  <c r="D107" i="6" s="1"/>
  <c r="K22" i="1"/>
  <c r="C107" i="6" s="1"/>
  <c r="G22" i="1"/>
  <c r="B107" i="6"/>
  <c r="P28" i="1"/>
  <c r="R89" i="6"/>
  <c r="N28" i="1"/>
  <c r="R28" i="1"/>
  <c r="Q28" i="1"/>
  <c r="M32" i="1"/>
  <c r="N89" i="6"/>
  <c r="D32" i="1"/>
  <c r="J89" i="6" s="1"/>
  <c r="E32" i="1"/>
  <c r="K89" i="6" s="1"/>
  <c r="F32" i="1"/>
  <c r="L89" i="6"/>
  <c r="G32" i="1"/>
  <c r="M89" i="6"/>
  <c r="C32" i="1"/>
  <c r="I89" i="6" s="1"/>
  <c r="J32" i="1"/>
  <c r="E89" i="6" s="1"/>
  <c r="I32" i="1"/>
  <c r="D89" i="6"/>
  <c r="L32" i="1"/>
  <c r="C89" i="6"/>
  <c r="H32" i="1"/>
  <c r="B89" i="6" s="1"/>
  <c r="O17" i="1"/>
  <c r="R88" i="6"/>
  <c r="M17" i="1"/>
  <c r="Q17" i="1"/>
  <c r="S17" i="1" s="1"/>
  <c r="P88" i="6"/>
  <c r="P17" i="1"/>
  <c r="L21" i="1"/>
  <c r="N88" i="6" s="1"/>
  <c r="D21" i="1"/>
  <c r="K88" i="6" s="1"/>
  <c r="E21" i="1"/>
  <c r="L88" i="6" s="1"/>
  <c r="F21" i="1"/>
  <c r="M88" i="6" s="1"/>
  <c r="C21" i="1"/>
  <c r="J88" i="6" s="1"/>
  <c r="I21" i="1"/>
  <c r="E88" i="6" s="1"/>
  <c r="H21" i="1"/>
  <c r="D88" i="6" s="1"/>
  <c r="K21" i="1"/>
  <c r="C88" i="6" s="1"/>
  <c r="G21" i="1"/>
  <c r="B88" i="6" s="1"/>
  <c r="P27" i="1"/>
  <c r="R70" i="6" s="1"/>
  <c r="N27" i="1"/>
  <c r="R27" i="1"/>
  <c r="Q27" i="1"/>
  <c r="M31" i="1"/>
  <c r="N70" i="6" s="1"/>
  <c r="D31" i="1"/>
  <c r="J70" i="6"/>
  <c r="E31" i="1"/>
  <c r="K70" i="6"/>
  <c r="F31" i="1"/>
  <c r="L70" i="6"/>
  <c r="G31" i="1"/>
  <c r="M70" i="6" s="1"/>
  <c r="C31" i="1"/>
  <c r="I70" i="6"/>
  <c r="J31" i="1"/>
  <c r="E70" i="6"/>
  <c r="I31" i="1"/>
  <c r="D70" i="6"/>
  <c r="L31" i="1"/>
  <c r="C70" i="6" s="1"/>
  <c r="H31" i="1"/>
  <c r="B70" i="6"/>
  <c r="O16" i="1"/>
  <c r="R69" i="6"/>
  <c r="M16" i="1"/>
  <c r="Q9" i="6" s="1"/>
  <c r="N16" i="1"/>
  <c r="Q69" i="6" s="1"/>
  <c r="Q16" i="1"/>
  <c r="P16" i="1"/>
  <c r="L20" i="1"/>
  <c r="N69" i="6" s="1"/>
  <c r="D20" i="1"/>
  <c r="K69" i="6" s="1"/>
  <c r="E20" i="1"/>
  <c r="L69" i="6"/>
  <c r="F20" i="1"/>
  <c r="M69" i="6" s="1"/>
  <c r="C20" i="1"/>
  <c r="J69" i="6" s="1"/>
  <c r="I20" i="1"/>
  <c r="E69" i="6"/>
  <c r="H20" i="1"/>
  <c r="D69" i="6" s="1"/>
  <c r="K20" i="1"/>
  <c r="C69" i="6" s="1"/>
  <c r="G20" i="1"/>
  <c r="B69" i="6" s="1"/>
  <c r="U29" i="1"/>
  <c r="R48" i="6" s="1"/>
  <c r="N48" i="6"/>
  <c r="J48" i="6"/>
  <c r="K48" i="6"/>
  <c r="L48" i="6"/>
  <c r="M48" i="6"/>
  <c r="I48" i="6"/>
  <c r="E48" i="6"/>
  <c r="D48" i="6"/>
  <c r="C48" i="6"/>
  <c r="B48" i="6"/>
  <c r="T18" i="1"/>
  <c r="R47" i="6" s="1"/>
  <c r="N47" i="6"/>
  <c r="K47" i="6"/>
  <c r="L47" i="6"/>
  <c r="M47" i="6"/>
  <c r="J47" i="6"/>
  <c r="E47" i="6"/>
  <c r="D47" i="6"/>
  <c r="C47" i="6"/>
  <c r="B47" i="6"/>
  <c r="U28" i="1"/>
  <c r="R29" i="6"/>
  <c r="N29" i="6"/>
  <c r="J29" i="6"/>
  <c r="K29" i="6"/>
  <c r="L29" i="6"/>
  <c r="M29" i="6"/>
  <c r="I29" i="6"/>
  <c r="E29" i="6"/>
  <c r="D29" i="6"/>
  <c r="C29" i="6"/>
  <c r="B29" i="6"/>
  <c r="T17" i="1"/>
  <c r="R28" i="6"/>
  <c r="N28" i="6"/>
  <c r="K28" i="6"/>
  <c r="L28" i="6"/>
  <c r="M28" i="6"/>
  <c r="J28" i="6"/>
  <c r="E28" i="6"/>
  <c r="D28" i="6"/>
  <c r="C28" i="6"/>
  <c r="B28" i="6"/>
  <c r="U27" i="1"/>
  <c r="R10" i="6" s="1"/>
  <c r="N10" i="6"/>
  <c r="J10" i="6"/>
  <c r="K10" i="6"/>
  <c r="L10" i="6"/>
  <c r="M10" i="6"/>
  <c r="I10" i="6"/>
  <c r="E10" i="6"/>
  <c r="D10" i="6"/>
  <c r="C10" i="6"/>
  <c r="B10" i="6"/>
  <c r="T16" i="1"/>
  <c r="R9" i="6" s="1"/>
  <c r="U6" i="1"/>
  <c r="U7" i="1"/>
  <c r="U5" i="1"/>
  <c r="Q6" i="1"/>
  <c r="S6" i="1" s="1"/>
  <c r="R6" i="1"/>
  <c r="T6" i="1" s="1"/>
  <c r="Q7" i="1"/>
  <c r="S7" i="1" s="1"/>
  <c r="R7" i="1"/>
  <c r="T7" i="1" s="1"/>
  <c r="R5" i="1"/>
  <c r="T5" i="1"/>
  <c r="Q5" i="1"/>
  <c r="S5" i="1" s="1"/>
  <c r="N9" i="6"/>
  <c r="K9" i="6"/>
  <c r="L9" i="6"/>
  <c r="M9" i="6"/>
  <c r="J9" i="6"/>
  <c r="E9" i="6"/>
  <c r="D9" i="6"/>
  <c r="C9" i="6"/>
  <c r="B9" i="6"/>
  <c r="M11" i="1"/>
  <c r="D11" i="1"/>
  <c r="E11" i="1"/>
  <c r="F11" i="1"/>
  <c r="G11" i="1"/>
  <c r="C11" i="1"/>
  <c r="J11" i="1"/>
  <c r="I11" i="1"/>
  <c r="L11" i="1"/>
  <c r="H11" i="1"/>
  <c r="K33" i="1"/>
  <c r="K32" i="1"/>
  <c r="K31" i="1"/>
  <c r="J21" i="1"/>
  <c r="J22" i="1"/>
  <c r="J20" i="1"/>
  <c r="D9" i="1"/>
  <c r="E9" i="1"/>
  <c r="F9" i="1"/>
  <c r="G9" i="1"/>
  <c r="H9" i="1"/>
  <c r="I9" i="1"/>
  <c r="J9" i="1"/>
  <c r="K9" i="1"/>
  <c r="L9" i="1"/>
  <c r="M9" i="1"/>
  <c r="D10" i="1"/>
  <c r="E10" i="1"/>
  <c r="F10" i="1"/>
  <c r="G10" i="1"/>
  <c r="H10" i="1"/>
  <c r="I10" i="1"/>
  <c r="J10" i="1"/>
  <c r="K10" i="1"/>
  <c r="L10" i="1"/>
  <c r="M10" i="1"/>
  <c r="K11" i="1"/>
  <c r="C10" i="1"/>
  <c r="C9" i="1"/>
  <c r="K23" i="12"/>
  <c r="G112" i="6" s="1"/>
  <c r="K22" i="12"/>
  <c r="G93" i="6" s="1"/>
  <c r="K66" i="12"/>
  <c r="G79" i="6" s="1"/>
  <c r="L66" i="12"/>
  <c r="N79" i="6" s="1"/>
  <c r="D11" i="12"/>
  <c r="I92" i="6"/>
  <c r="L11" i="12"/>
  <c r="N92" i="6" s="1"/>
  <c r="L45" i="12"/>
  <c r="N96" i="6" s="1"/>
  <c r="J21" i="12"/>
  <c r="F74" i="6" s="1"/>
  <c r="C55" i="12"/>
  <c r="H78" i="6" s="1"/>
  <c r="D56" i="12"/>
  <c r="I97" i="6" s="1"/>
  <c r="K56" i="12"/>
  <c r="G97" i="6"/>
  <c r="D44" i="12"/>
  <c r="I77" i="6" s="1"/>
  <c r="K33" i="12"/>
  <c r="G94" i="6" s="1"/>
  <c r="J124" i="12"/>
  <c r="F123" i="6"/>
  <c r="K124" i="12"/>
  <c r="G123" i="6" s="1"/>
  <c r="J122" i="12"/>
  <c r="F85" i="6" s="1"/>
  <c r="K122" i="12"/>
  <c r="G85" i="6" s="1"/>
  <c r="E123" i="12"/>
  <c r="J104" i="6" s="1"/>
  <c r="H112" i="12"/>
  <c r="M103" i="6" s="1"/>
  <c r="K112" i="12"/>
  <c r="G103" i="6" s="1"/>
  <c r="J112" i="12"/>
  <c r="F103" i="6" s="1"/>
  <c r="K89" i="12"/>
  <c r="G82" i="6" s="1"/>
  <c r="I68" i="12"/>
  <c r="B117" i="6"/>
  <c r="H77" i="12"/>
  <c r="M80" i="6" s="1"/>
  <c r="K77" i="12"/>
  <c r="G80" i="6" s="1"/>
  <c r="J77" i="12"/>
  <c r="F80" i="6" s="1"/>
  <c r="C11" i="12"/>
  <c r="H92" i="6" s="1"/>
  <c r="P92" i="6"/>
  <c r="I11" i="12"/>
  <c r="B92" i="6" s="1"/>
  <c r="U119" i="12"/>
  <c r="R104" i="6" s="1"/>
  <c r="D122" i="12"/>
  <c r="I85" i="6"/>
  <c r="J11" i="12"/>
  <c r="F92" i="6"/>
  <c r="H113" i="12"/>
  <c r="M122" i="6" s="1"/>
  <c r="I44" i="12"/>
  <c r="B77" i="6"/>
  <c r="N52" i="6"/>
  <c r="F44" i="12"/>
  <c r="K77" i="6" s="1"/>
  <c r="I77" i="12"/>
  <c r="B80" i="6" s="1"/>
  <c r="R7" i="12"/>
  <c r="O92" i="6" s="1"/>
  <c r="G56" i="12"/>
  <c r="L97" i="6" s="1"/>
  <c r="Q56" i="6"/>
  <c r="H66" i="12"/>
  <c r="M79" i="6" s="1"/>
  <c r="E66" i="12"/>
  <c r="J79" i="6"/>
  <c r="D66" i="12"/>
  <c r="I79" i="6"/>
  <c r="G55" i="12"/>
  <c r="L78" i="6" s="1"/>
  <c r="N18" i="6"/>
  <c r="K78" i="6"/>
  <c r="C67" i="12"/>
  <c r="H98" i="6" s="1"/>
  <c r="C66" i="12"/>
  <c r="H79" i="6" s="1"/>
  <c r="S73" i="12"/>
  <c r="P80" i="6"/>
  <c r="R22" i="6"/>
  <c r="E112" i="12"/>
  <c r="J103" i="6" s="1"/>
  <c r="F112" i="12"/>
  <c r="K103" i="6"/>
  <c r="I112" i="12"/>
  <c r="B103" i="6" s="1"/>
  <c r="D112" i="12"/>
  <c r="I103" i="6" s="1"/>
  <c r="N43" i="6"/>
  <c r="C112" i="12"/>
  <c r="H103" i="6" s="1"/>
  <c r="F11" i="12"/>
  <c r="K92" i="6"/>
  <c r="E11" i="12"/>
  <c r="J92" i="6" s="1"/>
  <c r="K11" i="12"/>
  <c r="G92" i="6"/>
  <c r="N32" i="6"/>
  <c r="H11" i="12"/>
  <c r="M92" i="6" s="1"/>
  <c r="G66" i="12"/>
  <c r="L79" i="6"/>
  <c r="G112" i="12"/>
  <c r="L103" i="6"/>
  <c r="O44" i="6"/>
  <c r="S17" i="12"/>
  <c r="P74" i="6"/>
  <c r="F124" i="12"/>
  <c r="K123" i="6"/>
  <c r="E124" i="12"/>
  <c r="J123" i="6" s="1"/>
  <c r="D124" i="12"/>
  <c r="I123" i="6" s="1"/>
  <c r="I124" i="12"/>
  <c r="B123" i="6"/>
  <c r="D55" i="12"/>
  <c r="I78" i="6" s="1"/>
  <c r="Q13" i="6"/>
  <c r="N22" i="6"/>
  <c r="H44" i="12"/>
  <c r="M77" i="6" s="1"/>
  <c r="H56" i="12"/>
  <c r="M97" i="6"/>
  <c r="T62" i="12"/>
  <c r="Q79" i="6" s="1"/>
  <c r="R64" i="12"/>
  <c r="O117" i="6" s="1"/>
  <c r="G68" i="12"/>
  <c r="L117" i="6" s="1"/>
  <c r="O80" i="6"/>
  <c r="U108" i="12"/>
  <c r="R103" i="6" s="1"/>
  <c r="F122" i="12"/>
  <c r="K85" i="6"/>
  <c r="R43" i="6"/>
  <c r="D68" i="12"/>
  <c r="I117" i="6" s="1"/>
  <c r="Q61" i="1"/>
  <c r="O100" i="6" s="1"/>
  <c r="S40" i="6"/>
  <c r="T42" i="12"/>
  <c r="Q115" i="6" s="1"/>
  <c r="R40" i="1"/>
  <c r="P110" i="6" s="1"/>
  <c r="P50" i="6"/>
  <c r="S18" i="12"/>
  <c r="P93" i="6"/>
  <c r="H33" i="12"/>
  <c r="M94" i="6"/>
  <c r="R31" i="6"/>
  <c r="S52" i="12"/>
  <c r="P97" i="6" s="1"/>
  <c r="R49" i="1"/>
  <c r="P76" i="6"/>
  <c r="Q17" i="6"/>
  <c r="P28" i="6"/>
  <c r="T62" i="1"/>
  <c r="R119" i="6" s="1"/>
  <c r="R59" i="6"/>
  <c r="G22" i="12"/>
  <c r="L93" i="6" s="1"/>
  <c r="H22" i="12"/>
  <c r="M93" i="6"/>
  <c r="E22" i="12"/>
  <c r="J93" i="6" s="1"/>
  <c r="R18" i="12"/>
  <c r="O93" i="6"/>
  <c r="S48" i="6"/>
  <c r="O35" i="6"/>
  <c r="S51" i="1"/>
  <c r="Q114" i="6" s="1"/>
  <c r="Q54" i="6"/>
  <c r="R33" i="6"/>
  <c r="N36" i="6"/>
  <c r="H45" i="12"/>
  <c r="M96" i="6"/>
  <c r="G45" i="12"/>
  <c r="L96" i="6" s="1"/>
  <c r="F12" i="12"/>
  <c r="K111" i="6"/>
  <c r="K12" i="12"/>
  <c r="G111" i="6" s="1"/>
  <c r="N55" i="6"/>
  <c r="I46" i="12"/>
  <c r="B115" i="6"/>
  <c r="C46" i="12"/>
  <c r="H115" i="6"/>
  <c r="R42" i="12"/>
  <c r="O115" i="6" s="1"/>
  <c r="P63" i="6"/>
  <c r="Q34" i="6"/>
  <c r="R52" i="6"/>
  <c r="O91" i="6"/>
  <c r="Q16" i="6"/>
  <c r="R54" i="6"/>
  <c r="U17" i="12"/>
  <c r="R74" i="6" s="1"/>
  <c r="N37" i="6"/>
  <c r="E56" i="12"/>
  <c r="J97" i="6" s="1"/>
  <c r="J56" i="12"/>
  <c r="F97" i="6" s="1"/>
  <c r="I56" i="12"/>
  <c r="B97" i="6" s="1"/>
  <c r="C56" i="12"/>
  <c r="H97" i="6" s="1"/>
  <c r="F56" i="12"/>
  <c r="K97" i="6" s="1"/>
  <c r="R38" i="6"/>
  <c r="B99" i="6"/>
  <c r="Q52" i="6"/>
  <c r="H23" i="12"/>
  <c r="M112" i="6" s="1"/>
  <c r="F23" i="12"/>
  <c r="K112" i="6" s="1"/>
  <c r="G23" i="12"/>
  <c r="L112" i="6"/>
  <c r="D23" i="12"/>
  <c r="I112" i="6" s="1"/>
  <c r="N14" i="6"/>
  <c r="D21" i="12"/>
  <c r="I74" i="6"/>
  <c r="H21" i="12"/>
  <c r="M74" i="6" s="1"/>
  <c r="F21" i="12"/>
  <c r="K74" i="6" s="1"/>
  <c r="O17" i="6"/>
  <c r="N20" i="6"/>
  <c r="D77" i="12"/>
  <c r="I80" i="6"/>
  <c r="F77" i="12"/>
  <c r="K80" i="6"/>
  <c r="E77" i="12"/>
  <c r="J80" i="6" s="1"/>
  <c r="G77" i="12"/>
  <c r="L80" i="6" s="1"/>
  <c r="S86" i="12"/>
  <c r="P101" i="6" s="1"/>
  <c r="G89" i="12"/>
  <c r="L82" i="6"/>
  <c r="I89" i="12"/>
  <c r="B82" i="6" s="1"/>
  <c r="D89" i="12"/>
  <c r="I82" i="6" s="1"/>
  <c r="C89" i="12"/>
  <c r="H82" i="6" s="1"/>
  <c r="N9" i="14"/>
  <c r="G11" i="12"/>
  <c r="L92" i="6"/>
  <c r="R79" i="6"/>
  <c r="N38" i="6"/>
  <c r="N57" i="6"/>
  <c r="J68" i="12"/>
  <c r="F117" i="6"/>
  <c r="J66" i="12"/>
  <c r="F79" i="6"/>
  <c r="N38" i="14"/>
  <c r="O34" i="6"/>
  <c r="R29" i="12"/>
  <c r="O94" i="6"/>
  <c r="R37" i="6"/>
  <c r="S29" i="12"/>
  <c r="P94" i="6" s="1"/>
  <c r="O116" i="6"/>
  <c r="R85" i="12"/>
  <c r="O82" i="6"/>
  <c r="D113" i="12"/>
  <c r="I122" i="6" s="1"/>
  <c r="N19" i="6"/>
  <c r="F66" i="12"/>
  <c r="K79" i="6" s="1"/>
  <c r="I66" i="12"/>
  <c r="B79" i="6"/>
  <c r="R62" i="6"/>
  <c r="D102" i="12"/>
  <c r="I121" i="6"/>
  <c r="U120" i="12"/>
  <c r="R123" i="6"/>
  <c r="H124" i="12"/>
  <c r="M123" i="6"/>
  <c r="R63" i="6"/>
  <c r="C124" i="12"/>
  <c r="H123" i="6" s="1"/>
  <c r="I122" i="12"/>
  <c r="B85" i="6"/>
  <c r="G124" i="12"/>
  <c r="L123" i="6"/>
  <c r="N63" i="6"/>
  <c r="N26" i="14"/>
  <c r="N36" i="14"/>
  <c r="R25" i="6"/>
  <c r="U118" i="12"/>
  <c r="R85" i="6"/>
  <c r="G57" i="10"/>
  <c r="F57" i="10"/>
  <c r="I56" i="10"/>
  <c r="I25" i="10"/>
  <c r="Q48" i="6"/>
  <c r="Q108" i="6"/>
  <c r="T108" i="12"/>
  <c r="Q103" i="6" s="1"/>
  <c r="Q43" i="6"/>
  <c r="L40" i="26"/>
  <c r="L88" i="19"/>
  <c r="L40" i="19"/>
  <c r="H36" i="19"/>
  <c r="H84" i="19"/>
  <c r="H36" i="26"/>
  <c r="B56" i="10"/>
  <c r="N20" i="14"/>
  <c r="G36" i="26"/>
  <c r="G84" i="19"/>
  <c r="G36" i="19"/>
  <c r="J94" i="6"/>
  <c r="E122" i="12"/>
  <c r="J85" i="6"/>
  <c r="S118" i="12"/>
  <c r="P85" i="6" s="1"/>
  <c r="C122" i="12"/>
  <c r="H85" i="6"/>
  <c r="N25" i="6"/>
  <c r="G122" i="12"/>
  <c r="L85" i="6" s="1"/>
  <c r="H122" i="12"/>
  <c r="M85" i="6" s="1"/>
  <c r="N6" i="14"/>
  <c r="K62" i="26"/>
  <c r="N21" i="14"/>
  <c r="L68" i="12"/>
  <c r="N117" i="6" s="1"/>
  <c r="C68" i="12"/>
  <c r="H117" i="6"/>
  <c r="K68" i="12"/>
  <c r="G117" i="6" s="1"/>
  <c r="R117" i="6"/>
  <c r="O61" i="6"/>
  <c r="O121" i="6"/>
  <c r="B46" i="10"/>
  <c r="F78" i="26"/>
  <c r="H68" i="12"/>
  <c r="M117" i="6" s="1"/>
  <c r="E68" i="12"/>
  <c r="J117" i="6" s="1"/>
  <c r="S60" i="1"/>
  <c r="Q81" i="6"/>
  <c r="P12" i="6"/>
  <c r="R35" i="6"/>
  <c r="P13" i="6"/>
  <c r="K45" i="10"/>
  <c r="E14" i="10"/>
  <c r="F14" i="10"/>
  <c r="F68" i="12"/>
  <c r="K117" i="6"/>
  <c r="J33" i="12"/>
  <c r="F94" i="6"/>
  <c r="V29" i="12"/>
  <c r="U29" i="12"/>
  <c r="R94" i="6" s="1"/>
  <c r="C33" i="12"/>
  <c r="H94" i="6" s="1"/>
  <c r="I33" i="12"/>
  <c r="B94" i="6"/>
  <c r="I46" i="10"/>
  <c r="D33" i="12"/>
  <c r="I94" i="6" s="1"/>
  <c r="O12" i="6"/>
  <c r="U8" i="12"/>
  <c r="R111" i="6" s="1"/>
  <c r="R51" i="6"/>
  <c r="H46" i="12"/>
  <c r="M115" i="6" s="1"/>
  <c r="T60" i="1"/>
  <c r="R81" i="6" s="1"/>
  <c r="R55" i="6"/>
  <c r="U42" i="12"/>
  <c r="R115" i="6" s="1"/>
  <c r="K64" i="26"/>
  <c r="K17" i="19"/>
  <c r="L83" i="26"/>
  <c r="N40" i="14"/>
  <c r="D14" i="19"/>
  <c r="D62" i="19"/>
  <c r="D14" i="26"/>
  <c r="O29" i="6"/>
  <c r="S28" i="1"/>
  <c r="O89" i="6"/>
  <c r="R51" i="1"/>
  <c r="P114" i="6"/>
  <c r="P61" i="6"/>
  <c r="J19" i="19"/>
  <c r="J67" i="19"/>
  <c r="C19" i="26"/>
  <c r="J19" i="26"/>
  <c r="F19" i="26"/>
  <c r="J27" i="26"/>
  <c r="J29" i="26"/>
  <c r="K29" i="26"/>
  <c r="I29" i="26"/>
  <c r="C29" i="26"/>
  <c r="F29" i="19"/>
  <c r="E29" i="26"/>
  <c r="J29" i="19"/>
  <c r="D29" i="26"/>
  <c r="L46" i="12"/>
  <c r="N115" i="6"/>
  <c r="G46" i="12"/>
  <c r="L115" i="6" s="1"/>
  <c r="J46" i="12"/>
  <c r="F115" i="6"/>
  <c r="K46" i="12"/>
  <c r="G115" i="6"/>
  <c r="E46" i="12"/>
  <c r="J115" i="6"/>
  <c r="E67" i="12"/>
  <c r="J98" i="6" s="1"/>
  <c r="F46" i="12"/>
  <c r="K115" i="6"/>
  <c r="C62" i="19"/>
  <c r="E14" i="19"/>
  <c r="G14" i="19"/>
  <c r="J14" i="26"/>
  <c r="J14" i="19"/>
  <c r="E14" i="26"/>
  <c r="J62" i="19"/>
  <c r="R72" i="6"/>
  <c r="R39" i="1"/>
  <c r="P91" i="6" s="1"/>
  <c r="P40" i="6"/>
  <c r="Q50" i="6"/>
  <c r="E75" i="19"/>
  <c r="D25" i="26"/>
  <c r="K73" i="19"/>
  <c r="J25" i="26"/>
  <c r="K25" i="19"/>
  <c r="H25" i="26"/>
  <c r="D25" i="19"/>
  <c r="J25" i="19"/>
  <c r="G26" i="19"/>
  <c r="G74" i="19"/>
  <c r="G26" i="26"/>
  <c r="D75" i="19"/>
  <c r="D27" i="26"/>
  <c r="B41" i="19"/>
  <c r="B89" i="19"/>
  <c r="L88" i="26"/>
  <c r="E25" i="26"/>
  <c r="E73" i="19"/>
  <c r="E25" i="19"/>
  <c r="H74" i="19"/>
  <c r="H26" i="26"/>
  <c r="H26" i="19"/>
  <c r="L77" i="26"/>
  <c r="L30" i="26"/>
  <c r="N24" i="14"/>
  <c r="G67" i="19"/>
  <c r="G19" i="19"/>
  <c r="F73" i="19"/>
  <c r="F25" i="26"/>
  <c r="F25" i="19"/>
  <c r="B26" i="26"/>
  <c r="B74" i="19"/>
  <c r="B26" i="19"/>
  <c r="C85" i="19"/>
  <c r="D39" i="19"/>
  <c r="G40" i="26"/>
  <c r="G88" i="19"/>
  <c r="B41" i="26"/>
  <c r="K25" i="26"/>
  <c r="D18" i="19"/>
  <c r="F87" i="19"/>
  <c r="I14" i="19"/>
  <c r="I62" i="19"/>
  <c r="J66" i="19"/>
  <c r="C25" i="19"/>
  <c r="F40" i="19"/>
  <c r="F88" i="19"/>
  <c r="I65" i="19"/>
  <c r="I17" i="26"/>
  <c r="K38" i="19"/>
  <c r="I14" i="26"/>
  <c r="G67" i="26"/>
  <c r="C17" i="26"/>
  <c r="F29" i="26"/>
  <c r="F77" i="19"/>
  <c r="I30" i="26"/>
  <c r="I78" i="19"/>
  <c r="K84" i="19"/>
  <c r="E36" i="19"/>
  <c r="E36" i="26"/>
  <c r="K36" i="19"/>
  <c r="I18" i="26"/>
  <c r="H14" i="19"/>
  <c r="H67" i="26"/>
  <c r="E19" i="26"/>
  <c r="B25" i="26"/>
  <c r="H28" i="19"/>
  <c r="B30" i="26"/>
  <c r="J78" i="19"/>
  <c r="J30" i="19"/>
  <c r="C40" i="26"/>
  <c r="E40" i="19"/>
  <c r="K40" i="19"/>
  <c r="K40" i="26"/>
  <c r="K88" i="19"/>
  <c r="F30" i="26"/>
  <c r="D19" i="19"/>
  <c r="K15" i="19"/>
  <c r="K65" i="19"/>
  <c r="H101" i="12"/>
  <c r="M102" i="6" s="1"/>
  <c r="J101" i="12"/>
  <c r="F102" i="6" s="1"/>
  <c r="E101" i="12"/>
  <c r="J102" i="6" s="1"/>
  <c r="G25" i="26"/>
  <c r="J76" i="19"/>
  <c r="L77" i="19"/>
  <c r="L29" i="19"/>
  <c r="R20" i="6"/>
  <c r="U73" i="12"/>
  <c r="R80" i="6" s="1"/>
  <c r="K39" i="26"/>
  <c r="J39" i="26"/>
  <c r="D39" i="26"/>
  <c r="F39" i="19"/>
  <c r="C39" i="19"/>
  <c r="L39" i="19"/>
  <c r="J39" i="19"/>
  <c r="F39" i="26"/>
  <c r="K39" i="19"/>
  <c r="K87" i="19"/>
  <c r="G65" i="19"/>
  <c r="D66" i="19"/>
  <c r="B14" i="26"/>
  <c r="B14" i="19"/>
  <c r="F15" i="19"/>
  <c r="D76" i="19"/>
  <c r="P38" i="6"/>
  <c r="Q41" i="6"/>
  <c r="P100" i="6"/>
  <c r="T40" i="6"/>
  <c r="F15" i="26"/>
  <c r="D101" i="12"/>
  <c r="I102" i="6" s="1"/>
  <c r="R16" i="6"/>
  <c r="T49" i="1"/>
  <c r="R76" i="6" s="1"/>
  <c r="N22" i="14"/>
  <c r="H27" i="19"/>
  <c r="H75" i="19"/>
  <c r="E30" i="19"/>
  <c r="E30" i="26"/>
  <c r="E78" i="19"/>
  <c r="B57" i="10"/>
  <c r="U97" i="12"/>
  <c r="R102" i="6" s="1"/>
  <c r="B102" i="6"/>
  <c r="H29" i="26"/>
  <c r="H77" i="19"/>
  <c r="H29" i="19"/>
  <c r="G46" i="10"/>
  <c r="G15" i="10"/>
  <c r="J45" i="10"/>
  <c r="H40" i="26"/>
  <c r="H88" i="19"/>
  <c r="E57" i="10"/>
  <c r="C39" i="26"/>
  <c r="B64" i="19"/>
  <c r="D18" i="26"/>
  <c r="C66" i="19"/>
  <c r="S62" i="12"/>
  <c r="P79" i="6"/>
  <c r="G101" i="12"/>
  <c r="L102" i="6" s="1"/>
  <c r="R19" i="12"/>
  <c r="O112" i="6"/>
  <c r="O52" i="6"/>
  <c r="C45" i="12"/>
  <c r="H96" i="6" s="1"/>
  <c r="S41" i="12"/>
  <c r="P96" i="6" s="1"/>
  <c r="J45" i="12"/>
  <c r="F96" i="6" s="1"/>
  <c r="E45" i="12"/>
  <c r="J96" i="6" s="1"/>
  <c r="F45" i="12"/>
  <c r="K96" i="6" s="1"/>
  <c r="U41" i="12"/>
  <c r="R96" i="6"/>
  <c r="D45" i="12"/>
  <c r="I96" i="6" s="1"/>
  <c r="I45" i="12"/>
  <c r="B96" i="6"/>
  <c r="K45" i="12"/>
  <c r="G96" i="6" s="1"/>
  <c r="C102" i="12"/>
  <c r="H121" i="6"/>
  <c r="G102" i="12"/>
  <c r="L121" i="6" s="1"/>
  <c r="J102" i="12"/>
  <c r="F121" i="6"/>
  <c r="S98" i="12"/>
  <c r="P121" i="6" s="1"/>
  <c r="K102" i="12"/>
  <c r="G121" i="6" s="1"/>
  <c r="F102" i="12"/>
  <c r="K121" i="6" s="1"/>
  <c r="Q44" i="6"/>
  <c r="T119" i="12"/>
  <c r="Q104" i="6" s="1"/>
  <c r="S38" i="1"/>
  <c r="Q72" i="6" s="1"/>
  <c r="F67" i="19"/>
  <c r="F19" i="19"/>
  <c r="J85" i="19"/>
  <c r="J37" i="19"/>
  <c r="L56" i="12"/>
  <c r="N97" i="6" s="1"/>
  <c r="T52" i="12"/>
  <c r="Q97" i="6" s="1"/>
  <c r="F67" i="12"/>
  <c r="K98" i="6" s="1"/>
  <c r="J67" i="12"/>
  <c r="F98" i="6"/>
  <c r="G67" i="12"/>
  <c r="L98" i="6" s="1"/>
  <c r="L39" i="26"/>
  <c r="C37" i="26"/>
  <c r="O47" i="6"/>
  <c r="R18" i="1"/>
  <c r="O107" i="6"/>
  <c r="F27" i="19"/>
  <c r="F75" i="19"/>
  <c r="E85" i="19"/>
  <c r="O9" i="6"/>
  <c r="R16" i="1"/>
  <c r="O69" i="6"/>
  <c r="L33" i="12"/>
  <c r="N94" i="6"/>
  <c r="N34" i="6"/>
  <c r="G33" i="12"/>
  <c r="L94" i="6"/>
  <c r="F33" i="12"/>
  <c r="K94" i="6" s="1"/>
  <c r="K21" i="12"/>
  <c r="G74" i="6" s="1"/>
  <c r="L21" i="12"/>
  <c r="N74" i="6" s="1"/>
  <c r="C21" i="12"/>
  <c r="H74" i="6"/>
  <c r="R41" i="12"/>
  <c r="O96" i="6" s="1"/>
  <c r="E18" i="26"/>
  <c r="I18" i="19"/>
  <c r="E18" i="19"/>
  <c r="J18" i="19"/>
  <c r="J18" i="26"/>
  <c r="I76" i="19"/>
  <c r="D78" i="19"/>
  <c r="D30" i="26"/>
  <c r="D30" i="19"/>
  <c r="K30" i="26"/>
  <c r="J30" i="26"/>
  <c r="S107" i="12"/>
  <c r="P84" i="6" s="1"/>
  <c r="E15" i="10"/>
  <c r="F74" i="19"/>
  <c r="F30" i="19"/>
  <c r="C57" i="10"/>
  <c r="C26" i="10"/>
  <c r="E56" i="10"/>
  <c r="K46" i="10"/>
  <c r="C15" i="10"/>
  <c r="K66" i="26"/>
  <c r="E67" i="26"/>
  <c r="E68" i="19"/>
  <c r="F36" i="19"/>
  <c r="B36" i="19"/>
  <c r="C41" i="19"/>
  <c r="C41" i="26"/>
  <c r="K65" i="26"/>
  <c r="K18" i="26" s="1"/>
  <c r="N39" i="6"/>
  <c r="T74" i="12"/>
  <c r="Q99" i="6" s="1"/>
  <c r="H78" i="12"/>
  <c r="M99" i="6"/>
  <c r="D78" i="12"/>
  <c r="I99" i="6"/>
  <c r="L78" i="12"/>
  <c r="N99" i="6" s="1"/>
  <c r="F78" i="12"/>
  <c r="K99" i="6" s="1"/>
  <c r="J16" i="19"/>
  <c r="J64" i="19"/>
  <c r="C16" i="26"/>
  <c r="C16" i="19"/>
  <c r="J16" i="26"/>
  <c r="H16" i="19"/>
  <c r="D16" i="26"/>
  <c r="D16" i="19"/>
  <c r="F16" i="26"/>
  <c r="R15" i="6"/>
  <c r="F76" i="19"/>
  <c r="H68" i="19"/>
  <c r="D10" i="12"/>
  <c r="I73" i="6" s="1"/>
  <c r="I73" i="19"/>
  <c r="I25" i="26"/>
  <c r="D84" i="19"/>
  <c r="D36" i="19"/>
  <c r="B38" i="26"/>
  <c r="K38" i="26"/>
  <c r="E38" i="26"/>
  <c r="B38" i="19"/>
  <c r="G38" i="26"/>
  <c r="K89" i="26"/>
  <c r="I42" i="19" s="1"/>
  <c r="K86" i="19"/>
  <c r="E38" i="19"/>
  <c r="I87" i="19"/>
  <c r="I39" i="19"/>
  <c r="I26" i="10"/>
  <c r="H16" i="26"/>
  <c r="F38" i="26"/>
  <c r="L89" i="19"/>
  <c r="I39" i="26"/>
  <c r="J36" i="19"/>
  <c r="G16" i="26"/>
  <c r="F89" i="26"/>
  <c r="F90" i="19" s="1"/>
  <c r="C78" i="12"/>
  <c r="H99" i="6"/>
  <c r="R52" i="12"/>
  <c r="O97" i="6"/>
  <c r="F41" i="19"/>
  <c r="I34" i="12"/>
  <c r="B113" i="6"/>
  <c r="J34" i="12"/>
  <c r="F113" i="6" s="1"/>
  <c r="C34" i="12"/>
  <c r="H113" i="6"/>
  <c r="E34" i="12"/>
  <c r="J113" i="6"/>
  <c r="D34" i="12"/>
  <c r="I113" i="6" s="1"/>
  <c r="N53" i="6"/>
  <c r="F34" i="12"/>
  <c r="K113" i="6"/>
  <c r="G34" i="12"/>
  <c r="L113" i="6"/>
  <c r="L34" i="12"/>
  <c r="N113" i="6"/>
  <c r="V30" i="12"/>
  <c r="K34" i="12"/>
  <c r="G113" i="6" s="1"/>
  <c r="E26" i="10"/>
  <c r="K57" i="10"/>
  <c r="F26" i="10"/>
  <c r="B26" i="10"/>
  <c r="G41" i="19"/>
  <c r="R74" i="12"/>
  <c r="O99" i="6" s="1"/>
  <c r="N37" i="14"/>
  <c r="L85" i="26"/>
  <c r="L89" i="26" s="1"/>
  <c r="E64" i="19"/>
  <c r="E16" i="19"/>
  <c r="I78" i="26"/>
  <c r="I27" i="26"/>
  <c r="J86" i="19"/>
  <c r="J38" i="26"/>
  <c r="J38" i="19"/>
  <c r="H87" i="19"/>
  <c r="I88" i="19"/>
  <c r="I40" i="26"/>
  <c r="F56" i="10"/>
  <c r="F25" i="10"/>
  <c r="G41" i="26"/>
  <c r="O28" i="1"/>
  <c r="Q89" i="6" s="1"/>
  <c r="Q29" i="6"/>
  <c r="O63" i="6"/>
  <c r="R120" i="12"/>
  <c r="O123" i="6" s="1"/>
  <c r="B45" i="10"/>
  <c r="G16" i="19"/>
  <c r="D36" i="26"/>
  <c r="E16" i="26"/>
  <c r="J40" i="26"/>
  <c r="L74" i="26"/>
  <c r="F14" i="19"/>
  <c r="E10" i="12"/>
  <c r="J73" i="6" s="1"/>
  <c r="G26" i="10"/>
  <c r="R30" i="12"/>
  <c r="O113" i="6"/>
  <c r="H34" i="12"/>
  <c r="M113" i="6"/>
  <c r="F89" i="19"/>
  <c r="P55" i="6"/>
  <c r="S42" i="12"/>
  <c r="P115" i="6"/>
  <c r="K16" i="19"/>
  <c r="K64" i="19"/>
  <c r="I38" i="26"/>
  <c r="I89" i="26"/>
  <c r="I86" i="19"/>
  <c r="I38" i="19"/>
  <c r="D38" i="26"/>
  <c r="D89" i="26"/>
  <c r="D90" i="19"/>
  <c r="D38" i="19"/>
  <c r="P57" i="6"/>
  <c r="Q40" i="1"/>
  <c r="O110" i="6" s="1"/>
  <c r="O38" i="6"/>
  <c r="N7" i="14"/>
  <c r="I25" i="19"/>
  <c r="G25" i="10"/>
  <c r="G78" i="12"/>
  <c r="L99" i="6"/>
  <c r="T30" i="12"/>
  <c r="Q113" i="6" s="1"/>
  <c r="O48" i="6"/>
  <c r="S29" i="1"/>
  <c r="O108" i="6" s="1"/>
  <c r="R62" i="12"/>
  <c r="O79" i="6" s="1"/>
  <c r="O19" i="6"/>
  <c r="L76" i="19"/>
  <c r="I27" i="19"/>
  <c r="S6" i="12"/>
  <c r="P73" i="6"/>
  <c r="J10" i="12"/>
  <c r="F73" i="6"/>
  <c r="C10" i="12"/>
  <c r="H73" i="6" s="1"/>
  <c r="N13" i="6"/>
  <c r="U6" i="12"/>
  <c r="R73" i="6"/>
  <c r="F79" i="19"/>
  <c r="E28" i="26"/>
  <c r="E78" i="26"/>
  <c r="E79" i="19" s="1"/>
  <c r="B77" i="19"/>
  <c r="B78" i="26"/>
  <c r="B29" i="26"/>
  <c r="B29" i="19"/>
  <c r="I84" i="19"/>
  <c r="I36" i="26"/>
  <c r="G87" i="19"/>
  <c r="G39" i="26"/>
  <c r="H56" i="10"/>
  <c r="T51" i="12"/>
  <c r="Q78" i="6"/>
  <c r="G39" i="19"/>
  <c r="B16" i="19"/>
  <c r="D45" i="10"/>
  <c r="D14" i="10"/>
  <c r="G38" i="19"/>
  <c r="E90" i="12"/>
  <c r="J101" i="6"/>
  <c r="B15" i="26"/>
  <c r="B63" i="19"/>
  <c r="E17" i="26"/>
  <c r="E17" i="19"/>
  <c r="N17" i="1"/>
  <c r="Q88" i="6"/>
  <c r="Q28" i="6"/>
  <c r="P35" i="6"/>
  <c r="R50" i="1"/>
  <c r="P95" i="6" s="1"/>
  <c r="P17" i="6"/>
  <c r="S40" i="12"/>
  <c r="P77" i="6"/>
  <c r="Q23" i="6"/>
  <c r="F26" i="19"/>
  <c r="F26" i="26"/>
  <c r="B36" i="26"/>
  <c r="K36" i="26"/>
  <c r="O21" i="6"/>
  <c r="Q60" i="1"/>
  <c r="O81" i="6"/>
  <c r="J17" i="19"/>
  <c r="C17" i="19"/>
  <c r="J17" i="26"/>
  <c r="H17" i="19"/>
  <c r="I17" i="19"/>
  <c r="D17" i="26"/>
  <c r="D17" i="19"/>
  <c r="C73" i="19"/>
  <c r="C25" i="26"/>
  <c r="H15" i="26"/>
  <c r="B16" i="26"/>
  <c r="D41" i="26"/>
  <c r="D89" i="19"/>
  <c r="G15" i="19"/>
  <c r="B17" i="26"/>
  <c r="L25" i="26"/>
  <c r="D15" i="19"/>
  <c r="J15" i="19"/>
  <c r="J63" i="19"/>
  <c r="J15" i="26"/>
  <c r="F36" i="26"/>
  <c r="K89" i="19"/>
  <c r="K41" i="26"/>
  <c r="I41" i="26"/>
  <c r="K41" i="19"/>
  <c r="I41" i="19"/>
  <c r="B27" i="26"/>
  <c r="G15" i="26"/>
  <c r="I29" i="19"/>
  <c r="H41" i="26"/>
  <c r="H27" i="26"/>
  <c r="K27" i="19"/>
  <c r="L75" i="19"/>
  <c r="L27" i="19"/>
  <c r="L38" i="19"/>
  <c r="L86" i="19"/>
  <c r="L90" i="19"/>
  <c r="Q35" i="6"/>
  <c r="S74" i="12"/>
  <c r="P99" i="6" s="1"/>
  <c r="Q63" i="6"/>
  <c r="N18" i="1"/>
  <c r="Q107" i="6"/>
  <c r="T29" i="1"/>
  <c r="P108" i="6"/>
  <c r="P48" i="6"/>
  <c r="Q49" i="1"/>
  <c r="O76" i="6" s="1"/>
  <c r="O16" i="6"/>
  <c r="T40" i="1"/>
  <c r="R110" i="6"/>
  <c r="R50" i="6"/>
  <c r="O25" i="6"/>
  <c r="B85" i="19"/>
  <c r="B37" i="19"/>
  <c r="B87" i="19"/>
  <c r="B39" i="26"/>
  <c r="B39" i="19"/>
  <c r="H39" i="26"/>
  <c r="H39" i="19"/>
  <c r="J41" i="26"/>
  <c r="J41" i="19"/>
  <c r="J89" i="19"/>
  <c r="C45" i="10"/>
  <c r="L111" i="12"/>
  <c r="N84" i="6" s="1"/>
  <c r="K111" i="12"/>
  <c r="G84" i="6" s="1"/>
  <c r="H111" i="12"/>
  <c r="M84" i="6"/>
  <c r="R107" i="12"/>
  <c r="O84" i="6" s="1"/>
  <c r="G111" i="12"/>
  <c r="L84" i="6" s="1"/>
  <c r="E111" i="12"/>
  <c r="J84" i="6" s="1"/>
  <c r="C111" i="12"/>
  <c r="H84" i="6"/>
  <c r="J111" i="12"/>
  <c r="F84" i="6" s="1"/>
  <c r="I111" i="12"/>
  <c r="B84" i="6" s="1"/>
  <c r="U107" i="12"/>
  <c r="R84" i="6" s="1"/>
  <c r="F17" i="26"/>
  <c r="F17" i="19"/>
  <c r="C30" i="19"/>
  <c r="C78" i="19"/>
  <c r="C30" i="26"/>
  <c r="H57" i="10"/>
  <c r="H26" i="10"/>
  <c r="R97" i="12"/>
  <c r="O42" i="6"/>
  <c r="I26" i="26"/>
  <c r="I74" i="19"/>
  <c r="I26" i="19"/>
  <c r="I28" i="19"/>
  <c r="K28" i="19"/>
  <c r="C28" i="19"/>
  <c r="F28" i="19"/>
  <c r="K28" i="26"/>
  <c r="G28" i="19"/>
  <c r="B28" i="19"/>
  <c r="I28" i="26"/>
  <c r="C28" i="26"/>
  <c r="H28" i="26"/>
  <c r="D28" i="19"/>
  <c r="L28" i="19"/>
  <c r="D28" i="26"/>
  <c r="F28" i="26"/>
  <c r="G29" i="26"/>
  <c r="G77" i="19"/>
  <c r="G29" i="19"/>
  <c r="G78" i="26"/>
  <c r="G42" i="19"/>
  <c r="L42" i="19"/>
  <c r="L42" i="26"/>
  <c r="L41" i="26"/>
  <c r="L41" i="19"/>
  <c r="F65" i="19"/>
  <c r="T27" i="1"/>
  <c r="P70" i="6" s="1"/>
  <c r="P10" i="6"/>
  <c r="P59" i="6"/>
  <c r="R62" i="1"/>
  <c r="P119" i="6" s="1"/>
  <c r="P51" i="6"/>
  <c r="S8" i="12"/>
  <c r="P111" i="6"/>
  <c r="H32" i="12"/>
  <c r="M75" i="6" s="1"/>
  <c r="J32" i="12"/>
  <c r="F75" i="6" s="1"/>
  <c r="C32" i="12"/>
  <c r="H75" i="6"/>
  <c r="K32" i="12"/>
  <c r="G75" i="6" s="1"/>
  <c r="D32" i="12"/>
  <c r="I75" i="6" s="1"/>
  <c r="L32" i="12"/>
  <c r="N75" i="6" s="1"/>
  <c r="N15" i="6"/>
  <c r="G32" i="12"/>
  <c r="L75" i="6" s="1"/>
  <c r="E32" i="12"/>
  <c r="J75" i="6"/>
  <c r="I32" i="12"/>
  <c r="B75" i="6" s="1"/>
  <c r="I57" i="12"/>
  <c r="B116" i="6" s="1"/>
  <c r="E57" i="12"/>
  <c r="J116" i="6"/>
  <c r="N56" i="6"/>
  <c r="S53" i="12"/>
  <c r="P116" i="6" s="1"/>
  <c r="K57" i="12"/>
  <c r="G116" i="6"/>
  <c r="G57" i="12"/>
  <c r="L116" i="6" s="1"/>
  <c r="J57" i="12"/>
  <c r="F116" i="6"/>
  <c r="L57" i="12"/>
  <c r="N116" i="6" s="1"/>
  <c r="H57" i="12"/>
  <c r="M116" i="6" s="1"/>
  <c r="F57" i="12"/>
  <c r="K116" i="6" s="1"/>
  <c r="C57" i="12"/>
  <c r="H116" i="6" s="1"/>
  <c r="T53" i="12"/>
  <c r="Q116" i="6"/>
  <c r="L79" i="12"/>
  <c r="N118" i="6" s="1"/>
  <c r="C79" i="12"/>
  <c r="H118" i="6" s="1"/>
  <c r="G79" i="12"/>
  <c r="L118" i="6"/>
  <c r="K79" i="12"/>
  <c r="G118" i="6"/>
  <c r="J79" i="12"/>
  <c r="F118" i="6" s="1"/>
  <c r="U75" i="12"/>
  <c r="R118" i="6"/>
  <c r="D79" i="12"/>
  <c r="I118" i="6"/>
  <c r="F79" i="12"/>
  <c r="K118" i="6" s="1"/>
  <c r="T75" i="12"/>
  <c r="Q118" i="6" s="1"/>
  <c r="R75" i="12"/>
  <c r="O118" i="6"/>
  <c r="E79" i="12"/>
  <c r="J118" i="6" s="1"/>
  <c r="I79" i="12"/>
  <c r="B118" i="6" s="1"/>
  <c r="N58" i="6"/>
  <c r="K78" i="26"/>
  <c r="K42" i="26"/>
  <c r="B28" i="26"/>
  <c r="K17" i="26"/>
  <c r="U28" i="12"/>
  <c r="R75" i="6" s="1"/>
  <c r="L78" i="19"/>
  <c r="L30" i="19"/>
  <c r="D57" i="12"/>
  <c r="I116" i="6" s="1"/>
  <c r="O27" i="1"/>
  <c r="Q70" i="6"/>
  <c r="Q10" i="6"/>
  <c r="Q62" i="1"/>
  <c r="O119" i="6" s="1"/>
  <c r="O59" i="6"/>
  <c r="I10" i="12"/>
  <c r="B73" i="6" s="1"/>
  <c r="G10" i="12"/>
  <c r="L73" i="6"/>
  <c r="F10" i="12"/>
  <c r="K73" i="6"/>
  <c r="L10" i="12"/>
  <c r="N73" i="6" s="1"/>
  <c r="T6" i="12"/>
  <c r="Q73" i="6" s="1"/>
  <c r="H10" i="12"/>
  <c r="M73" i="6"/>
  <c r="K10" i="12"/>
  <c r="G73" i="6"/>
  <c r="L84" i="19"/>
  <c r="L36" i="26"/>
  <c r="L36" i="19"/>
  <c r="F111" i="12"/>
  <c r="K84" i="6"/>
  <c r="T107" i="12"/>
  <c r="Q84" i="6"/>
  <c r="Q51" i="1"/>
  <c r="O114" i="6"/>
  <c r="O54" i="6"/>
  <c r="O13" i="6"/>
  <c r="R6" i="12"/>
  <c r="O73" i="6"/>
  <c r="U7" i="12"/>
  <c r="R92" i="6"/>
  <c r="R32" i="6"/>
  <c r="H14" i="10"/>
  <c r="H45" i="10"/>
  <c r="D15" i="26"/>
  <c r="I42" i="26"/>
  <c r="G28" i="26"/>
  <c r="J28" i="26"/>
  <c r="H14" i="26"/>
  <c r="N24" i="6"/>
  <c r="P9" i="6"/>
  <c r="S16" i="1"/>
  <c r="P69" i="6" s="1"/>
  <c r="K76" i="19"/>
  <c r="I90" i="19"/>
  <c r="B31" i="26"/>
  <c r="B31" i="19"/>
  <c r="B79" i="19"/>
  <c r="L28" i="26"/>
  <c r="J28" i="19"/>
  <c r="G14" i="10"/>
  <c r="H79" i="12"/>
  <c r="M118" i="6"/>
  <c r="D111" i="12"/>
  <c r="I84" i="6"/>
  <c r="L26" i="26"/>
  <c r="L26" i="19"/>
  <c r="L74" i="19"/>
  <c r="S108" i="12"/>
  <c r="P103" i="6" s="1"/>
  <c r="P43" i="6"/>
  <c r="Q25" i="6"/>
  <c r="T118" i="12"/>
  <c r="Q85" i="6" s="1"/>
  <c r="D26" i="19"/>
  <c r="D26" i="26"/>
  <c r="K37" i="26"/>
  <c r="C37" i="19"/>
  <c r="G37" i="19"/>
  <c r="J37" i="26"/>
  <c r="D37" i="26"/>
  <c r="E41" i="26"/>
  <c r="J88" i="19"/>
  <c r="D64" i="19"/>
  <c r="K67" i="26"/>
  <c r="D37" i="19"/>
  <c r="H38" i="26"/>
  <c r="T28" i="1"/>
  <c r="P89" i="6"/>
  <c r="P29" i="6"/>
  <c r="S18" i="1"/>
  <c r="P107" i="6"/>
  <c r="P47" i="6"/>
  <c r="S12" i="6"/>
  <c r="P21" i="6"/>
  <c r="R60" i="1"/>
  <c r="P81" i="6"/>
  <c r="S39" i="1"/>
  <c r="Q91" i="6" s="1"/>
  <c r="Q31" i="6"/>
  <c r="R17" i="12"/>
  <c r="O74" i="6" s="1"/>
  <c r="O14" i="6"/>
  <c r="E27" i="26"/>
  <c r="E77" i="19"/>
  <c r="E29" i="19"/>
  <c r="Q61" i="6"/>
  <c r="T98" i="12"/>
  <c r="Q121" i="6"/>
  <c r="E15" i="19"/>
  <c r="B19" i="26"/>
  <c r="B67" i="19"/>
  <c r="J74" i="19"/>
  <c r="E28" i="19"/>
  <c r="H89" i="26"/>
  <c r="H42" i="26" s="1"/>
  <c r="K78" i="12"/>
  <c r="G99" i="6"/>
  <c r="K19" i="19"/>
  <c r="K37" i="19"/>
  <c r="G25" i="19"/>
  <c r="C23" i="12"/>
  <c r="H112" i="6"/>
  <c r="L23" i="12"/>
  <c r="N112" i="6" s="1"/>
  <c r="J23" i="12"/>
  <c r="F112" i="6" s="1"/>
  <c r="T19" i="12"/>
  <c r="Q112" i="6"/>
  <c r="V19" i="12"/>
  <c r="I23" i="12"/>
  <c r="B112" i="6"/>
  <c r="U19" i="12"/>
  <c r="R112" i="6"/>
  <c r="L44" i="12"/>
  <c r="N77" i="6" s="1"/>
  <c r="T40" i="12"/>
  <c r="Q77" i="6" s="1"/>
  <c r="E44" i="12"/>
  <c r="J77" i="6"/>
  <c r="J44" i="12"/>
  <c r="F77" i="6"/>
  <c r="G44" i="12"/>
  <c r="L77" i="6"/>
  <c r="C44" i="12"/>
  <c r="H77" i="6" s="1"/>
  <c r="K44" i="12"/>
  <c r="G77" i="6"/>
  <c r="N17" i="6"/>
  <c r="Q57" i="6"/>
  <c r="T64" i="12"/>
  <c r="Q117" i="6" s="1"/>
  <c r="S85" i="12"/>
  <c r="P82" i="6" s="1"/>
  <c r="P22" i="6"/>
  <c r="I102" i="12"/>
  <c r="B121" i="6"/>
  <c r="E102" i="12"/>
  <c r="J121" i="6" s="1"/>
  <c r="L102" i="12"/>
  <c r="N121" i="6" s="1"/>
  <c r="H102" i="12"/>
  <c r="M121" i="6"/>
  <c r="O43" i="6"/>
  <c r="R108" i="12"/>
  <c r="O103" i="6"/>
  <c r="N12" i="14"/>
  <c r="K61" i="26"/>
  <c r="K14" i="26" s="1"/>
  <c r="D74" i="19"/>
  <c r="C14" i="26"/>
  <c r="C14" i="19"/>
  <c r="C67" i="26"/>
  <c r="C19" i="19"/>
  <c r="H19" i="19"/>
  <c r="H19" i="26"/>
  <c r="C26" i="26"/>
  <c r="C26" i="19"/>
  <c r="H25" i="10"/>
  <c r="K56" i="10"/>
  <c r="B25" i="10"/>
  <c r="L38" i="26"/>
  <c r="E89" i="19"/>
  <c r="I67" i="19"/>
  <c r="H38" i="19"/>
  <c r="F37" i="19"/>
  <c r="B19" i="19"/>
  <c r="B67" i="26"/>
  <c r="G30" i="19"/>
  <c r="B40" i="19"/>
  <c r="E23" i="12"/>
  <c r="J112" i="6" s="1"/>
  <c r="N61" i="6"/>
  <c r="F22" i="12"/>
  <c r="K93" i="6" s="1"/>
  <c r="C22" i="12"/>
  <c r="H93" i="6"/>
  <c r="U18" i="12"/>
  <c r="R93" i="6"/>
  <c r="D22" i="12"/>
  <c r="I93" i="6"/>
  <c r="L22" i="12"/>
  <c r="N93" i="6" s="1"/>
  <c r="J22" i="12"/>
  <c r="F93" i="6"/>
  <c r="I22" i="12"/>
  <c r="B93" i="6"/>
  <c r="N33" i="6"/>
  <c r="L55" i="12"/>
  <c r="N78" i="6"/>
  <c r="S51" i="12"/>
  <c r="P78" i="6" s="1"/>
  <c r="E55" i="12"/>
  <c r="J78" i="6" s="1"/>
  <c r="H55" i="12"/>
  <c r="M78" i="6" s="1"/>
  <c r="K55" i="12"/>
  <c r="G78" i="6"/>
  <c r="J55" i="12"/>
  <c r="F78" i="6"/>
  <c r="I55" i="12"/>
  <c r="B78" i="6"/>
  <c r="R51" i="12"/>
  <c r="O78" i="6" s="1"/>
  <c r="S63" i="12"/>
  <c r="P98" i="6"/>
  <c r="L67" i="12"/>
  <c r="N98" i="6" s="1"/>
  <c r="U63" i="12"/>
  <c r="R98" i="6" s="1"/>
  <c r="I67" i="12"/>
  <c r="B98" i="6" s="1"/>
  <c r="D67" i="12"/>
  <c r="I98" i="6" s="1"/>
  <c r="H67" i="12"/>
  <c r="M98" i="6"/>
  <c r="K67" i="12"/>
  <c r="G98" i="6" s="1"/>
  <c r="T63" i="12"/>
  <c r="Q98" i="6" s="1"/>
  <c r="H90" i="12"/>
  <c r="M101" i="6"/>
  <c r="D90" i="12"/>
  <c r="I101" i="6"/>
  <c r="K90" i="12"/>
  <c r="G101" i="6"/>
  <c r="D91" i="12"/>
  <c r="I120" i="6" s="1"/>
  <c r="R87" i="12"/>
  <c r="O120" i="6"/>
  <c r="H91" i="12"/>
  <c r="M120" i="6"/>
  <c r="S87" i="12"/>
  <c r="P120" i="6" s="1"/>
  <c r="C91" i="12"/>
  <c r="H120" i="6" s="1"/>
  <c r="L91" i="12"/>
  <c r="N120" i="6"/>
  <c r="E100" i="12"/>
  <c r="J83" i="6" s="1"/>
  <c r="I100" i="12"/>
  <c r="B83" i="6" s="1"/>
  <c r="H100" i="12"/>
  <c r="M83" i="6" s="1"/>
  <c r="L84" i="26"/>
  <c r="N34" i="14"/>
  <c r="E37" i="19"/>
  <c r="I63" i="19"/>
  <c r="G18" i="19"/>
  <c r="G18" i="26"/>
  <c r="C27" i="26"/>
  <c r="C75" i="19"/>
  <c r="C78" i="26"/>
  <c r="H78" i="19"/>
  <c r="H30" i="26"/>
  <c r="H30" i="19"/>
  <c r="B89" i="26"/>
  <c r="R61" i="6"/>
  <c r="U98" i="12"/>
  <c r="R121" i="6"/>
  <c r="U74" i="12"/>
  <c r="R99" i="6"/>
  <c r="F37" i="26"/>
  <c r="J89" i="26"/>
  <c r="J42" i="19" s="1"/>
  <c r="G37" i="26"/>
  <c r="C36" i="19"/>
  <c r="E78" i="12"/>
  <c r="J99" i="6"/>
  <c r="J78" i="12"/>
  <c r="F99" i="6"/>
  <c r="E37" i="26"/>
  <c r="H37" i="19"/>
  <c r="G30" i="26"/>
  <c r="K15" i="26"/>
  <c r="K63" i="19"/>
  <c r="B88" i="19"/>
  <c r="H66" i="19"/>
  <c r="H18" i="26"/>
  <c r="B25" i="19"/>
  <c r="B73" i="19"/>
  <c r="K75" i="19"/>
  <c r="B27" i="19"/>
  <c r="G27" i="19"/>
  <c r="K27" i="26"/>
  <c r="D27" i="19"/>
  <c r="E27" i="19"/>
  <c r="J27" i="19"/>
  <c r="F27" i="26"/>
  <c r="H78" i="26"/>
  <c r="H31" i="19" s="1"/>
  <c r="H76" i="19"/>
  <c r="D40" i="19"/>
  <c r="D88" i="19"/>
  <c r="T86" i="12"/>
  <c r="Q101" i="6" s="1"/>
  <c r="H63" i="19"/>
  <c r="H15" i="19"/>
  <c r="Q40" i="6"/>
  <c r="S61" i="1"/>
  <c r="P30" i="11"/>
  <c r="J26" i="10" s="1"/>
  <c r="T11" i="11"/>
  <c r="I14" i="10"/>
  <c r="H17" i="26"/>
  <c r="B18" i="26"/>
  <c r="P53" i="6"/>
  <c r="Q100" i="6"/>
  <c r="U40" i="6"/>
  <c r="C68" i="19"/>
  <c r="B68" i="19"/>
  <c r="B90" i="19"/>
  <c r="B42" i="19"/>
  <c r="B42" i="26"/>
  <c r="K68" i="19"/>
  <c r="N67" i="26"/>
  <c r="J42" i="26"/>
  <c r="E31" i="19"/>
  <c r="H42" i="19"/>
  <c r="H90" i="19"/>
  <c r="F31" i="26"/>
  <c r="E31" i="26"/>
  <c r="K31" i="19"/>
  <c r="F31" i="19"/>
  <c r="K79" i="19"/>
  <c r="K31" i="26"/>
  <c r="I31" i="19"/>
  <c r="S42" i="6"/>
  <c r="O102" i="6"/>
  <c r="C31" i="19"/>
  <c r="C31" i="26"/>
  <c r="C79" i="19"/>
  <c r="L37" i="26"/>
  <c r="L85" i="19"/>
  <c r="L37" i="19"/>
  <c r="K14" i="19"/>
  <c r="G31" i="19"/>
  <c r="G31" i="26"/>
  <c r="G79" i="19"/>
  <c r="O10" i="6" l="1"/>
  <c r="S27" i="1"/>
  <c r="O70" i="6" s="1"/>
  <c r="T18" i="12"/>
  <c r="Q93" i="6" s="1"/>
  <c r="Q33" i="6"/>
  <c r="I16" i="26"/>
  <c r="I16" i="19"/>
  <c r="I64" i="19"/>
  <c r="G17" i="26"/>
  <c r="G17" i="19"/>
  <c r="C18" i="26"/>
  <c r="C18" i="19"/>
  <c r="J90" i="19"/>
  <c r="C36" i="26"/>
  <c r="G42" i="26"/>
  <c r="Q32" i="6"/>
  <c r="H79" i="19"/>
  <c r="H31" i="26"/>
  <c r="O28" i="6"/>
  <c r="R17" i="1"/>
  <c r="O88" i="6" s="1"/>
  <c r="P58" i="6"/>
  <c r="S75" i="12"/>
  <c r="P118" i="6" s="1"/>
  <c r="J90" i="12"/>
  <c r="F101" i="6" s="1"/>
  <c r="R86" i="12"/>
  <c r="O101" i="6" s="1"/>
  <c r="L90" i="12"/>
  <c r="N101" i="6" s="1"/>
  <c r="F90" i="12"/>
  <c r="K101" i="6" s="1"/>
  <c r="C90" i="12"/>
  <c r="H101" i="6" s="1"/>
  <c r="G90" i="12"/>
  <c r="L101" i="6" s="1"/>
  <c r="I90" i="12"/>
  <c r="B101" i="6" s="1"/>
  <c r="N41" i="6"/>
  <c r="N60" i="6"/>
  <c r="I91" i="12"/>
  <c r="B120" i="6" s="1"/>
  <c r="J91" i="12"/>
  <c r="F120" i="6" s="1"/>
  <c r="K91" i="12"/>
  <c r="G120" i="6" s="1"/>
  <c r="T87" i="12"/>
  <c r="Q120" i="6" s="1"/>
  <c r="F91" i="12"/>
  <c r="K120" i="6" s="1"/>
  <c r="E91" i="12"/>
  <c r="J120" i="6" s="1"/>
  <c r="G91" i="12"/>
  <c r="L120" i="6" s="1"/>
  <c r="F100" i="12"/>
  <c r="K83" i="6" s="1"/>
  <c r="G100" i="12"/>
  <c r="L83" i="6" s="1"/>
  <c r="K100" i="12"/>
  <c r="G83" i="6" s="1"/>
  <c r="U96" i="12"/>
  <c r="R83" i="6" s="1"/>
  <c r="C100" i="12"/>
  <c r="H83" i="6" s="1"/>
  <c r="D100" i="12"/>
  <c r="I83" i="6" s="1"/>
  <c r="J100" i="12"/>
  <c r="F83" i="6" s="1"/>
  <c r="L100" i="12"/>
  <c r="N83" i="6" s="1"/>
  <c r="T96" i="12"/>
  <c r="Q83" i="6" s="1"/>
  <c r="I19" i="26"/>
  <c r="I19" i="19"/>
  <c r="R96" i="12"/>
  <c r="O83" i="6" s="1"/>
  <c r="I67" i="26"/>
  <c r="T17" i="12"/>
  <c r="Q74" i="6" s="1"/>
  <c r="I79" i="19"/>
  <c r="I31" i="26"/>
  <c r="R8" i="12"/>
  <c r="O111" i="6" s="1"/>
  <c r="O51" i="6"/>
  <c r="R56" i="6"/>
  <c r="U53" i="12"/>
  <c r="R116" i="6" s="1"/>
  <c r="F66" i="19"/>
  <c r="F18" i="26"/>
  <c r="F18" i="19"/>
  <c r="D77" i="19"/>
  <c r="D29" i="19"/>
  <c r="D78" i="26"/>
  <c r="C38" i="26"/>
  <c r="C89" i="26"/>
  <c r="C38" i="19"/>
  <c r="C86" i="19"/>
  <c r="K62" i="19"/>
  <c r="N23" i="6"/>
  <c r="E63" i="19"/>
  <c r="F67" i="26"/>
  <c r="F16" i="19"/>
  <c r="G68" i="19"/>
  <c r="K42" i="19"/>
  <c r="L27" i="26"/>
  <c r="L78" i="26"/>
  <c r="D42" i="19"/>
  <c r="F42" i="19"/>
  <c r="K90" i="19"/>
  <c r="L123" i="12"/>
  <c r="N104" i="6" s="1"/>
  <c r="G123" i="12"/>
  <c r="L104" i="6" s="1"/>
  <c r="S119" i="12"/>
  <c r="P104" i="6" s="1"/>
  <c r="F123" i="12"/>
  <c r="K104" i="6" s="1"/>
  <c r="N44" i="6"/>
  <c r="K123" i="12"/>
  <c r="G104" i="6" s="1"/>
  <c r="I123" i="12"/>
  <c r="B104" i="6" s="1"/>
  <c r="D123" i="12"/>
  <c r="I104" i="6" s="1"/>
  <c r="J123" i="12"/>
  <c r="F104" i="6" s="1"/>
  <c r="C123" i="12"/>
  <c r="H104" i="6" s="1"/>
  <c r="N11" i="14"/>
  <c r="O10" i="14"/>
  <c r="Q10" i="14" s="1"/>
  <c r="I37" i="19"/>
  <c r="I37" i="26"/>
  <c r="B37" i="26"/>
  <c r="K85" i="19"/>
  <c r="H37" i="26"/>
  <c r="E87" i="19"/>
  <c r="E39" i="19"/>
  <c r="E89" i="26"/>
  <c r="E39" i="26"/>
  <c r="K66" i="19"/>
  <c r="K18" i="19"/>
  <c r="K67" i="19"/>
  <c r="K19" i="26"/>
  <c r="V28" i="12"/>
  <c r="T28" i="12"/>
  <c r="Q75" i="6" s="1"/>
  <c r="F32" i="12"/>
  <c r="K75" i="6" s="1"/>
  <c r="R28" i="12"/>
  <c r="O75" i="6" s="1"/>
  <c r="S28" i="12"/>
  <c r="P75" i="6" s="1"/>
  <c r="S97" i="12"/>
  <c r="K101" i="12"/>
  <c r="G102" i="6" s="1"/>
  <c r="L101" i="12"/>
  <c r="N102" i="6" s="1"/>
  <c r="F101" i="12"/>
  <c r="K102" i="6" s="1"/>
  <c r="T97" i="12"/>
  <c r="Q102" i="6" s="1"/>
  <c r="C101" i="12"/>
  <c r="H102" i="6" s="1"/>
  <c r="N42" i="6"/>
  <c r="L113" i="12"/>
  <c r="N122" i="6" s="1"/>
  <c r="G113" i="12"/>
  <c r="L122" i="6" s="1"/>
  <c r="C113" i="12"/>
  <c r="H122" i="6" s="1"/>
  <c r="I113" i="12"/>
  <c r="B122" i="6" s="1"/>
  <c r="J113" i="12"/>
  <c r="F122" i="6" s="1"/>
  <c r="U109" i="12"/>
  <c r="R122" i="6" s="1"/>
  <c r="E113" i="12"/>
  <c r="J122" i="6" s="1"/>
  <c r="S109" i="12"/>
  <c r="P122" i="6" s="1"/>
  <c r="N62" i="6"/>
  <c r="T109" i="12"/>
  <c r="Q122" i="6" s="1"/>
  <c r="F113" i="12"/>
  <c r="K122" i="6" s="1"/>
  <c r="R109" i="12"/>
  <c r="O122" i="6" s="1"/>
  <c r="C77" i="19"/>
  <c r="C29" i="19"/>
  <c r="F42" i="26"/>
  <c r="D42" i="26"/>
  <c r="U51" i="12"/>
  <c r="R78" i="6" s="1"/>
  <c r="L73" i="19"/>
  <c r="L25" i="19"/>
  <c r="H89" i="12"/>
  <c r="M82" i="6" s="1"/>
  <c r="E89" i="12"/>
  <c r="J82" i="6" s="1"/>
  <c r="T85" i="12"/>
  <c r="Q82" i="6" s="1"/>
  <c r="J89" i="12"/>
  <c r="F82" i="6" s="1"/>
  <c r="U85" i="12"/>
  <c r="R82" i="6" s="1"/>
  <c r="F89" i="12"/>
  <c r="K82" i="6" s="1"/>
  <c r="U86" i="12"/>
  <c r="R101" i="6" s="1"/>
  <c r="D15" i="10"/>
  <c r="B15" i="10"/>
  <c r="I15" i="10"/>
  <c r="J75" i="19"/>
  <c r="J78" i="26"/>
  <c r="I12" i="12"/>
  <c r="B111" i="6" s="1"/>
  <c r="C12" i="12"/>
  <c r="H111" i="6" s="1"/>
  <c r="D12" i="12"/>
  <c r="I111" i="6" s="1"/>
  <c r="L12" i="12"/>
  <c r="N111" i="6" s="1"/>
  <c r="E12" i="12"/>
  <c r="J111" i="6" s="1"/>
  <c r="N51" i="6"/>
  <c r="H12" i="12"/>
  <c r="M111" i="6" s="1"/>
  <c r="G12" i="12"/>
  <c r="L111" i="6" s="1"/>
  <c r="T8" i="12"/>
  <c r="Q111" i="6" s="1"/>
  <c r="J12" i="12"/>
  <c r="F111" i="6" s="1"/>
  <c r="U30" i="12"/>
  <c r="R113" i="6" s="1"/>
  <c r="G21" i="12"/>
  <c r="L74" i="6" s="1"/>
  <c r="E21" i="12"/>
  <c r="J74" i="6" s="1"/>
  <c r="D67" i="26"/>
  <c r="D67" i="19"/>
  <c r="D19" i="26"/>
  <c r="E19" i="19"/>
  <c r="G19" i="26"/>
  <c r="K29" i="19"/>
  <c r="K77" i="19"/>
  <c r="B40" i="26"/>
  <c r="S19" i="12"/>
  <c r="P112" i="6" s="1"/>
  <c r="I21" i="12"/>
  <c r="B74" i="6" s="1"/>
  <c r="R12" i="6"/>
  <c r="R57" i="6"/>
  <c r="J40" i="19"/>
  <c r="D40" i="26"/>
  <c r="H40" i="19"/>
  <c r="R19" i="6"/>
  <c r="P29" i="11"/>
  <c r="J25" i="10" s="1"/>
  <c r="T29" i="12"/>
  <c r="Q94" i="6" s="1"/>
  <c r="F15" i="10"/>
  <c r="C15" i="19"/>
  <c r="C15" i="26"/>
  <c r="I40" i="19"/>
  <c r="J67" i="26"/>
  <c r="G20" i="19" s="1"/>
  <c r="J46" i="10"/>
  <c r="P15" i="11"/>
  <c r="J15" i="10" s="1"/>
  <c r="K16" i="26"/>
  <c r="G62" i="19"/>
  <c r="H73" i="19"/>
  <c r="I15" i="26"/>
  <c r="I15" i="19"/>
  <c r="K26" i="19"/>
  <c r="K74" i="19"/>
  <c r="B78" i="19"/>
  <c r="D26" i="10"/>
  <c r="E40" i="16"/>
  <c r="C27" i="16"/>
  <c r="D17" i="16"/>
  <c r="I15" i="16"/>
  <c r="I13" i="16"/>
  <c r="C38" i="16"/>
  <c r="J13" i="16"/>
  <c r="B29" i="16"/>
  <c r="I14" i="16"/>
  <c r="I38" i="16"/>
  <c r="G16" i="16"/>
  <c r="G40" i="16"/>
  <c r="F15" i="16"/>
  <c r="C16" i="16"/>
  <c r="H17" i="16"/>
  <c r="D39" i="16"/>
  <c r="I23" i="16"/>
  <c r="F37" i="16"/>
  <c r="E34" i="16"/>
  <c r="E23" i="16"/>
  <c r="F18" i="16"/>
  <c r="H25" i="16"/>
  <c r="D26" i="16"/>
  <c r="E18" i="16"/>
  <c r="F28" i="16"/>
  <c r="J35" i="16"/>
  <c r="G28" i="16"/>
  <c r="J26" i="16"/>
  <c r="D35" i="16"/>
  <c r="G14" i="16"/>
  <c r="B16" i="16"/>
  <c r="H38" i="16"/>
  <c r="H35" i="16"/>
  <c r="B40" i="16"/>
  <c r="J15" i="16"/>
  <c r="G35" i="16"/>
  <c r="J40" i="16"/>
  <c r="J36" i="16"/>
  <c r="E37" i="16"/>
  <c r="H23" i="16"/>
  <c r="G18" i="16"/>
  <c r="I29" i="16"/>
  <c r="D40" i="16"/>
  <c r="C23" i="16"/>
  <c r="C26" i="16"/>
  <c r="I34" i="16"/>
  <c r="F25" i="16"/>
  <c r="C34" i="16"/>
  <c r="H15" i="16"/>
  <c r="E27" i="16"/>
  <c r="C13" i="16"/>
  <c r="F17" i="16"/>
  <c r="H14" i="16"/>
  <c r="I27" i="16"/>
  <c r="H39" i="16"/>
  <c r="H28" i="16"/>
  <c r="B37" i="16"/>
  <c r="F13" i="16"/>
  <c r="E26" i="16"/>
  <c r="F38" i="16"/>
  <c r="H37" i="16"/>
  <c r="C28" i="16"/>
  <c r="H18" i="16"/>
  <c r="F24" i="16"/>
  <c r="E36" i="16"/>
  <c r="D15" i="16"/>
  <c r="J16" i="16"/>
  <c r="I40" i="16"/>
  <c r="E17" i="16"/>
  <c r="C15" i="16"/>
  <c r="B13" i="16"/>
  <c r="D14" i="16"/>
  <c r="I16" i="16"/>
  <c r="H27" i="16"/>
  <c r="F12" i="16"/>
  <c r="G39" i="16"/>
  <c r="G15" i="16"/>
  <c r="E39" i="16"/>
  <c r="G36" i="16"/>
  <c r="I17" i="16"/>
  <c r="B23" i="16"/>
  <c r="G25" i="16"/>
  <c r="H36" i="16"/>
  <c r="G13" i="16"/>
  <c r="E12" i="16"/>
  <c r="J38" i="16"/>
  <c r="B24" i="16"/>
  <c r="J14" i="16"/>
  <c r="E24" i="16"/>
  <c r="B25" i="16"/>
  <c r="G17" i="16"/>
  <c r="D24" i="16"/>
  <c r="B35" i="16"/>
  <c r="E16" i="16"/>
  <c r="E15" i="16"/>
  <c r="D13" i="16"/>
  <c r="I18" i="16"/>
  <c r="D37" i="16"/>
  <c r="C35" i="16"/>
  <c r="I12" i="16"/>
  <c r="E38" i="16"/>
  <c r="F27" i="16"/>
  <c r="F40" i="16"/>
  <c r="B39" i="16"/>
  <c r="B38" i="16"/>
  <c r="C25" i="16"/>
  <c r="D25" i="16"/>
  <c r="G23" i="16"/>
  <c r="E13" i="16"/>
  <c r="J12" i="16"/>
  <c r="I28" i="16"/>
  <c r="F36" i="16"/>
  <c r="H13" i="16"/>
  <c r="G12" i="16"/>
  <c r="F35" i="16"/>
  <c r="F29" i="16"/>
  <c r="D28" i="16"/>
  <c r="B12" i="16"/>
  <c r="F26" i="16"/>
  <c r="B15" i="16"/>
  <c r="J39" i="16"/>
  <c r="C12" i="16"/>
  <c r="B36" i="16"/>
  <c r="D12" i="16"/>
  <c r="H24" i="16"/>
  <c r="C37" i="16"/>
  <c r="I25" i="16"/>
  <c r="G29" i="16"/>
  <c r="G37" i="16"/>
  <c r="H26" i="16"/>
  <c r="C18" i="16"/>
  <c r="H34" i="16"/>
  <c r="H16" i="16"/>
  <c r="F39" i="16"/>
  <c r="H12" i="16"/>
  <c r="B14" i="16"/>
  <c r="J23" i="16"/>
  <c r="D36" i="16"/>
  <c r="E28" i="16"/>
  <c r="I35" i="16"/>
  <c r="F34" i="16"/>
  <c r="D18" i="16"/>
  <c r="F23" i="16"/>
  <c r="I37" i="16"/>
  <c r="C17" i="16"/>
  <c r="F16" i="16"/>
  <c r="E25" i="16"/>
  <c r="I26" i="16"/>
  <c r="I24" i="16"/>
  <c r="H40" i="16"/>
  <c r="C14" i="16"/>
  <c r="D34" i="16"/>
  <c r="C39" i="16"/>
  <c r="J27" i="16"/>
  <c r="B26" i="16"/>
  <c r="E35" i="16"/>
  <c r="B27" i="16"/>
  <c r="C24" i="16"/>
  <c r="D38" i="16"/>
  <c r="F14" i="16"/>
  <c r="G27" i="16"/>
  <c r="J37" i="16"/>
  <c r="D16" i="16"/>
  <c r="D23" i="16"/>
  <c r="G34" i="16"/>
  <c r="J18" i="16"/>
  <c r="G26" i="16"/>
  <c r="J25" i="16"/>
  <c r="H29" i="16"/>
  <c r="I36" i="16"/>
  <c r="B28" i="16"/>
  <c r="B17" i="16"/>
  <c r="C40" i="16"/>
  <c r="J34" i="16"/>
  <c r="G24" i="16"/>
  <c r="J24" i="16"/>
  <c r="D27" i="16"/>
  <c r="E29" i="16"/>
  <c r="B34" i="16"/>
  <c r="J17" i="16"/>
  <c r="D29" i="16"/>
  <c r="I39" i="16"/>
  <c r="G38" i="16"/>
  <c r="C29" i="16"/>
  <c r="B18" i="16"/>
  <c r="C36" i="16"/>
  <c r="E14" i="16"/>
  <c r="C42" i="19" l="1"/>
  <c r="C42" i="26"/>
  <c r="C90" i="19"/>
  <c r="I20" i="26"/>
  <c r="I68" i="19"/>
  <c r="I20" i="19"/>
  <c r="H20" i="19"/>
  <c r="L79" i="19"/>
  <c r="L31" i="26"/>
  <c r="L31" i="19"/>
  <c r="D20" i="19"/>
  <c r="D20" i="26"/>
  <c r="D68" i="19"/>
  <c r="J79" i="19"/>
  <c r="J31" i="19"/>
  <c r="J31" i="26"/>
  <c r="F20" i="26"/>
  <c r="F20" i="19"/>
  <c r="F68" i="19"/>
  <c r="E90" i="19"/>
  <c r="E42" i="19"/>
  <c r="E42" i="26"/>
  <c r="J68" i="19"/>
  <c r="J20" i="19"/>
  <c r="H20" i="26"/>
  <c r="K20" i="19"/>
  <c r="E20" i="26"/>
  <c r="B20" i="19"/>
  <c r="J20" i="26"/>
  <c r="G20" i="26"/>
  <c r="B20" i="26"/>
  <c r="K20" i="26"/>
  <c r="E20" i="19"/>
  <c r="T42" i="6"/>
  <c r="P102" i="6"/>
  <c r="D79" i="19"/>
  <c r="D31" i="26"/>
  <c r="D31" i="19"/>
  <c r="C20" i="26"/>
  <c r="C20" i="19"/>
  <c r="J29" i="16"/>
  <c r="J28" i="16"/>
</calcChain>
</file>

<file path=xl/sharedStrings.xml><?xml version="1.0" encoding="utf-8"?>
<sst xmlns="http://schemas.openxmlformats.org/spreadsheetml/2006/main" count="2852" uniqueCount="349">
  <si>
    <t xml:space="preserve"> </t>
  </si>
  <si>
    <t>READLEV</t>
  </si>
  <si>
    <t>3</t>
  </si>
  <si>
    <t>4</t>
  </si>
  <si>
    <t>5</t>
  </si>
  <si>
    <t>6</t>
  </si>
  <si>
    <t>A</t>
  </si>
  <si>
    <t>B</t>
  </si>
  <si>
    <t>N</t>
  </si>
  <si>
    <t>Q</t>
  </si>
  <si>
    <t>T</t>
  </si>
  <si>
    <t>Total</t>
  </si>
  <si>
    <t>Count</t>
  </si>
  <si>
    <t>GENDER</t>
  </si>
  <si>
    <t>M</t>
  </si>
  <si>
    <t>F</t>
  </si>
  <si>
    <t>ENGLEV</t>
  </si>
  <si>
    <t>2</t>
  </si>
  <si>
    <t>MATLEV</t>
  </si>
  <si>
    <t>Reading</t>
  </si>
  <si>
    <t xml:space="preserve">Mathematics </t>
  </si>
  <si>
    <t>6.  The state-funded school participation rate in 2010 was 74% due to industrial action.</t>
  </si>
  <si>
    <t>..  Not available</t>
  </si>
  <si>
    <r>
      <t>Coverage: England, All schools</t>
    </r>
    <r>
      <rPr>
        <b/>
        <vertAlign val="superscript"/>
        <sz val="10"/>
        <rFont val="Arial"/>
        <family val="2"/>
      </rPr>
      <t>2</t>
    </r>
  </si>
  <si>
    <r>
      <t>6</t>
    </r>
    <r>
      <rPr>
        <b/>
        <vertAlign val="superscript"/>
        <sz val="8"/>
        <rFont val="Arial"/>
        <family val="2"/>
      </rPr>
      <t>3</t>
    </r>
  </si>
  <si>
    <r>
      <t>Total</t>
    </r>
    <r>
      <rPr>
        <b/>
        <vertAlign val="superscript"/>
        <sz val="8"/>
        <rFont val="Arial"/>
        <family val="2"/>
      </rPr>
      <t>4</t>
    </r>
  </si>
  <si>
    <r>
      <t>2010</t>
    </r>
    <r>
      <rPr>
        <vertAlign val="superscript"/>
        <sz val="8"/>
        <rFont val="Arial"/>
        <family val="2"/>
      </rPr>
      <t>6</t>
    </r>
  </si>
  <si>
    <r>
      <t xml:space="preserve">A </t>
    </r>
    <r>
      <rPr>
        <i/>
        <sz val="8"/>
        <rFont val="Arial"/>
        <family val="2"/>
      </rPr>
      <t>represents pupils who were absent.</t>
    </r>
  </si>
  <si>
    <r>
      <t xml:space="preserve">T </t>
    </r>
    <r>
      <rPr>
        <i/>
        <sz val="8"/>
        <rFont val="Arial"/>
        <family val="2"/>
      </rPr>
      <t>represents pupils working at the level of the assessment but unable to access the test.</t>
    </r>
  </si>
  <si>
    <r>
      <t xml:space="preserve">B </t>
    </r>
    <r>
      <rPr>
        <i/>
        <sz val="8"/>
        <rFont val="Arial"/>
        <family val="2"/>
      </rPr>
      <t>represents pupils who were working below the level of the test.</t>
    </r>
  </si>
  <si>
    <t>4+</t>
  </si>
  <si>
    <t>5+</t>
  </si>
  <si>
    <t>Mathematics</t>
  </si>
  <si>
    <t>English</t>
  </si>
  <si>
    <t>Writing</t>
  </si>
  <si>
    <t>Science</t>
  </si>
  <si>
    <t>Boys</t>
  </si>
  <si>
    <t>..</t>
  </si>
  <si>
    <t>Girls</t>
  </si>
  <si>
    <t>All pupils</t>
  </si>
  <si>
    <t xml:space="preserve">Table 3: Key Stage 2 test and teacher assessment levels of attainment by subject and gender </t>
  </si>
  <si>
    <t>Year: 2011 (Revised)</t>
  </si>
  <si>
    <t>Number/Percentage</t>
  </si>
  <si>
    <t>Numbers</t>
  </si>
  <si>
    <t>Percentage</t>
  </si>
  <si>
    <t>Number at each Level</t>
  </si>
  <si>
    <t>D</t>
  </si>
  <si>
    <t>W</t>
  </si>
  <si>
    <t>1</t>
  </si>
  <si>
    <t>Level 2
or below</t>
  </si>
  <si>
    <t>Level 3
or below</t>
  </si>
  <si>
    <t>Level 4
or above</t>
  </si>
  <si>
    <t>Level 5 or above</t>
  </si>
  <si>
    <t>Reading Test</t>
  </si>
  <si>
    <t>Mathematics Test</t>
  </si>
  <si>
    <t>KS2</t>
  </si>
  <si>
    <t>English TA</t>
  </si>
  <si>
    <t xml:space="preserve">  Speaking &amp; Listening TA</t>
  </si>
  <si>
    <t>Mathematics TA</t>
  </si>
  <si>
    <t xml:space="preserve">  Using and applying mathematics TA</t>
  </si>
  <si>
    <t xml:space="preserve">  Number &amp; Algebra TA</t>
  </si>
  <si>
    <t xml:space="preserve">  Shape, space and measures TA</t>
  </si>
  <si>
    <t xml:space="preserve">  Handling data TA</t>
  </si>
  <si>
    <t>Science TA</t>
  </si>
  <si>
    <t xml:space="preserve">  Scientific Inquiry TA</t>
  </si>
  <si>
    <t xml:space="preserve">  Life processes and living things TA</t>
  </si>
  <si>
    <t xml:space="preserve">  Materials and their properties TA</t>
  </si>
  <si>
    <t xml:space="preserve">  Physical Processes TA</t>
  </si>
  <si>
    <t>Percentage at each level (thousands)</t>
  </si>
  <si>
    <t>Level 5 
or above</t>
  </si>
  <si>
    <t>Please select criteria below:</t>
  </si>
  <si>
    <t>Number/Percentage:</t>
  </si>
  <si>
    <t>Percentages</t>
  </si>
  <si>
    <t>..     Not applicable</t>
  </si>
  <si>
    <r>
      <t>Coverage: England, All schools</t>
    </r>
    <r>
      <rPr>
        <b/>
        <vertAlign val="superscript"/>
        <sz val="10"/>
        <rFont val="Arial"/>
        <family val="2"/>
      </rPr>
      <t>1</t>
    </r>
  </si>
  <si>
    <r>
      <t>Total</t>
    </r>
    <r>
      <rPr>
        <b/>
        <vertAlign val="subscript"/>
        <sz val="8"/>
        <rFont val="Arial"/>
        <family val="2"/>
      </rPr>
      <t xml:space="preserve"> </t>
    </r>
  </si>
  <si>
    <r>
      <t xml:space="preserve">D, W, 1 </t>
    </r>
    <r>
      <rPr>
        <i/>
        <sz val="8"/>
        <rFont val="Arial"/>
        <family val="2"/>
      </rPr>
      <t>not applicable outcomes for tests</t>
    </r>
  </si>
  <si>
    <r>
      <t xml:space="preserve">T, B, N </t>
    </r>
    <r>
      <rPr>
        <i/>
        <sz val="8"/>
        <rFont val="Arial"/>
        <family val="2"/>
      </rPr>
      <t>not applicable outcomes for teacher assessments</t>
    </r>
  </si>
  <si>
    <t>2 or below</t>
  </si>
  <si>
    <t>3 or below</t>
  </si>
  <si>
    <t>%5+</t>
  </si>
  <si>
    <t>updated with 2012 figures</t>
  </si>
  <si>
    <t>To update</t>
  </si>
  <si>
    <t>ENGLEVTA</t>
  </si>
  <si>
    <t>MATLEVTA</t>
  </si>
  <si>
    <t>SCILEVTA</t>
  </si>
  <si>
    <t>LEVXENGMAT</t>
  </si>
  <si>
    <t>LEVAXENGMAT</t>
  </si>
  <si>
    <t>PR2ENGNAT</t>
  </si>
  <si>
    <t>PR2MATNAT</t>
  </si>
  <si>
    <t>Median will not be available until revised data is published.</t>
  </si>
  <si>
    <t>Percentage making expected progress</t>
  </si>
  <si>
    <t>Year: 2012 (Provisional)</t>
  </si>
  <si>
    <t>Key Stage 1 Level</t>
  </si>
  <si>
    <t>Percentage achieving Key Stage 2 level</t>
  </si>
  <si>
    <t>% making expected progress</t>
  </si>
  <si>
    <t>Level 2 or above</t>
  </si>
  <si>
    <t>Key Stage 1 mathematics results to Key Stage 2 mathematics</t>
  </si>
  <si>
    <t xml:space="preserve">1.  Only pupils with a valid level at both Key Stage 1 and Key Stage 2 are included, excluding pupils who were absent or disapplied from the Key Stage 1 assessments. Only pupils who have reached the end of Key Stage 2 in 2011 are included. In most cases, </t>
  </si>
  <si>
    <t>2. The KS2 levels shown in this table are a combination of the KS2 test and teacher assessment as used in calculating the KS1-2 progress measures.</t>
  </si>
  <si>
    <t>3.  See "Notes to Editors" for details of how the average Key Stage 1 level in English is calculated.</t>
  </si>
  <si>
    <t>No. achieving Key Stage 2 level</t>
  </si>
  <si>
    <t>EngLevKS2</t>
  </si>
  <si>
    <t>PR2ENG</t>
  </si>
  <si>
    <t>MathLevKS2</t>
  </si>
  <si>
    <r>
      <t>Key Stage 1 English</t>
    </r>
    <r>
      <rPr>
        <b/>
        <vertAlign val="superscript"/>
        <sz val="8"/>
        <rFont val="Arial"/>
        <family val="2"/>
      </rPr>
      <t>3</t>
    </r>
    <r>
      <rPr>
        <b/>
        <sz val="8"/>
        <rFont val="Arial"/>
        <family val="2"/>
      </rPr>
      <t xml:space="preserve"> results to Key Stage 2 English</t>
    </r>
  </si>
  <si>
    <r>
      <t>Table 6: Attainment of pupils</t>
    </r>
    <r>
      <rPr>
        <b/>
        <vertAlign val="superscript"/>
        <sz val="10"/>
        <rFont val="Arial"/>
        <family val="2"/>
      </rPr>
      <t>1</t>
    </r>
    <r>
      <rPr>
        <b/>
        <sz val="10"/>
        <rFont val="Arial"/>
        <family val="2"/>
      </rPr>
      <t xml:space="preserve"> at Key Stage 2</t>
    </r>
    <r>
      <rPr>
        <b/>
        <vertAlign val="superscript"/>
        <sz val="10"/>
        <rFont val="Arial"/>
        <family val="2"/>
      </rPr>
      <t>2</t>
    </r>
    <r>
      <rPr>
        <b/>
        <sz val="10"/>
        <rFont val="Arial"/>
        <family val="2"/>
      </rPr>
      <t xml:space="preserve"> by prior attainment at Key Stage 1</t>
    </r>
    <r>
      <rPr>
        <b/>
        <vertAlign val="superscript"/>
        <sz val="10"/>
        <rFont val="Arial"/>
        <family val="2"/>
      </rPr>
      <t xml:space="preserve"> </t>
    </r>
    <r>
      <rPr>
        <b/>
        <sz val="10"/>
        <rFont val="Arial"/>
        <family val="2"/>
      </rPr>
      <t>in reading, writing, mathematics and English</t>
    </r>
  </si>
  <si>
    <t>Coverage: England, State-funded schools only (including academies and CTCs)</t>
  </si>
  <si>
    <t>Speaking and Listening TA</t>
  </si>
  <si>
    <t>total2</t>
  </si>
  <si>
    <t>Using and applying mathematics TA</t>
  </si>
  <si>
    <t>Number and algebra TA</t>
  </si>
  <si>
    <t>Space, Shape and Measures TA</t>
  </si>
  <si>
    <t>Handling Data TA</t>
  </si>
  <si>
    <t>Scientific enquiry TA</t>
  </si>
  <si>
    <t>SCIENCE</t>
  </si>
  <si>
    <t>MATHS</t>
  </si>
  <si>
    <t>ENGLISH</t>
  </si>
  <si>
    <t>Life processes and living things TA</t>
  </si>
  <si>
    <t>Materials and their properties TA</t>
  </si>
  <si>
    <t>Physical Processes TA</t>
  </si>
  <si>
    <t>EngLevelKS1</t>
  </si>
  <si>
    <t>2A</t>
  </si>
  <si>
    <t>2B</t>
  </si>
  <si>
    <t>2C</t>
  </si>
  <si>
    <t>PR2MAT</t>
  </si>
  <si>
    <t>MATHLEVELKS1</t>
  </si>
  <si>
    <t>Level 3 or above</t>
  </si>
  <si>
    <t>No Level</t>
  </si>
  <si>
    <t>READLEVKS1 * READLEV Crosstabulation</t>
  </si>
  <si>
    <t xml:space="preserve">Count </t>
  </si>
  <si>
    <t>READLEVKS1</t>
  </si>
  <si>
    <t>READLEVKS1 * READLEVTA Crosstabulation</t>
  </si>
  <si>
    <t>READLEVTA</t>
  </si>
  <si>
    <t>WRITLEVKS1 * WRITLEVTA Crosstabulation</t>
  </si>
  <si>
    <t>WRITLEVTA</t>
  </si>
  <si>
    <t>WRITLEVKS1</t>
  </si>
  <si>
    <t>Key Stage 1 reading results to Key Stage 2 reading test</t>
  </si>
  <si>
    <t>Key Stage 2 Level</t>
  </si>
  <si>
    <t>Level 4 or above</t>
  </si>
  <si>
    <t>Key Stage 1 reading results to Key Stage 2 reading teacher assessment</t>
  </si>
  <si>
    <t>Key Stage 1 writing results to Key Stage 2 writing teacher assessment</t>
  </si>
  <si>
    <t xml:space="preserve">1.  Only pupils with a valid level at both Key Stage 1 and Key Stage 2 are included, excluding pupils who were absent or disapplied from the Key Stage 1 assessments. Only pupils who have reached the end of Key Stage 2 in 2012 are included. In most cases, </t>
  </si>
  <si>
    <t>2. Figures includes those independent schools who chose to take part in Key Stage 2 assessments.</t>
  </si>
  <si>
    <r>
      <t>Table 7: Attainment of pupils</t>
    </r>
    <r>
      <rPr>
        <b/>
        <vertAlign val="superscript"/>
        <sz val="10"/>
        <rFont val="Arial"/>
        <family val="2"/>
      </rPr>
      <t>1</t>
    </r>
    <r>
      <rPr>
        <b/>
        <sz val="10"/>
        <rFont val="Arial"/>
        <family val="2"/>
      </rPr>
      <t xml:space="preserve"> at Key Stage 2</t>
    </r>
    <r>
      <rPr>
        <b/>
        <sz val="10"/>
        <rFont val="Arial"/>
        <family val="2"/>
      </rPr>
      <t xml:space="preserve"> by prior attainment at Key Stage 1</t>
    </r>
    <r>
      <rPr>
        <b/>
        <vertAlign val="superscript"/>
        <sz val="10"/>
        <rFont val="Arial"/>
        <family val="2"/>
      </rPr>
      <t xml:space="preserve"> </t>
    </r>
    <r>
      <rPr>
        <b/>
        <sz val="10"/>
        <rFont val="Arial"/>
        <family val="2"/>
      </rPr>
      <t>in reading test, reading and writing teacher assessments</t>
    </r>
  </si>
  <si>
    <t>LEVXREAD</t>
  </si>
  <si>
    <t>LEVXMAT</t>
  </si>
  <si>
    <t>LEVXENGTA</t>
  </si>
  <si>
    <t>LEVXREADTA</t>
  </si>
  <si>
    <t>LEVXWRITTA</t>
  </si>
  <si>
    <t>LEVAXMATTA</t>
  </si>
  <si>
    <t>LEVXENG</t>
  </si>
  <si>
    <t>LA_MMS</t>
  </si>
  <si>
    <t>AFS</t>
  </si>
  <si>
    <t>SpAcad</t>
  </si>
  <si>
    <t>ConAcad</t>
  </si>
  <si>
    <t>FS</t>
  </si>
  <si>
    <t>SF_MS</t>
  </si>
  <si>
    <t>SF_Spec</t>
  </si>
  <si>
    <t>SF</t>
  </si>
  <si>
    <t>HosPRU</t>
  </si>
  <si>
    <t>SF_HosPRU</t>
  </si>
  <si>
    <t>ALL_Sch</t>
  </si>
  <si>
    <t xml:space="preserve">   Of which:</t>
  </si>
  <si>
    <t>LEVXMATTA</t>
  </si>
  <si>
    <t>LEVXSCITA</t>
  </si>
  <si>
    <t>LEVAXREAD</t>
  </si>
  <si>
    <t>LEVAXMAT</t>
  </si>
  <si>
    <t>LEVAXENGTA</t>
  </si>
  <si>
    <t>LEVAXREADTA</t>
  </si>
  <si>
    <t>LEVAXWRITTA</t>
  </si>
  <si>
    <t>LEVAXSCITA</t>
  </si>
  <si>
    <t>LEVAXENG</t>
  </si>
  <si>
    <t>LEV6READ</t>
  </si>
  <si>
    <t>LEV6MAT</t>
  </si>
  <si>
    <t>LEV6ENGTA</t>
  </si>
  <si>
    <t>LEV6READTA</t>
  </si>
  <si>
    <t>LEV6WRITTA</t>
  </si>
  <si>
    <t>LEV6MATTA</t>
  </si>
  <si>
    <t>LEV6SCITA</t>
  </si>
  <si>
    <t>LEV6ENG</t>
  </si>
  <si>
    <t>VALREAD</t>
  </si>
  <si>
    <t>VALMAT</t>
  </si>
  <si>
    <t>VALENG</t>
  </si>
  <si>
    <t>VALENGMAT</t>
  </si>
  <si>
    <t>VALPRENG</t>
  </si>
  <si>
    <t>VALPRMAT</t>
  </si>
  <si>
    <t>Sum</t>
  </si>
  <si>
    <t>3+</t>
  </si>
  <si>
    <t>2+</t>
  </si>
  <si>
    <t>No. making expected progress</t>
  </si>
  <si>
    <t>VALENGTA</t>
  </si>
  <si>
    <t>VALREADTA</t>
  </si>
  <si>
    <t>VALWRITTA</t>
  </si>
  <si>
    <t>VALMATTA</t>
  </si>
  <si>
    <t>VALSCITA</t>
  </si>
  <si>
    <t>VALREADWRITMAT</t>
  </si>
  <si>
    <t>LEVXREADWRITMAT</t>
  </si>
  <si>
    <t>LEVAXREADWRITMAT</t>
  </si>
  <si>
    <t>Number of schools</t>
  </si>
  <si>
    <t>ENGLEVKS2_new</t>
  </si>
  <si>
    <t xml:space="preserve">     .00</t>
  </si>
  <si>
    <t xml:space="preserve">    1.00</t>
  </si>
  <si>
    <t xml:space="preserve">    2.00</t>
  </si>
  <si>
    <t xml:space="preserve">    3.00</t>
  </si>
  <si>
    <t xml:space="preserve">    4.00</t>
  </si>
  <si>
    <t xml:space="preserve">    5.00</t>
  </si>
  <si>
    <t xml:space="preserve">    6.00</t>
  </si>
  <si>
    <t>MATHLEVKS2_new</t>
  </si>
  <si>
    <t>_x0000__x0000_</t>
  </si>
  <si>
    <t>1.  Pupils are expected to make two levels of progress between KS1 and KS2.</t>
  </si>
  <si>
    <t>Expected progress</t>
  </si>
  <si>
    <t>National tables</t>
  </si>
  <si>
    <t xml:space="preserve">Table 1 </t>
  </si>
  <si>
    <t>Table 2</t>
  </si>
  <si>
    <t>Table 3</t>
  </si>
  <si>
    <t>Table 4</t>
  </si>
  <si>
    <t>Table 5</t>
  </si>
  <si>
    <t>Table 6</t>
  </si>
  <si>
    <t xml:space="preserve">4.  Figures may not sum due to rounding. </t>
  </si>
  <si>
    <r>
      <t>2011</t>
    </r>
    <r>
      <rPr>
        <vertAlign val="superscript"/>
        <sz val="8"/>
        <rFont val="Arial"/>
        <family val="2"/>
      </rPr>
      <t>7</t>
    </r>
  </si>
  <si>
    <r>
      <t xml:space="preserve">  Reading TA</t>
    </r>
    <r>
      <rPr>
        <vertAlign val="superscript"/>
        <sz val="8"/>
        <rFont val="Arial"/>
        <family val="2"/>
      </rPr>
      <t>2</t>
    </r>
  </si>
  <si>
    <r>
      <t xml:space="preserve">  Writing TA</t>
    </r>
    <r>
      <rPr>
        <vertAlign val="superscript"/>
        <sz val="8"/>
        <rFont val="Arial"/>
        <family val="2"/>
      </rPr>
      <t>2</t>
    </r>
  </si>
  <si>
    <t>T/D</t>
  </si>
  <si>
    <r>
      <t>School type</t>
    </r>
    <r>
      <rPr>
        <b/>
        <vertAlign val="superscript"/>
        <sz val="8"/>
        <rFont val="Arial"/>
        <family val="2"/>
      </rPr>
      <t>1</t>
    </r>
  </si>
  <si>
    <r>
      <t>ALL SCHOOLS</t>
    </r>
    <r>
      <rPr>
        <b/>
        <vertAlign val="superscript"/>
        <sz val="8"/>
        <rFont val="Arial"/>
        <family val="2"/>
      </rPr>
      <t>2</t>
    </r>
  </si>
  <si>
    <t>This is a working sheet which supports the published tables but is not part of the main publication.  Please contact the SFR author for advice before using any figures from here</t>
  </si>
  <si>
    <t>Grammar, punctuation and spelling</t>
  </si>
  <si>
    <r>
      <t>Years: 1995-2013</t>
    </r>
    <r>
      <rPr>
        <b/>
        <vertAlign val="superscript"/>
        <sz val="10"/>
        <rFont val="Arial"/>
        <family val="2"/>
      </rPr>
      <t>1</t>
    </r>
  </si>
  <si>
    <t>1.  Figures for 2013 are based on provisional data.  Figures for all other years are based on final data.</t>
  </si>
  <si>
    <r>
      <t>2012</t>
    </r>
    <r>
      <rPr>
        <vertAlign val="superscript"/>
        <sz val="8"/>
        <rFont val="Arial"/>
        <family val="2"/>
      </rPr>
      <t>7</t>
    </r>
  </si>
  <si>
    <r>
      <t>Years: 2007-2013</t>
    </r>
    <r>
      <rPr>
        <b/>
        <vertAlign val="superscript"/>
        <sz val="10"/>
        <rFont val="Arial"/>
        <family val="2"/>
      </rPr>
      <t>1</t>
    </r>
  </si>
  <si>
    <t>Reading test, writing TA and mathematics test</t>
  </si>
  <si>
    <r>
      <t>Years: 2009 - 2013</t>
    </r>
    <r>
      <rPr>
        <b/>
        <vertAlign val="superscript"/>
        <sz val="10"/>
        <rFont val="Arial"/>
        <family val="2"/>
      </rPr>
      <t>3</t>
    </r>
  </si>
  <si>
    <r>
      <t>State-funded schools only</t>
    </r>
    <r>
      <rPr>
        <vertAlign val="superscript"/>
        <sz val="8"/>
        <rFont val="Arial"/>
        <family val="2"/>
      </rPr>
      <t>4</t>
    </r>
  </si>
  <si>
    <r>
      <t>State-funded mainstream schools only</t>
    </r>
    <r>
      <rPr>
        <vertAlign val="superscript"/>
        <sz val="8"/>
        <rFont val="Arial"/>
        <family val="2"/>
      </rPr>
      <t>5</t>
    </r>
  </si>
  <si>
    <r>
      <t>Number of eligible pupils</t>
    </r>
    <r>
      <rPr>
        <vertAlign val="superscript"/>
        <sz val="8"/>
        <rFont val="Arial"/>
        <family val="2"/>
      </rPr>
      <t>6</t>
    </r>
  </si>
  <si>
    <t xml:space="preserve">6.  Number of pupils at the end of KS2 included in the progress measure.  In most cases, these pupils must have valid KS2 results and valid results at KS1 (excluding absent (A) and disapplied (D)).  The exception is for pupils who achieved level W, 1 or 6 at KS2 – these pupils are included even if they do not have a valid KS1 result. </t>
  </si>
  <si>
    <t>7.  The participation rate of state-funded schools in the 2010 tests was approximately 74% due to industrial action.</t>
  </si>
  <si>
    <r>
      <t>2010</t>
    </r>
    <r>
      <rPr>
        <vertAlign val="superscript"/>
        <sz val="8"/>
        <rFont val="Arial"/>
        <family val="2"/>
      </rPr>
      <t>7</t>
    </r>
  </si>
  <si>
    <r>
      <t>2011</t>
    </r>
    <r>
      <rPr>
        <vertAlign val="superscript"/>
        <sz val="8"/>
        <rFont val="Arial"/>
        <family val="2"/>
      </rPr>
      <t>8</t>
    </r>
  </si>
  <si>
    <t xml:space="preserve">Reading </t>
  </si>
  <si>
    <r>
      <t>State-funded special schools</t>
    </r>
    <r>
      <rPr>
        <vertAlign val="superscript"/>
        <sz val="8"/>
        <rFont val="Arial"/>
        <family val="2"/>
      </rPr>
      <t>5</t>
    </r>
  </si>
  <si>
    <t xml:space="preserve">3.  Level 6 tests were available from 1995-2002 and 2010 for mathematics only, 2012 onwards for reading and mathematics and for 2013 for grammar, punctuation and spelling. </t>
  </si>
  <si>
    <t>National Curriculum Assessments at Key Stage 2 in England, 2013 (provisional)</t>
  </si>
  <si>
    <r>
      <t>2012</t>
    </r>
    <r>
      <rPr>
        <vertAlign val="superscript"/>
        <sz val="8"/>
        <rFont val="Arial"/>
        <family val="2"/>
      </rPr>
      <t>8</t>
    </r>
  </si>
  <si>
    <t>3.  2013 figures are based on provisional data. Final data has been used for all other years.</t>
  </si>
  <si>
    <t>1.  Where schools have changed type during the 2012/13 academic year, they are shown under their type as on 12 September 2012.</t>
  </si>
  <si>
    <t xml:space="preserve">School Phase </t>
  </si>
  <si>
    <t>Primary schools (Lowest statutory age &lt; 7 and Highest statutory age = 11)</t>
  </si>
  <si>
    <t>Junior schools (Lowest statutory age &gt;= 7 and Highest statutory age = 11)</t>
  </si>
  <si>
    <t>Other (Highest statutory age &gt; 11)</t>
  </si>
  <si>
    <r>
      <t xml:space="preserve">  Writing TA</t>
    </r>
    <r>
      <rPr>
        <vertAlign val="superscript"/>
        <sz val="8"/>
        <rFont val="Arial"/>
        <family val="2"/>
      </rPr>
      <t>3</t>
    </r>
  </si>
  <si>
    <r>
      <t xml:space="preserve">  Reading TA</t>
    </r>
    <r>
      <rPr>
        <vertAlign val="superscript"/>
        <sz val="8"/>
        <rFont val="Arial"/>
        <family val="2"/>
      </rPr>
      <t>3</t>
    </r>
  </si>
  <si>
    <r>
      <t>Grammar, punctuation and spelling Test</t>
    </r>
    <r>
      <rPr>
        <vertAlign val="superscript"/>
        <sz val="8"/>
        <rFont val="Arial"/>
        <family val="2"/>
      </rPr>
      <t>2</t>
    </r>
  </si>
  <si>
    <r>
      <t>Coverage: England, State-funded schools only</t>
    </r>
    <r>
      <rPr>
        <b/>
        <vertAlign val="superscript"/>
        <sz val="10"/>
        <rFont val="Arial"/>
        <family val="2"/>
      </rPr>
      <t xml:space="preserve">2 </t>
    </r>
    <r>
      <rPr>
        <b/>
        <sz val="10"/>
        <rFont val="Arial"/>
        <family val="2"/>
      </rPr>
      <t>(including academies and CTCs)</t>
    </r>
  </si>
  <si>
    <r>
      <t>Other</t>
    </r>
    <r>
      <rPr>
        <b/>
        <vertAlign val="superscript"/>
        <sz val="8"/>
        <rFont val="Arial"/>
        <family val="2"/>
      </rPr>
      <t>4</t>
    </r>
  </si>
  <si>
    <t>5.  Reading tests were of a different format in 1995 and 1996 and therefore data are not available for these two years.</t>
  </si>
  <si>
    <r>
      <t>Reading</t>
    </r>
    <r>
      <rPr>
        <b/>
        <vertAlign val="superscript"/>
        <sz val="8"/>
        <rFont val="Arial"/>
        <family val="2"/>
      </rPr>
      <t>5</t>
    </r>
  </si>
  <si>
    <t>10.  State-funded school participation rate in 1995 was 91%</t>
  </si>
  <si>
    <r>
      <t>Grammar, punctuation and spelling</t>
    </r>
    <r>
      <rPr>
        <b/>
        <vertAlign val="superscript"/>
        <sz val="8"/>
        <rFont val="Arial"/>
        <family val="2"/>
      </rPr>
      <t>9</t>
    </r>
  </si>
  <si>
    <r>
      <t>1995</t>
    </r>
    <r>
      <rPr>
        <vertAlign val="superscript"/>
        <sz val="8"/>
        <rFont val="Arial"/>
        <family val="2"/>
      </rPr>
      <t>10</t>
    </r>
  </si>
  <si>
    <r>
      <t>1997</t>
    </r>
    <r>
      <rPr>
        <vertAlign val="superscript"/>
        <sz val="8"/>
        <rFont val="Arial"/>
        <family val="2"/>
      </rPr>
      <t>6</t>
    </r>
  </si>
  <si>
    <t>6.  For reading results in 1997, level B represents pupils not tested hence will include absent pupils and pupils who were working at the level of the assessment but unable to access the test.</t>
  </si>
  <si>
    <t>7.  The state-funded school participation rate in 2010 was 74% due to industrial action.</t>
  </si>
  <si>
    <r>
      <t>Reading</t>
    </r>
    <r>
      <rPr>
        <b/>
        <vertAlign val="superscript"/>
        <sz val="8"/>
        <rFont val="Arial"/>
        <family val="2"/>
      </rPr>
      <t>3</t>
    </r>
  </si>
  <si>
    <r>
      <t>Writing</t>
    </r>
    <r>
      <rPr>
        <b/>
        <vertAlign val="superscript"/>
        <sz val="8"/>
        <rFont val="Arial"/>
        <family val="2"/>
      </rPr>
      <t>3</t>
    </r>
  </si>
  <si>
    <t>3.  Data on reading and writing TA were available for the first time in 2012.</t>
  </si>
  <si>
    <r>
      <t>Reading and writing</t>
    </r>
    <r>
      <rPr>
        <b/>
        <vertAlign val="superscript"/>
        <sz val="8"/>
        <rFont val="Arial"/>
        <family val="2"/>
      </rPr>
      <t>4</t>
    </r>
  </si>
  <si>
    <r>
      <t>Reading, writing and mathematics</t>
    </r>
    <r>
      <rPr>
        <b/>
        <vertAlign val="superscript"/>
        <sz val="8"/>
        <rFont val="Arial"/>
        <family val="2"/>
      </rPr>
      <t>5</t>
    </r>
  </si>
  <si>
    <t>8.  Level 6 tests were re-introduced in 2012. Some schools took single level tests (available at levels 3 to 6) in mathematics in 2010. Any pupils achieving level 6 are included in the level 5 or above figures.</t>
  </si>
  <si>
    <t>Number of eligible pupils</t>
  </si>
  <si>
    <t>Number /Percentage</t>
  </si>
  <si>
    <t>Total number of eligible pupils</t>
  </si>
  <si>
    <t>3.  Local authority maintained mainstream schools include community schools, voluntary aided schools, voluntary controlled schools and foundation schools.</t>
  </si>
  <si>
    <t>5.  State-funded special schools include community special schools, foundation special schools, special academies, special converter academies and special free schools.</t>
  </si>
  <si>
    <t>6.  Includes state-funded special schools, local authority maintained mainstream schools, city technology colleges (CTCs), academies and free schools.</t>
  </si>
  <si>
    <r>
      <t>D</t>
    </r>
    <r>
      <rPr>
        <i/>
        <sz val="8"/>
        <rFont val="Arial"/>
        <family val="2"/>
      </rPr>
      <t xml:space="preserve"> represents pupils who have been disapplied from the national curriculum.</t>
    </r>
  </si>
  <si>
    <t xml:space="preserve">4.  State-funded schools include academies, free schools, city technology colleges and state-funded special schools but exclude Independent schools, independent special schools, non-maintained special schools, hospital schools and pupil referral units.  </t>
  </si>
  <si>
    <t xml:space="preserve">5.  State-funded mainstream schools include academies, free schools and city technology colleges but exclude state-funded special schools, independent schools, independent special schools, non-maintained special schools, hospital schools, special academies and pupil referral units.  </t>
  </si>
  <si>
    <t xml:space="preserve">8.  2011 and 2012 figures are produced from the national pupil database.  Figures for all other years are produced from the primary school performance tables data. </t>
  </si>
  <si>
    <t>Hospital schools and pupil referral units (PRUs)</t>
  </si>
  <si>
    <t xml:space="preserve">    Sponsored academies (mainstream)</t>
  </si>
  <si>
    <t xml:space="preserve">    Converter academies (mainstream)</t>
  </si>
  <si>
    <t xml:space="preserve">    Free schools (mainstream)</t>
  </si>
  <si>
    <r>
      <t>Local authority maintained mainstream schools</t>
    </r>
    <r>
      <rPr>
        <vertAlign val="superscript"/>
        <sz val="8"/>
        <rFont val="Arial"/>
        <family val="2"/>
      </rPr>
      <t>3</t>
    </r>
  </si>
  <si>
    <r>
      <t>All state-funded mainstream schools</t>
    </r>
    <r>
      <rPr>
        <b/>
        <vertAlign val="superscript"/>
        <sz val="8"/>
        <rFont val="Arial"/>
        <family val="2"/>
      </rPr>
      <t>4</t>
    </r>
  </si>
  <si>
    <t>All state-funded schools (including special schools and academies)</t>
  </si>
  <si>
    <r>
      <t>All state-funded schools, hospital schools and PRUs</t>
    </r>
    <r>
      <rPr>
        <b/>
        <vertAlign val="superscript"/>
        <sz val="8"/>
        <rFont val="Arial"/>
        <family val="2"/>
      </rPr>
      <t>6</t>
    </r>
  </si>
  <si>
    <t>Academies and free schools (mainstream)</t>
  </si>
  <si>
    <t xml:space="preserve">2.  State-funded schools only, which include academies, free schools, city technology colleges and state-funded special schools but exclude Independent schools, independent special schools, non-maintained special schools, hospital schools and pupil referral units. </t>
  </si>
  <si>
    <t>4.  Other includes those pupils who have a KS2 test level of '2', 'B', 'N', 'A', 'M' or 'T' combined with a KS2 teacher assessment level of 'A', 'D', 'F', 'L' or 'P'.  See 'Technical Notes' in the text for a description of these national curriculum levels.</t>
  </si>
  <si>
    <r>
      <t>Coverage: England, state-funded schools only (including academies and CTCs)</t>
    </r>
    <r>
      <rPr>
        <b/>
        <vertAlign val="superscript"/>
        <sz val="10"/>
        <rFont val="Arial"/>
        <family val="2"/>
      </rPr>
      <t xml:space="preserve"> 4</t>
    </r>
  </si>
  <si>
    <t xml:space="preserve">7.  2011 and 2012 figures are produced from the national pupil database.  Figures for all other years are produced from the primary school performance tables data. </t>
  </si>
  <si>
    <t>Source: Primary school performance tables data</t>
  </si>
  <si>
    <t>Source: National pupil database and primary school performance tables data</t>
  </si>
  <si>
    <t>9.  The grammar, punctuation and spelling test was introduced in 2013.</t>
  </si>
  <si>
    <t>4.  For years up to 2011, based on reading and writing tests. For 2012 onwards, based on reading tests and writing TA. Figures for 2011 and 2012 are not comparable.</t>
  </si>
  <si>
    <t>5.  For years up to 2011, based on reading, writing and mathematics tests. For 2012 onwards based on reading tests, writing TA and mathematics test. Figures for 2011 and 2012 are not comparable.</t>
  </si>
  <si>
    <t>2.  The grammar, punctuation and spelling test was introduced in 2013.</t>
  </si>
  <si>
    <t>2.  For reading and mathematics, where a pupil has a non-numerical KS2 test result, the teacher assessment result is taken into account in deciding the KS2 level.  For writing, the KS2 level is based entirely on teacher assessment.</t>
  </si>
  <si>
    <t>3.  The KS2 levels shown in this table for reading and mathematics are a combination of the KS2 test and teacher assessment as used in calculating the KS1-2 progress measures.  Where a pupil has a non-numerical KS2 test result, the teacher assessment result is taken into account in deciding the KS2 level.  See 'Technical Notes' in the text for more information.</t>
  </si>
  <si>
    <t>Table 1:  Key stage 2 test levels of attainment by subject</t>
  </si>
  <si>
    <t>2.  The England all schools figures include those independent schools who chose to take part in key stage 2 assessments.</t>
  </si>
  <si>
    <t>Percentage of pupils at each level</t>
  </si>
  <si>
    <t>% at level 4
or above</t>
  </si>
  <si>
    <t>% at level 5 or above</t>
  </si>
  <si>
    <t>Table 2: Percentage of pupils achieving level 4 or above and level 5 or above in key stage 2 tests and teacher assessments by gender</t>
  </si>
  <si>
    <t>Percentage of pupils at level 4 or above (Test)</t>
  </si>
  <si>
    <t>Percentage of pupils at level 4 or above
(Teacher assessment)</t>
  </si>
  <si>
    <t>Percentage of pupils at level 4 or above 
(Test and Teacher Assessment)</t>
  </si>
  <si>
    <r>
      <t>Percentage of pupils at level 5 or above (Test)</t>
    </r>
    <r>
      <rPr>
        <b/>
        <vertAlign val="superscript"/>
        <sz val="8"/>
        <rFont val="Arial"/>
        <family val="2"/>
      </rPr>
      <t>5</t>
    </r>
  </si>
  <si>
    <t>Percentage of pupils at level 5 or above
(Teacher assessment)</t>
  </si>
  <si>
    <r>
      <t>Percentage of pupils at level 5 or above 
(Test and Teacher assessment)</t>
    </r>
    <r>
      <rPr>
        <b/>
        <vertAlign val="superscript"/>
        <sz val="8"/>
        <rFont val="Arial"/>
        <family val="2"/>
      </rPr>
      <t>8</t>
    </r>
  </si>
  <si>
    <t>2.  Figures includes those independent schools who chose to take part in key stage 2 assessments.</t>
  </si>
  <si>
    <t xml:space="preserve">Table 3: Key stage 2 test and teacher assessment levels of attainment by subject and gender </t>
  </si>
  <si>
    <t>level 3
or below</t>
  </si>
  <si>
    <t>level 4
or above</t>
  </si>
  <si>
    <t>level 5 or above</t>
  </si>
  <si>
    <t>1.  Figures include those independent schools who chose to take part in key stage 2 assessments.</t>
  </si>
  <si>
    <r>
      <t>Table 4: Expected progression</t>
    </r>
    <r>
      <rPr>
        <b/>
        <vertAlign val="superscript"/>
        <sz val="10"/>
        <rFont val="Arial"/>
        <family val="2"/>
      </rPr>
      <t>1</t>
    </r>
    <r>
      <rPr>
        <b/>
        <sz val="10"/>
        <rFont val="Arial"/>
        <family val="2"/>
      </rPr>
      <t xml:space="preserve"> in reading, writing and mathematics between key stage 1</t>
    </r>
    <r>
      <rPr>
        <b/>
        <vertAlign val="superscript"/>
        <sz val="10"/>
        <rFont val="Arial"/>
        <family val="2"/>
      </rPr>
      <t xml:space="preserve"> </t>
    </r>
    <r>
      <rPr>
        <b/>
        <sz val="10"/>
        <rFont val="Arial"/>
        <family val="2"/>
      </rPr>
      <t>and key stage 2</t>
    </r>
    <r>
      <rPr>
        <b/>
        <vertAlign val="superscript"/>
        <sz val="10"/>
        <rFont val="Arial"/>
        <family val="2"/>
      </rPr>
      <t xml:space="preserve">2 </t>
    </r>
    <r>
      <rPr>
        <b/>
        <sz val="10"/>
        <rFont val="Arial"/>
        <family val="2"/>
      </rPr>
      <t>by gender</t>
    </r>
  </si>
  <si>
    <r>
      <t>Table 5: Percentage of pupils achieving level 4 or above and level 5 or above in Key Stage 2 tests and teacher assessments by school type</t>
    </r>
    <r>
      <rPr>
        <b/>
        <vertAlign val="superscript"/>
        <sz val="10"/>
        <rFont val="Arial"/>
        <family val="2"/>
      </rPr>
      <t>1</t>
    </r>
  </si>
  <si>
    <t>Percentage of pupils at level 4 or above
(Test)</t>
  </si>
  <si>
    <t>Percentage of pupils at level 5 or above
(Test)</t>
  </si>
  <si>
    <t>Percentage of pupils at level 5 or above 
(Test and Teacher Assessment)</t>
  </si>
  <si>
    <t>2.  The All Schools figures include non-maintained special schools and those independent schools who chose to take part in key stage 2 assessments.</t>
  </si>
  <si>
    <t>4.  Includes local authority maintained mainstream schools, city technology colleges (CTCs), academies and free schools.</t>
  </si>
  <si>
    <r>
      <t>Table 6: Attainment of pupils</t>
    </r>
    <r>
      <rPr>
        <b/>
        <vertAlign val="superscript"/>
        <sz val="10"/>
        <rFont val="Arial"/>
        <family val="2"/>
      </rPr>
      <t>1</t>
    </r>
    <r>
      <rPr>
        <b/>
        <sz val="10"/>
        <rFont val="Arial"/>
        <family val="2"/>
      </rPr>
      <t xml:space="preserve"> at key stage 2</t>
    </r>
    <r>
      <rPr>
        <b/>
        <vertAlign val="superscript"/>
        <sz val="10"/>
        <rFont val="Arial"/>
        <family val="2"/>
      </rPr>
      <t xml:space="preserve"> </t>
    </r>
    <r>
      <rPr>
        <b/>
        <sz val="10"/>
        <rFont val="Arial"/>
        <family val="2"/>
      </rPr>
      <t>by prior attainment at key stage 1 in reading, writing and mathematics</t>
    </r>
  </si>
  <si>
    <t>Year: 2013 (provisional)</t>
  </si>
  <si>
    <r>
      <t>Key stage 1 reading results to key stage 2 reading</t>
    </r>
    <r>
      <rPr>
        <b/>
        <vertAlign val="superscript"/>
        <sz val="8"/>
        <rFont val="Arial"/>
        <family val="2"/>
      </rPr>
      <t>3</t>
    </r>
  </si>
  <si>
    <t>Key stage 1 level</t>
  </si>
  <si>
    <t>Key stage 2 level</t>
  </si>
  <si>
    <r>
      <t>Key stage 1 writing results to key stage 2 writing</t>
    </r>
    <r>
      <rPr>
        <b/>
        <vertAlign val="superscript"/>
        <sz val="8"/>
        <rFont val="Arial"/>
        <family val="2"/>
      </rPr>
      <t>5</t>
    </r>
  </si>
  <si>
    <r>
      <t>Key stage 1 mathematics results to key stage 2 mathematics</t>
    </r>
    <r>
      <rPr>
        <b/>
        <vertAlign val="superscript"/>
        <sz val="8"/>
        <rFont val="Arial"/>
        <family val="2"/>
      </rPr>
      <t>3</t>
    </r>
  </si>
  <si>
    <t>1.  Only pupils with a valid level at both key stage 1 and key stage 2 are included, excluding pupils who were absent or disapplied from the key stage 1 assessments. Only pupils who have reached the end of key stage 2 in 2013 are included. In most cases, these pupils will have key stage 1 assessments in 2009.</t>
  </si>
  <si>
    <t>Key stage 2 test levels of attainment by subject, 1995-2013</t>
  </si>
  <si>
    <t>Percentage of pupils achieving level 4 or above and level 5 or above in key stage 2 tests and teacher assessments by gender, 2007-2013</t>
  </si>
  <si>
    <t>Key stage 2 test and teacher assessment levels of attainment by subject and gender, 2013</t>
  </si>
  <si>
    <t>Expected progression in reading, writing and mathematics between key stage 1 and key stage 2 by gender, 2009-2013</t>
  </si>
  <si>
    <t>Percentage of pupils achieving level 4 or above and level 5 or above in key stage 2 tests and teacher assessments by school type, 2013</t>
  </si>
  <si>
    <t>Attainment of pupils at key stage 2 by prior attainment at key stage 1 in reading, writing and mathematics, 2013</t>
  </si>
  <si>
    <t>level 2
or below</t>
  </si>
  <si>
    <t>Percentage of pupils at level 4 or above 
(Test and Teacher assessment)</t>
  </si>
  <si>
    <t>5.  The KS2 level shown for writing is the teacher assessment.</t>
  </si>
  <si>
    <r>
      <t xml:space="preserve">N </t>
    </r>
    <r>
      <rPr>
        <i/>
        <sz val="8"/>
        <rFont val="Arial"/>
        <family val="2"/>
      </rPr>
      <t>represents pupils who took the tests but failed to register a level.</t>
    </r>
  </si>
  <si>
    <r>
      <t xml:space="preserve">W </t>
    </r>
    <r>
      <rPr>
        <i/>
        <sz val="8"/>
        <rFont val="Arial"/>
        <family val="2"/>
      </rPr>
      <t>represents pupils who were working towards but have not yet achieved the standards needed for level 1.</t>
    </r>
  </si>
  <si>
    <t>KS2__Boys</t>
  </si>
  <si>
    <t>KS2__Girls</t>
  </si>
  <si>
    <t>KS2__All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</si>
</sst>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
    <numFmt numFmtId="165" formatCode="0.0"/>
    <numFmt numFmtId="166" formatCode="General_)"/>
  </numFmts>
  <fonts count="46" x14ac:knownFonts="1">
    <font>
      <sz val="10"/>
      <name val="Arial"/>
    </font>
    <font>
      <sz val="10"/>
      <name val="Arial"/>
      <family val="2"/>
    </font>
    <font>
      <sz val="10"/>
      <color indexed="10"/>
      <name val="Arial"/>
      <family val="2"/>
    </font>
    <font>
      <sz val="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b/>
      <sz val="10"/>
      <name val="Arial"/>
      <family val="2"/>
    </font>
    <font>
      <b/>
      <vertAlign val="superscript"/>
      <sz val="10"/>
      <name val="Arial"/>
      <family val="2"/>
    </font>
    <font>
      <b/>
      <sz val="8"/>
      <name val="Arial"/>
      <family val="2"/>
    </font>
    <font>
      <sz val="8"/>
      <name val="Arial"/>
      <family val="2"/>
    </font>
    <font>
      <b/>
      <vertAlign val="superscript"/>
      <sz val="8"/>
      <name val="Arial"/>
      <family val="2"/>
    </font>
    <font>
      <vertAlign val="superscript"/>
      <sz val="8"/>
      <name val="Arial"/>
      <family val="2"/>
    </font>
    <font>
      <i/>
      <sz val="8"/>
      <name val="Arial"/>
      <family val="2"/>
    </font>
    <font>
      <b/>
      <i/>
      <sz val="8"/>
      <name val="Arial"/>
      <family val="2"/>
    </font>
    <font>
      <b/>
      <sz val="8"/>
      <color indexed="8"/>
      <name val="Arial"/>
      <family val="2"/>
    </font>
    <font>
      <b/>
      <vertAlign val="subscript"/>
      <sz val="8"/>
      <name val="Arial"/>
      <family val="2"/>
    </font>
    <font>
      <sz val="9"/>
      <name val="Arial"/>
      <family val="2"/>
    </font>
    <font>
      <sz val="8"/>
      <color indexed="8"/>
      <name val="Arial"/>
      <family val="2"/>
    </font>
    <font>
      <b/>
      <sz val="10"/>
      <color indexed="10"/>
      <name val="Arial"/>
      <family val="2"/>
    </font>
    <font>
      <sz val="8"/>
      <color indexed="72"/>
      <name val="MS Sans Serif"/>
      <family val="2"/>
    </font>
    <font>
      <u/>
      <sz val="10"/>
      <color indexed="12"/>
      <name val="Arial"/>
      <family val="2"/>
    </font>
    <font>
      <sz val="10"/>
      <color indexed="10"/>
      <name val="Arial"/>
      <family val="2"/>
    </font>
    <font>
      <b/>
      <sz val="13.5"/>
      <color indexed="8"/>
      <name val="Arial"/>
      <family val="2"/>
    </font>
    <font>
      <sz val="10"/>
      <color indexed="9"/>
      <name val="Arial"/>
      <family val="2"/>
    </font>
    <font>
      <sz val="10"/>
      <color indexed="16"/>
      <name val="Tahoma"/>
      <family val="2"/>
    </font>
    <font>
      <sz val="8"/>
      <name val="Arial"/>
      <family val="2"/>
    </font>
    <font>
      <b/>
      <u/>
      <sz val="8"/>
      <name val="Arial"/>
      <family val="2"/>
    </font>
    <font>
      <sz val="8"/>
      <name val="Arial"/>
      <family val="2"/>
    </font>
    <font>
      <sz val="10"/>
      <color theme="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theme="8" tint="0.39997558519241921"/>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hair">
        <color indexed="64"/>
      </bottom>
      <diagonal/>
    </border>
  </borders>
  <cellStyleXfs count="106">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4"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8" fillId="0" borderId="0"/>
    <xf numFmtId="166" fontId="18" fillId="0" borderId="0"/>
    <xf numFmtId="166" fontId="18" fillId="0" borderId="0"/>
    <xf numFmtId="166" fontId="18" fillId="0" borderId="0"/>
    <xf numFmtId="0" fontId="36" fillId="0" borderId="0" applyAlignment="0">
      <alignment vertical="top" wrapText="1"/>
      <protection locked="0"/>
    </xf>
    <xf numFmtId="0" fontId="18" fillId="0" borderId="0"/>
    <xf numFmtId="166" fontId="18" fillId="0" borderId="0"/>
    <xf numFmtId="0" fontId="17" fillId="23" borderId="7" applyNumberFormat="0" applyFont="0" applyAlignment="0" applyProtection="0"/>
    <xf numFmtId="0" fontId="17"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537">
    <xf numFmtId="0" fontId="0" fillId="0" borderId="0" xfId="0"/>
    <xf numFmtId="0" fontId="2" fillId="0" borderId="0" xfId="0" applyFont="1"/>
    <xf numFmtId="0" fontId="23" fillId="0" borderId="0" xfId="0" applyFont="1" applyFill="1"/>
    <xf numFmtId="165" fontId="23" fillId="0" borderId="0" xfId="84" applyNumberFormat="1" applyFont="1" applyFill="1" applyAlignment="1">
      <alignment horizontal="center"/>
    </xf>
    <xf numFmtId="0" fontId="25" fillId="0" borderId="0" xfId="84" applyFont="1" applyFill="1"/>
    <xf numFmtId="166" fontId="25" fillId="0" borderId="10" xfId="88" applyFont="1" applyFill="1" applyBorder="1" applyAlignment="1">
      <alignment horizontal="center"/>
    </xf>
    <xf numFmtId="0" fontId="29" fillId="24" borderId="0" xfId="0" applyFont="1" applyFill="1" applyBorder="1" applyAlignment="1" applyProtection="1">
      <alignment horizontal="right"/>
      <protection hidden="1"/>
    </xf>
    <xf numFmtId="0" fontId="23" fillId="0" borderId="0" xfId="81" applyFont="1" applyFill="1" applyBorder="1" applyAlignment="1">
      <alignment vertical="center"/>
    </xf>
    <xf numFmtId="0" fontId="23" fillId="0" borderId="0" xfId="81" applyFont="1" applyFill="1" applyBorder="1" applyAlignment="1">
      <alignment wrapText="1"/>
    </xf>
    <xf numFmtId="0" fontId="23" fillId="0" borderId="0" xfId="81" applyFont="1" applyFill="1" applyBorder="1" applyAlignment="1"/>
    <xf numFmtId="1" fontId="31" fillId="0" borderId="10" xfId="86" applyNumberFormat="1" applyFont="1" applyFill="1" applyBorder="1" applyAlignment="1" applyProtection="1">
      <alignment horizontal="right" vertical="center"/>
    </xf>
    <xf numFmtId="0" fontId="25" fillId="0" borderId="10" xfId="81" applyFont="1" applyFill="1" applyBorder="1" applyAlignment="1">
      <alignment horizontal="right" vertical="center" wrapText="1"/>
    </xf>
    <xf numFmtId="0" fontId="0" fillId="0" borderId="0" xfId="0" applyFill="1" applyBorder="1"/>
    <xf numFmtId="0" fontId="3" fillId="0" borderId="0" xfId="0" applyFont="1" applyFill="1" applyBorder="1"/>
    <xf numFmtId="0" fontId="23" fillId="0" borderId="0" xfId="0" applyFont="1" applyFill="1" applyAlignment="1">
      <alignment horizontal="left"/>
    </xf>
    <xf numFmtId="0" fontId="23" fillId="0" borderId="0" xfId="0" applyFont="1" applyFill="1" applyAlignment="1">
      <alignment horizontal="right"/>
    </xf>
    <xf numFmtId="0" fontId="23" fillId="0" borderId="0" xfId="84" applyFont="1" applyFill="1" applyAlignment="1">
      <alignment horizontal="left"/>
    </xf>
    <xf numFmtId="166" fontId="25" fillId="0" borderId="10" xfId="88" applyFont="1" applyFill="1" applyBorder="1" applyAlignment="1">
      <alignment horizontal="right"/>
    </xf>
    <xf numFmtId="1" fontId="25" fillId="0" borderId="11" xfId="88" applyNumberFormat="1" applyFont="1" applyFill="1" applyBorder="1" applyAlignment="1" applyProtection="1">
      <alignment horizontal="right"/>
    </xf>
    <xf numFmtId="1" fontId="25" fillId="24" borderId="11" xfId="88" applyNumberFormat="1" applyFont="1" applyFill="1" applyBorder="1" applyAlignment="1" applyProtection="1">
      <alignment horizontal="right"/>
    </xf>
    <xf numFmtId="0" fontId="25" fillId="0" borderId="11" xfId="88" applyNumberFormat="1" applyFont="1" applyFill="1" applyBorder="1" applyAlignment="1" applyProtection="1">
      <alignment horizontal="right"/>
    </xf>
    <xf numFmtId="166" fontId="25" fillId="0" borderId="11" xfId="88" applyNumberFormat="1" applyFont="1" applyFill="1" applyBorder="1" applyAlignment="1" applyProtection="1">
      <alignment horizontal="right"/>
    </xf>
    <xf numFmtId="165" fontId="25" fillId="0" borderId="11" xfId="88" applyNumberFormat="1" applyFont="1" applyFill="1" applyBorder="1" applyAlignment="1">
      <alignment horizontal="right" wrapText="1"/>
    </xf>
    <xf numFmtId="166" fontId="25" fillId="0" borderId="0" xfId="88" applyFont="1" applyFill="1" applyBorder="1" applyAlignment="1">
      <alignment horizontal="left"/>
    </xf>
    <xf numFmtId="1" fontId="25" fillId="24" borderId="0" xfId="88" applyNumberFormat="1" applyFont="1" applyFill="1" applyBorder="1" applyAlignment="1" applyProtection="1">
      <alignment horizontal="center"/>
    </xf>
    <xf numFmtId="166" fontId="25" fillId="0" borderId="0" xfId="88" applyNumberFormat="1" applyFont="1" applyFill="1" applyBorder="1" applyAlignment="1" applyProtection="1">
      <alignment horizontal="right" indent="1"/>
    </xf>
    <xf numFmtId="166" fontId="25" fillId="0" borderId="0" xfId="88" applyFont="1" applyFill="1" applyBorder="1" applyAlignment="1">
      <alignment horizontal="center"/>
    </xf>
    <xf numFmtId="165" fontId="25" fillId="0" borderId="10" xfId="88" applyNumberFormat="1" applyFont="1" applyFill="1" applyBorder="1" applyAlignment="1">
      <alignment horizontal="center" wrapText="1"/>
    </xf>
    <xf numFmtId="1" fontId="25" fillId="0" borderId="0" xfId="88" applyNumberFormat="1" applyFont="1" applyFill="1" applyBorder="1" applyAlignment="1" applyProtection="1">
      <alignment horizontal="right" indent="1"/>
    </xf>
    <xf numFmtId="165" fontId="25" fillId="0" borderId="0" xfId="88" applyNumberFormat="1" applyFont="1" applyFill="1" applyBorder="1" applyAlignment="1">
      <alignment horizontal="center" wrapText="1"/>
    </xf>
    <xf numFmtId="0" fontId="23" fillId="24" borderId="0" xfId="0" applyFont="1" applyFill="1" applyAlignment="1">
      <alignment horizontal="left"/>
    </xf>
    <xf numFmtId="0" fontId="23" fillId="24" borderId="0" xfId="0" applyFont="1" applyFill="1" applyAlignment="1">
      <alignment horizontal="right"/>
    </xf>
    <xf numFmtId="0" fontId="17" fillId="24" borderId="0" xfId="84" applyFont="1" applyFill="1" applyAlignment="1">
      <alignment horizontal="right"/>
    </xf>
    <xf numFmtId="165" fontId="17" fillId="24" borderId="0" xfId="84" applyNumberFormat="1" applyFont="1" applyFill="1" applyAlignment="1">
      <alignment horizontal="center"/>
    </xf>
    <xf numFmtId="0" fontId="17" fillId="24" borderId="0" xfId="84" applyFont="1" applyFill="1"/>
    <xf numFmtId="0" fontId="0" fillId="24" borderId="0" xfId="0" applyFill="1"/>
    <xf numFmtId="0" fontId="23" fillId="24" borderId="0" xfId="84" applyFont="1" applyFill="1" applyAlignment="1">
      <alignment horizontal="left"/>
    </xf>
    <xf numFmtId="1" fontId="17" fillId="24" borderId="0" xfId="84" applyNumberFormat="1" applyFont="1" applyFill="1" applyAlignment="1">
      <alignment horizontal="center"/>
    </xf>
    <xf numFmtId="1" fontId="17" fillId="24" borderId="0" xfId="84" applyNumberFormat="1" applyFont="1" applyFill="1" applyAlignment="1">
      <alignment horizontal="right"/>
    </xf>
    <xf numFmtId="0" fontId="23" fillId="24" borderId="0" xfId="0" applyFont="1" applyFill="1" applyBorder="1" applyAlignment="1" applyProtection="1">
      <protection locked="0"/>
    </xf>
    <xf numFmtId="0" fontId="23" fillId="24" borderId="0" xfId="0" applyFont="1" applyFill="1"/>
    <xf numFmtId="165" fontId="23" fillId="24" borderId="0" xfId="84" applyNumberFormat="1" applyFont="1" applyFill="1" applyAlignment="1">
      <alignment horizontal="center"/>
    </xf>
    <xf numFmtId="0" fontId="25" fillId="24" borderId="0" xfId="84" applyFont="1" applyFill="1"/>
    <xf numFmtId="1" fontId="26" fillId="24" borderId="0" xfId="84" applyNumberFormat="1" applyFont="1" applyFill="1" applyAlignment="1">
      <alignment horizontal="center"/>
    </xf>
    <xf numFmtId="1" fontId="26" fillId="24" borderId="0" xfId="84" applyNumberFormat="1" applyFont="1" applyFill="1" applyAlignment="1">
      <alignment horizontal="right"/>
    </xf>
    <xf numFmtId="0" fontId="26" fillId="24" borderId="0" xfId="84" applyFont="1" applyFill="1" applyAlignment="1">
      <alignment horizontal="right"/>
    </xf>
    <xf numFmtId="165" fontId="26" fillId="24" borderId="0" xfId="84" applyNumberFormat="1" applyFont="1" applyFill="1" applyAlignment="1">
      <alignment horizontal="center"/>
    </xf>
    <xf numFmtId="0" fontId="26" fillId="24" borderId="0" xfId="84" applyFont="1" applyFill="1"/>
    <xf numFmtId="166" fontId="26" fillId="24" borderId="10" xfId="88" applyFont="1" applyFill="1" applyBorder="1" applyAlignment="1"/>
    <xf numFmtId="1" fontId="25" fillId="24" borderId="10" xfId="88" applyNumberFormat="1" applyFont="1" applyFill="1" applyBorder="1" applyAlignment="1">
      <alignment horizontal="center"/>
    </xf>
    <xf numFmtId="0" fontId="26" fillId="24" borderId="0" xfId="84" applyFont="1" applyFill="1" applyAlignment="1"/>
    <xf numFmtId="0" fontId="0" fillId="24" borderId="0" xfId="0" applyFill="1" applyAlignment="1"/>
    <xf numFmtId="0" fontId="0" fillId="24" borderId="0" xfId="0" applyFill="1" applyBorder="1" applyAlignment="1"/>
    <xf numFmtId="166" fontId="25" fillId="24" borderId="10" xfId="88" applyFont="1" applyFill="1" applyBorder="1" applyAlignment="1">
      <alignment horizontal="right"/>
    </xf>
    <xf numFmtId="0" fontId="25" fillId="24" borderId="11" xfId="88" applyNumberFormat="1" applyFont="1" applyFill="1" applyBorder="1" applyAlignment="1" applyProtection="1">
      <alignment horizontal="right"/>
    </xf>
    <xf numFmtId="165" fontId="25" fillId="24" borderId="11" xfId="88" applyNumberFormat="1" applyFont="1" applyFill="1" applyBorder="1" applyAlignment="1">
      <alignment horizontal="right" wrapText="1"/>
    </xf>
    <xf numFmtId="166" fontId="25" fillId="24" borderId="0" xfId="88" applyFont="1" applyFill="1" applyBorder="1" applyAlignment="1">
      <alignment horizontal="left"/>
    </xf>
    <xf numFmtId="166" fontId="25" fillId="24" borderId="0" xfId="88" applyNumberFormat="1" applyFont="1" applyFill="1" applyBorder="1" applyAlignment="1" applyProtection="1">
      <alignment horizontal="right" indent="1"/>
    </xf>
    <xf numFmtId="166" fontId="26" fillId="24" borderId="0" xfId="88" applyFont="1" applyFill="1"/>
    <xf numFmtId="165" fontId="26" fillId="24" borderId="0" xfId="84" applyNumberFormat="1" applyFont="1" applyFill="1" applyAlignment="1">
      <alignment horizontal="right"/>
    </xf>
    <xf numFmtId="166" fontId="25" fillId="24" borderId="0" xfId="88" applyFont="1" applyFill="1" applyBorder="1" applyAlignment="1">
      <alignment horizontal="center"/>
    </xf>
    <xf numFmtId="0" fontId="0" fillId="24" borderId="10" xfId="0" applyFill="1" applyBorder="1"/>
    <xf numFmtId="165" fontId="26" fillId="24" borderId="10" xfId="84" applyNumberFormat="1" applyFont="1" applyFill="1" applyBorder="1" applyAlignment="1">
      <alignment horizontal="right"/>
    </xf>
    <xf numFmtId="166" fontId="30" fillId="24" borderId="0" xfId="88" applyFont="1" applyFill="1" applyAlignment="1">
      <alignment horizontal="left"/>
    </xf>
    <xf numFmtId="166" fontId="30" fillId="24" borderId="0" xfId="88" applyFont="1" applyFill="1" applyAlignment="1"/>
    <xf numFmtId="0" fontId="30" fillId="24" borderId="0" xfId="84" applyFont="1" applyFill="1"/>
    <xf numFmtId="165" fontId="17" fillId="24" borderId="0" xfId="84" applyNumberFormat="1" applyFont="1" applyFill="1"/>
    <xf numFmtId="165" fontId="26" fillId="24" borderId="0" xfId="84" applyNumberFormat="1" applyFont="1" applyFill="1"/>
    <xf numFmtId="165" fontId="26" fillId="24" borderId="0" xfId="84" applyNumberFormat="1" applyFont="1" applyFill="1" applyAlignment="1"/>
    <xf numFmtId="165" fontId="0" fillId="24" borderId="0" xfId="0" applyNumberFormat="1" applyFill="1"/>
    <xf numFmtId="1" fontId="2" fillId="0" borderId="0" xfId="97" applyNumberFormat="1" applyFont="1"/>
    <xf numFmtId="0" fontId="17" fillId="0" borderId="0" xfId="0" applyFont="1"/>
    <xf numFmtId="166" fontId="23" fillId="0" borderId="0" xfId="92" applyFont="1" applyAlignment="1"/>
    <xf numFmtId="166" fontId="25" fillId="0" borderId="0" xfId="92" applyFont="1" applyBorder="1" applyAlignment="1"/>
    <xf numFmtId="164" fontId="25" fillId="0" borderId="0" xfId="92" applyNumberFormat="1" applyFont="1"/>
    <xf numFmtId="3" fontId="26" fillId="0" borderId="11" xfId="92" applyNumberFormat="1" applyFont="1" applyBorder="1" applyAlignment="1">
      <alignment horizontal="center" wrapText="1"/>
    </xf>
    <xf numFmtId="3" fontId="26" fillId="0" borderId="10" xfId="92" applyNumberFormat="1" applyFont="1" applyBorder="1" applyAlignment="1">
      <alignment horizontal="center" wrapText="1"/>
    </xf>
    <xf numFmtId="0" fontId="3" fillId="24" borderId="10" xfId="0" applyFont="1" applyFill="1" applyBorder="1" applyAlignment="1">
      <alignment horizontal="center" wrapText="1"/>
    </xf>
    <xf numFmtId="166" fontId="26" fillId="0" borderId="0" xfId="92" applyFont="1" applyBorder="1" applyAlignment="1">
      <alignment vertical="center" wrapText="1"/>
    </xf>
    <xf numFmtId="3" fontId="26" fillId="0" borderId="0" xfId="92" applyNumberFormat="1" applyFont="1" applyBorder="1" applyAlignment="1">
      <alignment horizontal="center" vertical="center" wrapText="1"/>
    </xf>
    <xf numFmtId="1" fontId="26" fillId="0" borderId="0" xfId="92" applyNumberFormat="1" applyFont="1" applyBorder="1" applyAlignment="1">
      <alignment horizontal="center" vertical="center" wrapText="1"/>
    </xf>
    <xf numFmtId="0" fontId="34" fillId="0" borderId="0" xfId="80" applyFont="1" applyBorder="1" applyAlignment="1"/>
    <xf numFmtId="0" fontId="34" fillId="0" borderId="11" xfId="80" applyFont="1" applyBorder="1" applyAlignment="1"/>
    <xf numFmtId="3" fontId="26" fillId="0" borderId="11" xfId="92" applyNumberFormat="1" applyFont="1" applyBorder="1" applyAlignment="1">
      <alignment horizontal="center" vertical="center" wrapText="1"/>
    </xf>
    <xf numFmtId="1" fontId="26" fillId="0" borderId="11" xfId="92" applyNumberFormat="1" applyFont="1" applyBorder="1" applyAlignment="1">
      <alignment horizontal="center" vertical="center" wrapText="1"/>
    </xf>
    <xf numFmtId="3" fontId="26" fillId="0" borderId="0" xfId="80" applyNumberFormat="1" applyFont="1" applyBorder="1" applyAlignment="1">
      <alignment horizontal="center"/>
    </xf>
    <xf numFmtId="0" fontId="26" fillId="0" borderId="0" xfId="80" applyFont="1" applyBorder="1" applyAlignment="1"/>
    <xf numFmtId="0" fontId="34" fillId="0" borderId="0" xfId="80" applyFont="1" applyBorder="1" applyAlignment="1">
      <alignment wrapText="1"/>
    </xf>
    <xf numFmtId="0" fontId="34" fillId="0" borderId="0" xfId="80" applyFont="1" applyFill="1" applyBorder="1" applyAlignment="1">
      <alignment wrapText="1"/>
    </xf>
    <xf numFmtId="0" fontId="26" fillId="0" borderId="0" xfId="80" applyFont="1" applyAlignment="1">
      <alignment horizontal="left" wrapText="1"/>
    </xf>
    <xf numFmtId="0" fontId="26" fillId="0" borderId="0" xfId="80" applyFont="1" applyAlignment="1">
      <alignment wrapText="1"/>
    </xf>
    <xf numFmtId="1" fontId="26" fillId="0" borderId="11" xfId="92" applyNumberFormat="1" applyFont="1" applyBorder="1" applyAlignment="1">
      <alignment horizontal="center" wrapText="1"/>
    </xf>
    <xf numFmtId="3" fontId="0" fillId="0" borderId="0" xfId="0" applyNumberFormat="1"/>
    <xf numFmtId="0" fontId="0" fillId="0" borderId="0" xfId="0" applyAlignment="1">
      <alignment horizontal="right"/>
    </xf>
    <xf numFmtId="9" fontId="2" fillId="0" borderId="0" xfId="97" applyFont="1"/>
    <xf numFmtId="0" fontId="17" fillId="0" borderId="0" xfId="0" applyFont="1" applyAlignment="1"/>
    <xf numFmtId="166" fontId="25" fillId="0" borderId="10" xfId="92" applyFont="1" applyBorder="1" applyAlignment="1"/>
    <xf numFmtId="0" fontId="35" fillId="26" borderId="0" xfId="0" applyFont="1" applyFill="1"/>
    <xf numFmtId="0" fontId="0" fillId="0" borderId="0" xfId="0" applyAlignment="1"/>
    <xf numFmtId="166" fontId="25" fillId="0" borderId="0" xfId="92" applyFont="1" applyAlignment="1"/>
    <xf numFmtId="0" fontId="17" fillId="0" borderId="0" xfId="0" applyFont="1" applyFill="1" applyBorder="1" applyProtection="1">
      <protection locked="0"/>
    </xf>
    <xf numFmtId="0" fontId="34" fillId="0" borderId="0" xfId="80" applyFont="1" applyBorder="1" applyAlignment="1">
      <alignment horizontal="left"/>
    </xf>
    <xf numFmtId="0" fontId="17" fillId="0" borderId="0" xfId="0" applyFont="1" applyFill="1" applyBorder="1" applyAlignment="1" applyProtection="1">
      <alignment horizontal="center"/>
      <protection locked="0"/>
    </xf>
    <xf numFmtId="0" fontId="23" fillId="25" borderId="12" xfId="0" applyFont="1" applyFill="1" applyBorder="1" applyAlignment="1" applyProtection="1">
      <alignment horizontal="left"/>
      <protection locked="0"/>
    </xf>
    <xf numFmtId="0" fontId="17" fillId="25" borderId="13" xfId="0" applyFont="1" applyFill="1" applyBorder="1" applyAlignment="1"/>
    <xf numFmtId="0" fontId="17" fillId="25" borderId="14" xfId="0" applyFont="1" applyFill="1" applyBorder="1"/>
    <xf numFmtId="0" fontId="23" fillId="25" borderId="13" xfId="0" applyFont="1" applyFill="1" applyBorder="1" applyAlignment="1" applyProtection="1">
      <alignment horizontal="left"/>
      <protection locked="0"/>
    </xf>
    <xf numFmtId="0" fontId="23" fillId="25" borderId="14" xfId="0" applyFont="1" applyFill="1" applyBorder="1" applyAlignment="1" applyProtection="1">
      <alignment horizontal="left"/>
      <protection locked="0"/>
    </xf>
    <xf numFmtId="0" fontId="26" fillId="0" borderId="0" xfId="0" applyFont="1" applyAlignment="1"/>
    <xf numFmtId="0" fontId="17" fillId="27" borderId="12" xfId="0" applyFont="1" applyFill="1" applyBorder="1" applyProtection="1">
      <protection locked="0"/>
    </xf>
    <xf numFmtId="0" fontId="0" fillId="27" borderId="13" xfId="0" applyFill="1" applyBorder="1"/>
    <xf numFmtId="0" fontId="0" fillId="27" borderId="14" xfId="0" applyFill="1" applyBorder="1"/>
    <xf numFmtId="0" fontId="0" fillId="0" borderId="11" xfId="0" applyBorder="1" applyAlignment="1"/>
    <xf numFmtId="166" fontId="25" fillId="0" borderId="11" xfId="92" applyFont="1" applyBorder="1" applyAlignment="1"/>
    <xf numFmtId="3" fontId="25" fillId="0" borderId="11" xfId="92" applyNumberFormat="1" applyFont="1" applyBorder="1" applyAlignment="1">
      <alignment horizontal="center" wrapText="1"/>
    </xf>
    <xf numFmtId="3" fontId="26" fillId="0" borderId="0" xfId="92" applyNumberFormat="1" applyFont="1" applyBorder="1" applyAlignment="1">
      <alignment horizontal="right" vertical="center" wrapText="1"/>
    </xf>
    <xf numFmtId="3" fontId="26" fillId="0" borderId="0" xfId="92" applyNumberFormat="1" applyFont="1" applyBorder="1" applyAlignment="1">
      <alignment vertical="center" wrapText="1"/>
    </xf>
    <xf numFmtId="3" fontId="26" fillId="0" borderId="11" xfId="92" applyNumberFormat="1" applyFont="1" applyBorder="1" applyAlignment="1">
      <alignment horizontal="right" vertical="center" wrapText="1"/>
    </xf>
    <xf numFmtId="0" fontId="17" fillId="0" borderId="0" xfId="0" applyFont="1" applyBorder="1" applyAlignment="1"/>
    <xf numFmtId="164" fontId="25" fillId="0" borderId="0" xfId="92" applyNumberFormat="1" applyFont="1" applyBorder="1"/>
    <xf numFmtId="0" fontId="0" fillId="0" borderId="0" xfId="0" applyBorder="1"/>
    <xf numFmtId="1" fontId="23" fillId="0" borderId="0" xfId="0" applyNumberFormat="1" applyFont="1" applyFill="1" applyAlignment="1">
      <alignment wrapText="1"/>
    </xf>
    <xf numFmtId="0" fontId="23" fillId="0" borderId="0" xfId="0" applyFont="1" applyFill="1" applyBorder="1" applyAlignment="1" applyProtection="1">
      <alignment horizontal="left"/>
      <protection locked="0"/>
    </xf>
    <xf numFmtId="0" fontId="17" fillId="0" borderId="0" xfId="0" applyFont="1" applyFill="1" applyBorder="1" applyAlignment="1" applyProtection="1">
      <protection locked="0"/>
    </xf>
    <xf numFmtId="3" fontId="29" fillId="0" borderId="0" xfId="92" applyNumberFormat="1" applyFont="1" applyBorder="1" applyAlignment="1">
      <alignment horizontal="center" vertical="center" wrapText="1"/>
    </xf>
    <xf numFmtId="3" fontId="29" fillId="0" borderId="0" xfId="92" applyNumberFormat="1" applyFont="1" applyBorder="1" applyAlignment="1">
      <alignment horizontal="center" vertical="center"/>
    </xf>
    <xf numFmtId="165" fontId="3" fillId="0" borderId="0" xfId="88" applyNumberFormat="1" applyFont="1" applyFill="1" applyBorder="1" applyAlignment="1" applyProtection="1">
      <alignment horizontal="right"/>
    </xf>
    <xf numFmtId="1" fontId="3" fillId="0" borderId="0" xfId="88" applyNumberFormat="1" applyFont="1" applyFill="1" applyBorder="1" applyAlignment="1" applyProtection="1">
      <alignment horizontal="right"/>
    </xf>
    <xf numFmtId="165" fontId="3" fillId="0" borderId="0" xfId="0" applyNumberFormat="1" applyFont="1" applyFill="1" applyBorder="1" applyAlignment="1">
      <alignment horizontal="right"/>
    </xf>
    <xf numFmtId="0" fontId="1" fillId="0" borderId="0" xfId="0" applyFont="1"/>
    <xf numFmtId="0" fontId="1" fillId="0" borderId="0" xfId="0" applyFont="1" applyAlignment="1">
      <alignment horizontal="right"/>
    </xf>
    <xf numFmtId="165" fontId="26" fillId="0" borderId="0" xfId="92" applyNumberFormat="1" applyFont="1" applyBorder="1" applyAlignment="1">
      <alignment horizontal="center" vertical="center" wrapText="1"/>
    </xf>
    <xf numFmtId="165" fontId="26" fillId="0" borderId="11" xfId="92" applyNumberFormat="1" applyFont="1" applyBorder="1" applyAlignment="1">
      <alignment horizontal="center" vertical="center" wrapText="1"/>
    </xf>
    <xf numFmtId="165" fontId="26" fillId="0" borderId="0" xfId="92" applyNumberFormat="1" applyFont="1" applyBorder="1" applyAlignment="1">
      <alignment horizontal="centerContinuous" vertical="center" wrapText="1"/>
    </xf>
    <xf numFmtId="165" fontId="26" fillId="0" borderId="0" xfId="92" applyNumberFormat="1" applyFont="1" applyBorder="1" applyAlignment="1">
      <alignment vertical="center" wrapText="1"/>
    </xf>
    <xf numFmtId="3" fontId="25" fillId="0" borderId="10" xfId="92" applyNumberFormat="1" applyFont="1" applyBorder="1" applyAlignment="1">
      <alignment horizontal="right" wrapText="1"/>
    </xf>
    <xf numFmtId="0" fontId="25" fillId="24" borderId="10" xfId="0" applyFont="1" applyFill="1" applyBorder="1" applyAlignment="1">
      <alignment horizontal="right" wrapText="1"/>
    </xf>
    <xf numFmtId="9" fontId="0" fillId="0" borderId="0" xfId="0" applyNumberFormat="1"/>
    <xf numFmtId="0" fontId="25" fillId="0" borderId="0" xfId="81" applyFont="1" applyFill="1" applyBorder="1" applyAlignment="1">
      <alignment vertical="center"/>
    </xf>
    <xf numFmtId="0" fontId="25" fillId="0" borderId="0" xfId="81" applyFont="1" applyFill="1" applyBorder="1" applyAlignment="1"/>
    <xf numFmtId="0" fontId="3" fillId="0" borderId="0" xfId="90" applyFont="1" applyAlignment="1">
      <alignment wrapText="1"/>
      <protection locked="0"/>
    </xf>
    <xf numFmtId="0" fontId="0" fillId="26" borderId="0" xfId="0" applyFill="1"/>
    <xf numFmtId="1" fontId="3" fillId="0" borderId="11" xfId="92" applyNumberFormat="1" applyFont="1" applyBorder="1" applyAlignment="1">
      <alignment horizontal="center" wrapText="1"/>
    </xf>
    <xf numFmtId="3" fontId="3" fillId="0" borderId="11" xfId="92" applyNumberFormat="1" applyFont="1" applyBorder="1" applyAlignment="1">
      <alignment horizontal="center" wrapText="1"/>
    </xf>
    <xf numFmtId="0" fontId="3" fillId="0" borderId="0" xfId="77" applyFont="1" applyFill="1"/>
    <xf numFmtId="1" fontId="3" fillId="0" borderId="0" xfId="77" applyNumberFormat="1" applyFont="1" applyFill="1" applyAlignment="1">
      <alignment horizontal="center"/>
    </xf>
    <xf numFmtId="0" fontId="3" fillId="0" borderId="0" xfId="77" applyFont="1" applyFill="1" applyAlignment="1">
      <alignment horizontal="center"/>
    </xf>
    <xf numFmtId="165" fontId="3" fillId="0" borderId="0" xfId="77" applyNumberFormat="1" applyFont="1" applyFill="1" applyAlignment="1">
      <alignment horizontal="center"/>
    </xf>
    <xf numFmtId="0" fontId="3" fillId="0" borderId="0" xfId="77" applyFont="1" applyFill="1" applyAlignment="1">
      <alignment wrapText="1"/>
    </xf>
    <xf numFmtId="0" fontId="3" fillId="0" borderId="0" xfId="77" applyFont="1"/>
    <xf numFmtId="1" fontId="25" fillId="0" borderId="10" xfId="88" applyNumberFormat="1" applyFont="1" applyFill="1" applyBorder="1" applyAlignment="1">
      <alignment horizontal="center"/>
    </xf>
    <xf numFmtId="0" fontId="3" fillId="0" borderId="0" xfId="0" applyFont="1"/>
    <xf numFmtId="3" fontId="3" fillId="0" borderId="10" xfId="92" applyNumberFormat="1" applyFont="1" applyBorder="1" applyAlignment="1">
      <alignment horizontal="center" wrapText="1"/>
    </xf>
    <xf numFmtId="166" fontId="3" fillId="0" borderId="0" xfId="92" applyFont="1" applyBorder="1" applyAlignment="1">
      <alignment vertical="center" wrapText="1"/>
    </xf>
    <xf numFmtId="165" fontId="3" fillId="0" borderId="0" xfId="92" applyNumberFormat="1" applyFont="1" applyBorder="1" applyAlignment="1">
      <alignment horizontal="center" vertical="center" wrapText="1"/>
    </xf>
    <xf numFmtId="165" fontId="3" fillId="0" borderId="0" xfId="92" applyNumberFormat="1" applyFont="1" applyBorder="1" applyAlignment="1">
      <alignment horizontal="centerContinuous" vertical="center" wrapText="1"/>
    </xf>
    <xf numFmtId="3" fontId="3" fillId="0" borderId="0" xfId="0" applyNumberFormat="1" applyFont="1"/>
    <xf numFmtId="165" fontId="3" fillId="0" borderId="11" xfId="92" applyNumberFormat="1" applyFont="1" applyBorder="1" applyAlignment="1">
      <alignment horizontal="center" vertical="center" wrapText="1"/>
    </xf>
    <xf numFmtId="3" fontId="3" fillId="0" borderId="11" xfId="92" applyNumberFormat="1" applyFont="1" applyBorder="1" applyAlignment="1">
      <alignment horizontal="center" vertical="center" wrapText="1"/>
    </xf>
    <xf numFmtId="3" fontId="3" fillId="0" borderId="0" xfId="77" applyNumberFormat="1" applyFont="1" applyBorder="1" applyAlignment="1">
      <alignment horizontal="center" vertical="center"/>
    </xf>
    <xf numFmtId="0" fontId="3" fillId="0" borderId="0" xfId="77" applyFont="1" applyBorder="1" applyAlignment="1">
      <alignment horizontal="center" vertical="center"/>
    </xf>
    <xf numFmtId="1" fontId="3" fillId="0" borderId="0" xfId="77" applyNumberFormat="1" applyFont="1" applyBorder="1" applyAlignment="1">
      <alignment horizontal="center" vertical="center" wrapText="1"/>
    </xf>
    <xf numFmtId="3" fontId="3" fillId="0" borderId="0" xfId="77" applyNumberFormat="1" applyFont="1" applyBorder="1" applyAlignment="1">
      <alignment horizontal="center" vertical="center" wrapText="1"/>
    </xf>
    <xf numFmtId="165" fontId="0" fillId="0" borderId="0" xfId="0" applyNumberFormat="1"/>
    <xf numFmtId="1" fontId="0" fillId="0" borderId="0" xfId="0" applyNumberFormat="1"/>
    <xf numFmtId="3" fontId="38" fillId="0" borderId="0" xfId="0" applyNumberFormat="1" applyFont="1"/>
    <xf numFmtId="0" fontId="3" fillId="24" borderId="0" xfId="84" applyFont="1" applyFill="1" applyAlignment="1"/>
    <xf numFmtId="0" fontId="3" fillId="24" borderId="0" xfId="0" applyFont="1" applyFill="1"/>
    <xf numFmtId="0" fontId="3" fillId="24" borderId="0" xfId="84" applyFont="1" applyFill="1"/>
    <xf numFmtId="44" fontId="3" fillId="24" borderId="0" xfId="55" applyFont="1" applyFill="1" applyBorder="1" applyAlignment="1" applyProtection="1">
      <protection hidden="1"/>
    </xf>
    <xf numFmtId="0" fontId="39" fillId="0" borderId="0" xfId="77" applyFont="1" applyAlignment="1">
      <alignment vertical="center"/>
    </xf>
    <xf numFmtId="0" fontId="23" fillId="24" borderId="0" xfId="77" applyFont="1" applyFill="1"/>
    <xf numFmtId="0" fontId="37" fillId="24" borderId="0" xfId="69" applyFont="1" applyFill="1" applyAlignment="1" applyProtection="1"/>
    <xf numFmtId="0" fontId="1" fillId="24" borderId="0" xfId="77" applyFont="1" applyFill="1"/>
    <xf numFmtId="0" fontId="37" fillId="0" borderId="0" xfId="68" applyAlignment="1" applyProtection="1">
      <alignment vertical="center"/>
    </xf>
    <xf numFmtId="0" fontId="37" fillId="0" borderId="0" xfId="68" applyFont="1" applyAlignment="1" applyProtection="1">
      <alignment vertical="center"/>
    </xf>
    <xf numFmtId="0" fontId="37" fillId="24" borderId="0" xfId="68" applyFill="1" applyAlignment="1" applyProtection="1">
      <alignment vertical="center"/>
    </xf>
    <xf numFmtId="0" fontId="37" fillId="0" borderId="0" xfId="68" applyFont="1" applyAlignment="1" applyProtection="1"/>
    <xf numFmtId="0" fontId="23" fillId="0" borderId="0" xfId="77" applyFont="1" applyFill="1"/>
    <xf numFmtId="0" fontId="23" fillId="0" borderId="0" xfId="77" applyFont="1" applyFill="1" applyAlignment="1">
      <alignment horizontal="right" indent="1"/>
    </xf>
    <xf numFmtId="0" fontId="1" fillId="0" borderId="0" xfId="85" applyFont="1" applyFill="1" applyAlignment="1">
      <alignment horizontal="center"/>
    </xf>
    <xf numFmtId="1" fontId="1" fillId="0" borderId="0" xfId="85" applyNumberFormat="1" applyFont="1" applyFill="1" applyAlignment="1">
      <alignment horizontal="center"/>
    </xf>
    <xf numFmtId="0" fontId="1" fillId="0" borderId="0" xfId="85" applyFont="1" applyFill="1"/>
    <xf numFmtId="165" fontId="23" fillId="0" borderId="0" xfId="85" applyNumberFormat="1" applyFont="1" applyFill="1" applyAlignment="1">
      <alignment horizontal="center"/>
    </xf>
    <xf numFmtId="0" fontId="25" fillId="0" borderId="0" xfId="85" applyFont="1" applyFill="1"/>
    <xf numFmtId="0" fontId="25" fillId="0" borderId="0" xfId="85" applyFont="1" applyFill="1" applyAlignment="1">
      <alignment horizontal="right" indent="1"/>
    </xf>
    <xf numFmtId="1" fontId="3" fillId="0" borderId="0" xfId="85" applyNumberFormat="1" applyFont="1" applyFill="1" applyAlignment="1">
      <alignment horizontal="center"/>
    </xf>
    <xf numFmtId="0" fontId="3" fillId="0" borderId="0" xfId="85" applyFont="1" applyFill="1" applyAlignment="1">
      <alignment horizontal="center"/>
    </xf>
    <xf numFmtId="165" fontId="3" fillId="0" borderId="0" xfId="85" applyNumberFormat="1" applyFont="1" applyFill="1" applyAlignment="1">
      <alignment horizontal="center"/>
    </xf>
    <xf numFmtId="0" fontId="3" fillId="0" borderId="0" xfId="85" applyFont="1" applyFill="1"/>
    <xf numFmtId="166" fontId="3" fillId="0" borderId="10" xfId="89" applyFont="1" applyFill="1" applyBorder="1"/>
    <xf numFmtId="166" fontId="3" fillId="0" borderId="10" xfId="89" applyFont="1" applyFill="1" applyBorder="1" applyAlignment="1">
      <alignment horizontal="right" indent="1"/>
    </xf>
    <xf numFmtId="166" fontId="25" fillId="0" borderId="10" xfId="89" applyFont="1" applyFill="1" applyBorder="1" applyAlignment="1">
      <alignment horizontal="center"/>
    </xf>
    <xf numFmtId="166" fontId="25" fillId="0" borderId="10" xfId="89" applyFont="1" applyFill="1" applyBorder="1" applyAlignment="1">
      <alignment horizontal="right" indent="1"/>
    </xf>
    <xf numFmtId="0" fontId="3" fillId="0" borderId="0" xfId="85" applyFont="1" applyFill="1" applyBorder="1"/>
    <xf numFmtId="1" fontId="3" fillId="0" borderId="0" xfId="85" applyNumberFormat="1" applyFont="1" applyFill="1"/>
    <xf numFmtId="49" fontId="3" fillId="0" borderId="0" xfId="85" applyNumberFormat="1" applyFont="1" applyFill="1" applyAlignment="1">
      <alignment horizontal="right" indent="1"/>
    </xf>
    <xf numFmtId="1" fontId="3" fillId="0" borderId="0" xfId="77" applyNumberFormat="1" applyFont="1" applyFill="1" applyBorder="1" applyAlignment="1">
      <alignment horizontal="right" indent="1"/>
    </xf>
    <xf numFmtId="1" fontId="3" fillId="0" borderId="0" xfId="99" applyNumberFormat="1" applyFont="1" applyFill="1" applyBorder="1" applyAlignment="1">
      <alignment horizontal="right" indent="2"/>
    </xf>
    <xf numFmtId="0" fontId="3" fillId="0" borderId="0" xfId="89" applyNumberFormat="1" applyFont="1" applyFill="1" applyAlignment="1">
      <alignment horizontal="center"/>
    </xf>
    <xf numFmtId="0" fontId="3" fillId="0" borderId="0" xfId="89" applyNumberFormat="1" applyFont="1" applyFill="1" applyAlignment="1">
      <alignment horizontal="right" indent="1"/>
    </xf>
    <xf numFmtId="165" fontId="3" fillId="0" borderId="0" xfId="85" applyNumberFormat="1" applyFont="1" applyFill="1" applyAlignment="1">
      <alignment horizontal="right" indent="2"/>
    </xf>
    <xf numFmtId="1" fontId="3" fillId="0" borderId="0" xfId="85" applyNumberFormat="1" applyFont="1" applyFill="1" applyBorder="1" applyAlignment="1">
      <alignment horizontal="right" indent="1"/>
    </xf>
    <xf numFmtId="0" fontId="3" fillId="0" borderId="0" xfId="85" applyFont="1" applyFill="1" applyBorder="1" applyAlignment="1">
      <alignment horizontal="right" indent="2"/>
    </xf>
    <xf numFmtId="0" fontId="3" fillId="0" borderId="0" xfId="89" applyNumberFormat="1" applyFont="1" applyFill="1" applyBorder="1" applyAlignment="1">
      <alignment horizontal="center"/>
    </xf>
    <xf numFmtId="49" fontId="3" fillId="0" borderId="0" xfId="89" applyNumberFormat="1" applyFont="1" applyFill="1" applyAlignment="1">
      <alignment horizontal="right" indent="1"/>
    </xf>
    <xf numFmtId="1" fontId="3" fillId="0" borderId="10" xfId="99" applyNumberFormat="1" applyFont="1" applyFill="1" applyBorder="1" applyAlignment="1">
      <alignment horizontal="center"/>
    </xf>
    <xf numFmtId="166" fontId="3" fillId="0" borderId="0" xfId="89" applyFont="1" applyFill="1"/>
    <xf numFmtId="166" fontId="3" fillId="0" borderId="0" xfId="89" applyFont="1" applyFill="1" applyAlignment="1">
      <alignment horizontal="right" indent="1"/>
    </xf>
    <xf numFmtId="1" fontId="3" fillId="0" borderId="0" xfId="99" applyNumberFormat="1" applyFont="1" applyFill="1" applyAlignment="1">
      <alignment horizontal="center"/>
    </xf>
    <xf numFmtId="0" fontId="29" fillId="24" borderId="0" xfId="77" applyFont="1" applyFill="1" applyBorder="1" applyAlignment="1" applyProtection="1">
      <alignment horizontal="right"/>
      <protection hidden="1"/>
    </xf>
    <xf numFmtId="166" fontId="30" fillId="0" borderId="0" xfId="89" applyFont="1" applyFill="1" applyAlignment="1">
      <alignment horizontal="left"/>
    </xf>
    <xf numFmtId="166" fontId="30" fillId="0" borderId="0" xfId="89" applyFont="1" applyFill="1" applyAlignment="1"/>
    <xf numFmtId="0" fontId="3" fillId="0" borderId="0" xfId="85" applyFont="1" applyFill="1" applyAlignment="1">
      <alignment horizontal="right" indent="1"/>
    </xf>
    <xf numFmtId="0" fontId="23" fillId="0" borderId="0" xfId="82" applyFont="1" applyFill="1" applyBorder="1" applyAlignment="1">
      <alignment vertical="center"/>
    </xf>
    <xf numFmtId="0" fontId="1" fillId="0" borderId="0" xfId="77" applyFont="1" applyFill="1" applyAlignment="1">
      <alignment vertical="center"/>
    </xf>
    <xf numFmtId="0" fontId="23" fillId="0" borderId="0" xfId="82" applyFont="1" applyFill="1" applyBorder="1" applyAlignment="1">
      <alignment wrapText="1"/>
    </xf>
    <xf numFmtId="0" fontId="1" fillId="0" borderId="0" xfId="77" applyFont="1" applyFill="1"/>
    <xf numFmtId="0" fontId="23" fillId="0" borderId="0" xfId="82" applyFont="1" applyFill="1" applyBorder="1" applyAlignment="1"/>
    <xf numFmtId="0" fontId="23" fillId="0" borderId="0" xfId="82" applyFont="1" applyFill="1" applyBorder="1" applyAlignment="1">
      <alignment horizontal="left"/>
    </xf>
    <xf numFmtId="0" fontId="1" fillId="0" borderId="0" xfId="77" applyFont="1" applyFill="1" applyAlignment="1">
      <alignment horizontal="left"/>
    </xf>
    <xf numFmtId="0" fontId="1" fillId="0" borderId="11" xfId="77" applyFill="1" applyBorder="1"/>
    <xf numFmtId="0" fontId="25" fillId="0" borderId="0" xfId="77" applyFont="1" applyFill="1" applyBorder="1" applyAlignment="1"/>
    <xf numFmtId="0" fontId="25" fillId="0" borderId="0" xfId="77" applyFont="1" applyFill="1" applyBorder="1" applyAlignment="1">
      <alignment wrapText="1"/>
    </xf>
    <xf numFmtId="0" fontId="1" fillId="0" borderId="0" xfId="77" applyFill="1"/>
    <xf numFmtId="0" fontId="25" fillId="0" borderId="10" xfId="77" applyFont="1" applyFill="1" applyBorder="1" applyAlignment="1">
      <alignment horizontal="right" vertical="center" indent="1"/>
    </xf>
    <xf numFmtId="1" fontId="31" fillId="0" borderId="11" xfId="87" applyNumberFormat="1" applyFont="1" applyFill="1" applyBorder="1" applyAlignment="1" applyProtection="1">
      <alignment horizontal="right" vertical="center"/>
    </xf>
    <xf numFmtId="0" fontId="1" fillId="0" borderId="0" xfId="77" applyFill="1" applyBorder="1" applyAlignment="1">
      <alignment horizontal="right" vertical="center"/>
    </xf>
    <xf numFmtId="1" fontId="31" fillId="0" borderId="10" xfId="87" applyNumberFormat="1" applyFont="1" applyFill="1" applyBorder="1" applyAlignment="1" applyProtection="1">
      <alignment horizontal="right" vertical="center"/>
    </xf>
    <xf numFmtId="0" fontId="25" fillId="0" borderId="10" xfId="77" applyFont="1" applyFill="1" applyBorder="1" applyAlignment="1">
      <alignment horizontal="right" vertical="center"/>
    </xf>
    <xf numFmtId="0" fontId="25" fillId="0" borderId="10" xfId="82" applyFont="1" applyFill="1" applyBorder="1" applyAlignment="1">
      <alignment horizontal="right" vertical="center" wrapText="1"/>
    </xf>
    <xf numFmtId="0" fontId="1" fillId="0" borderId="0" xfId="77" applyFill="1" applyAlignment="1">
      <alignment horizontal="right" vertical="center" indent="1"/>
    </xf>
    <xf numFmtId="0" fontId="25" fillId="0" borderId="11" xfId="82" applyFont="1" applyFill="1" applyBorder="1" applyAlignment="1">
      <alignment horizontal="right" vertical="center" wrapText="1"/>
    </xf>
    <xf numFmtId="0" fontId="25" fillId="0" borderId="0" xfId="77" applyFont="1" applyFill="1" applyBorder="1"/>
    <xf numFmtId="0" fontId="3" fillId="0" borderId="0" xfId="77" applyFont="1" applyFill="1" applyBorder="1" applyAlignment="1">
      <alignment horizontal="center"/>
    </xf>
    <xf numFmtId="0" fontId="1" fillId="0" borderId="0" xfId="77" applyFill="1" applyBorder="1"/>
    <xf numFmtId="0" fontId="3" fillId="0" borderId="0" xfId="77" applyFont="1" applyFill="1" applyBorder="1" applyAlignment="1">
      <alignment horizontal="right" indent="1"/>
    </xf>
    <xf numFmtId="0" fontId="1" fillId="0" borderId="0" xfId="77" applyFill="1" applyBorder="1" applyAlignment="1">
      <alignment horizontal="right" indent="1"/>
    </xf>
    <xf numFmtId="0" fontId="3" fillId="0" borderId="0" xfId="77" quotePrefix="1" applyFont="1" applyFill="1" applyBorder="1" applyAlignment="1">
      <alignment horizontal="center"/>
    </xf>
    <xf numFmtId="0" fontId="3" fillId="0" borderId="0" xfId="77" applyFont="1" applyFill="1" applyBorder="1"/>
    <xf numFmtId="0" fontId="3" fillId="0" borderId="0" xfId="82" applyFont="1" applyFill="1" applyBorder="1" applyAlignment="1">
      <alignment horizontal="right" indent="1"/>
    </xf>
    <xf numFmtId="1" fontId="3" fillId="0" borderId="0" xfId="82" applyNumberFormat="1" applyFont="1" applyFill="1" applyBorder="1" applyAlignment="1">
      <alignment horizontal="right" indent="1"/>
    </xf>
    <xf numFmtId="0" fontId="3" fillId="0" borderId="10" xfId="77" applyFont="1" applyFill="1" applyBorder="1"/>
    <xf numFmtId="0" fontId="3" fillId="0" borderId="10" xfId="77" applyFont="1" applyFill="1" applyBorder="1" applyAlignment="1">
      <alignment horizontal="center"/>
    </xf>
    <xf numFmtId="0" fontId="1" fillId="0" borderId="0" xfId="77" applyFill="1" applyAlignment="1">
      <alignment horizontal="right" vertical="center"/>
    </xf>
    <xf numFmtId="0" fontId="1" fillId="0" borderId="10" xfId="77" applyFill="1" applyBorder="1"/>
    <xf numFmtId="0" fontId="1" fillId="0" borderId="0" xfId="77" applyFill="1" applyBorder="1" applyAlignment="1">
      <alignment horizontal="center"/>
    </xf>
    <xf numFmtId="0" fontId="1" fillId="0" borderId="0" xfId="77" applyFont="1"/>
    <xf numFmtId="1" fontId="23" fillId="0" borderId="0" xfId="77" applyNumberFormat="1" applyFont="1" applyFill="1" applyAlignment="1">
      <alignment horizontal="left"/>
    </xf>
    <xf numFmtId="0" fontId="23" fillId="0" borderId="0" xfId="77" applyFont="1"/>
    <xf numFmtId="0" fontId="33" fillId="0" borderId="0" xfId="77" applyFont="1"/>
    <xf numFmtId="0" fontId="3" fillId="0" borderId="11" xfId="77" applyFont="1" applyBorder="1"/>
    <xf numFmtId="0" fontId="3" fillId="0" borderId="0" xfId="77" applyFont="1" applyBorder="1" applyAlignment="1">
      <alignment wrapText="1"/>
    </xf>
    <xf numFmtId="0" fontId="3" fillId="0" borderId="0" xfId="77" applyFont="1" applyBorder="1"/>
    <xf numFmtId="0" fontId="3" fillId="0" borderId="11" xfId="77" applyFont="1" applyBorder="1" applyAlignment="1">
      <alignment horizontal="center" vertical="center" wrapText="1"/>
    </xf>
    <xf numFmtId="1" fontId="3" fillId="0" borderId="11" xfId="77" applyNumberFormat="1" applyFont="1" applyBorder="1" applyAlignment="1">
      <alignment horizontal="center" vertical="center" wrapText="1"/>
    </xf>
    <xf numFmtId="0" fontId="3" fillId="0" borderId="10" xfId="77" applyFont="1" applyBorder="1"/>
    <xf numFmtId="0" fontId="3" fillId="0" borderId="15" xfId="77" applyFont="1" applyBorder="1"/>
    <xf numFmtId="1" fontId="3" fillId="0" borderId="15" xfId="77" applyNumberFormat="1" applyFont="1" applyBorder="1" applyAlignment="1">
      <alignment horizontal="center" vertical="center" wrapText="1"/>
    </xf>
    <xf numFmtId="0" fontId="3" fillId="0" borderId="15" xfId="77" applyFont="1" applyFill="1" applyBorder="1"/>
    <xf numFmtId="0" fontId="25" fillId="0" borderId="0" xfId="77" applyFont="1" applyBorder="1"/>
    <xf numFmtId="0" fontId="3" fillId="0" borderId="0" xfId="77" applyFont="1" applyBorder="1" applyAlignment="1">
      <alignment horizontal="left"/>
    </xf>
    <xf numFmtId="0" fontId="3" fillId="0" borderId="0" xfId="77" quotePrefix="1" applyFont="1" applyBorder="1" applyAlignment="1">
      <alignment horizontal="left"/>
    </xf>
    <xf numFmtId="165" fontId="3" fillId="0" borderId="10" xfId="77" applyNumberFormat="1" applyFont="1" applyBorder="1" applyAlignment="1">
      <alignment horizontal="center"/>
    </xf>
    <xf numFmtId="0" fontId="3" fillId="0" borderId="0" xfId="77" applyFont="1" applyBorder="1" applyAlignment="1">
      <alignment horizontal="center" vertical="center" wrapText="1"/>
    </xf>
    <xf numFmtId="0" fontId="3" fillId="0" borderId="0" xfId="77" applyFont="1" applyAlignment="1">
      <alignment wrapText="1"/>
    </xf>
    <xf numFmtId="0" fontId="23" fillId="0" borderId="0" xfId="77" applyFont="1" applyFill="1" applyAlignment="1"/>
    <xf numFmtId="0" fontId="3" fillId="0" borderId="0" xfId="77" applyFont="1" applyFill="1" applyAlignment="1">
      <alignment horizontal="left"/>
    </xf>
    <xf numFmtId="0" fontId="1" fillId="0" borderId="0" xfId="77" applyFont="1" applyFill="1" applyBorder="1" applyAlignment="1">
      <alignment horizontal="left"/>
    </xf>
    <xf numFmtId="0" fontId="1" fillId="0" borderId="11" xfId="77" applyFill="1" applyBorder="1" applyAlignment="1"/>
    <xf numFmtId="0" fontId="1" fillId="0" borderId="0" xfId="77" applyFill="1" applyBorder="1" applyAlignment="1"/>
    <xf numFmtId="0" fontId="25" fillId="0" borderId="10" xfId="77" applyFont="1" applyFill="1" applyBorder="1" applyAlignment="1">
      <alignment vertical="center"/>
    </xf>
    <xf numFmtId="0" fontId="25" fillId="0" borderId="0" xfId="77" applyFont="1" applyFill="1" applyBorder="1" applyAlignment="1">
      <alignment vertical="center"/>
    </xf>
    <xf numFmtId="0" fontId="3" fillId="0" borderId="0" xfId="77" applyFont="1" applyFill="1" applyBorder="1" applyAlignment="1">
      <alignment horizontal="left"/>
    </xf>
    <xf numFmtId="3" fontId="3" fillId="0" borderId="0" xfId="77" applyNumberFormat="1" applyFont="1" applyFill="1" applyBorder="1" applyAlignment="1">
      <alignment horizontal="right"/>
    </xf>
    <xf numFmtId="0" fontId="29" fillId="0" borderId="0" xfId="77" applyFont="1" applyAlignment="1"/>
    <xf numFmtId="3" fontId="29" fillId="0" borderId="0" xfId="77" applyNumberFormat="1" applyFont="1" applyAlignment="1">
      <alignment horizontal="right"/>
    </xf>
    <xf numFmtId="0" fontId="29" fillId="0" borderId="0" xfId="77" applyFont="1" applyBorder="1" applyAlignment="1"/>
    <xf numFmtId="0" fontId="3" fillId="0" borderId="0" xfId="77" applyFont="1" applyAlignment="1">
      <alignment horizontal="left" indent="1"/>
    </xf>
    <xf numFmtId="3" fontId="3" fillId="0" borderId="0" xfId="77" applyNumberFormat="1" applyFont="1" applyAlignment="1">
      <alignment horizontal="right"/>
    </xf>
    <xf numFmtId="0" fontId="3" fillId="0" borderId="0" xfId="77" applyFont="1" applyBorder="1" applyAlignment="1">
      <alignment horizontal="left" indent="1"/>
    </xf>
    <xf numFmtId="0" fontId="25" fillId="0" borderId="0" xfId="77" applyFont="1" applyAlignment="1"/>
    <xf numFmtId="3" fontId="25" fillId="0" borderId="0" xfId="77" applyNumberFormat="1" applyFont="1" applyAlignment="1">
      <alignment horizontal="right"/>
    </xf>
    <xf numFmtId="0" fontId="25" fillId="0" borderId="0" xfId="77" applyFont="1" applyBorder="1" applyAlignment="1"/>
    <xf numFmtId="0" fontId="25" fillId="0" borderId="0" xfId="77" applyFont="1" applyFill="1" applyBorder="1" applyAlignment="1">
      <alignment horizontal="right" indent="1"/>
    </xf>
    <xf numFmtId="3" fontId="3" fillId="0" borderId="0" xfId="77" applyNumberFormat="1" applyFont="1" applyFill="1" applyAlignment="1">
      <alignment horizontal="right"/>
    </xf>
    <xf numFmtId="0" fontId="3" fillId="0" borderId="0" xfId="77" applyFont="1" applyAlignment="1"/>
    <xf numFmtId="0" fontId="3" fillId="0" borderId="0" xfId="77" applyFont="1" applyBorder="1" applyAlignment="1"/>
    <xf numFmtId="0" fontId="3" fillId="0" borderId="0" xfId="90" applyFont="1" applyBorder="1" applyAlignment="1">
      <alignment wrapText="1"/>
      <protection locked="0"/>
    </xf>
    <xf numFmtId="3" fontId="25" fillId="0" borderId="0" xfId="77" applyNumberFormat="1" applyFont="1" applyFill="1" applyBorder="1" applyAlignment="1">
      <alignment horizontal="right"/>
    </xf>
    <xf numFmtId="0" fontId="3" fillId="0" borderId="10" xfId="77" applyFont="1" applyFill="1" applyBorder="1" applyAlignment="1">
      <alignment horizontal="right" indent="1"/>
    </xf>
    <xf numFmtId="0" fontId="3" fillId="0" borderId="10" xfId="77" applyFont="1" applyFill="1" applyBorder="1" applyAlignment="1"/>
    <xf numFmtId="0" fontId="1" fillId="0" borderId="10" xfId="77" applyFill="1" applyBorder="1" applyAlignment="1"/>
    <xf numFmtId="0" fontId="25" fillId="0" borderId="0" xfId="77" applyFont="1" applyFill="1" applyBorder="1" applyAlignment="1">
      <alignment horizontal="right" vertical="center" indent="1"/>
    </xf>
    <xf numFmtId="0" fontId="1" fillId="0" borderId="0" xfId="77" applyFill="1" applyBorder="1" applyAlignment="1">
      <alignment horizontal="right" vertical="center" indent="1"/>
    </xf>
    <xf numFmtId="0" fontId="3" fillId="0" borderId="0" xfId="77" applyFont="1" applyFill="1" applyBorder="1" applyAlignment="1"/>
    <xf numFmtId="0" fontId="3" fillId="0" borderId="0" xfId="77" applyFont="1" applyFill="1" applyAlignment="1"/>
    <xf numFmtId="0" fontId="3" fillId="0" borderId="0" xfId="77" applyFont="1" applyBorder="1" applyAlignment="1">
      <alignment horizontal="left" wrapText="1"/>
    </xf>
    <xf numFmtId="0" fontId="1" fillId="0" borderId="0" xfId="77" applyFont="1" applyFill="1" applyAlignment="1"/>
    <xf numFmtId="165" fontId="1" fillId="0" borderId="0" xfId="85" applyNumberFormat="1" applyFont="1" applyFill="1" applyAlignment="1">
      <alignment horizontal="right"/>
    </xf>
    <xf numFmtId="0" fontId="1" fillId="0" borderId="0" xfId="85" applyFont="1" applyFill="1" applyAlignment="1">
      <alignment horizontal="right"/>
    </xf>
    <xf numFmtId="165" fontId="23" fillId="0" borderId="0" xfId="85" applyNumberFormat="1" applyFont="1" applyFill="1" applyAlignment="1">
      <alignment horizontal="right"/>
    </xf>
    <xf numFmtId="165" fontId="3" fillId="0" borderId="0" xfId="85" applyNumberFormat="1" applyFont="1" applyFill="1" applyAlignment="1">
      <alignment horizontal="right"/>
    </xf>
    <xf numFmtId="0" fontId="3" fillId="0" borderId="0" xfId="85" applyFont="1" applyFill="1" applyAlignment="1">
      <alignment horizontal="right"/>
    </xf>
    <xf numFmtId="1" fontId="25" fillId="0" borderId="10" xfId="89" applyNumberFormat="1" applyFont="1" applyFill="1" applyBorder="1" applyAlignment="1">
      <alignment horizontal="right"/>
    </xf>
    <xf numFmtId="165" fontId="25" fillId="0" borderId="11" xfId="89" applyNumberFormat="1" applyFont="1" applyFill="1" applyBorder="1" applyAlignment="1">
      <alignment horizontal="right" wrapText="1"/>
    </xf>
    <xf numFmtId="1" fontId="3" fillId="0" borderId="0" xfId="77" applyNumberFormat="1" applyFont="1" applyFill="1" applyAlignment="1">
      <alignment horizontal="right"/>
    </xf>
    <xf numFmtId="1" fontId="3" fillId="0" borderId="0" xfId="85" applyNumberFormat="1" applyFont="1" applyFill="1" applyAlignment="1">
      <alignment horizontal="right"/>
    </xf>
    <xf numFmtId="1" fontId="3" fillId="0" borderId="10" xfId="99" applyNumberFormat="1" applyFont="1" applyFill="1" applyBorder="1" applyAlignment="1">
      <alignment horizontal="right"/>
    </xf>
    <xf numFmtId="1" fontId="3" fillId="0" borderId="10" xfId="85" applyNumberFormat="1" applyFont="1" applyFill="1" applyBorder="1" applyAlignment="1">
      <alignment horizontal="right"/>
    </xf>
    <xf numFmtId="165" fontId="29" fillId="0" borderId="0" xfId="89" applyNumberFormat="1" applyFont="1" applyFill="1" applyAlignment="1">
      <alignment horizontal="right"/>
    </xf>
    <xf numFmtId="165" fontId="3" fillId="0" borderId="0" xfId="89" applyNumberFormat="1" applyFont="1" applyFill="1" applyAlignment="1">
      <alignment horizontal="right"/>
    </xf>
    <xf numFmtId="0" fontId="1" fillId="0" borderId="0" xfId="77" applyFill="1" applyAlignment="1">
      <alignment horizontal="right"/>
    </xf>
    <xf numFmtId="166" fontId="3" fillId="24" borderId="0" xfId="88" applyFont="1" applyFill="1"/>
    <xf numFmtId="165" fontId="3" fillId="24" borderId="0" xfId="0" applyNumberFormat="1" applyFont="1" applyFill="1" applyAlignment="1"/>
    <xf numFmtId="166" fontId="3" fillId="0" borderId="0" xfId="88" applyFont="1" applyFill="1"/>
    <xf numFmtId="165" fontId="3" fillId="0" borderId="0" xfId="0" applyNumberFormat="1" applyFont="1" applyFill="1" applyAlignment="1"/>
    <xf numFmtId="0" fontId="1" fillId="0" borderId="0" xfId="84" applyFont="1" applyFill="1" applyAlignment="1">
      <alignment horizontal="right"/>
    </xf>
    <xf numFmtId="165" fontId="1" fillId="0" borderId="0" xfId="84" applyNumberFormat="1" applyFont="1" applyFill="1" applyAlignment="1">
      <alignment horizontal="center"/>
    </xf>
    <xf numFmtId="0" fontId="1" fillId="0" borderId="0" xfId="84" applyFont="1" applyFill="1"/>
    <xf numFmtId="1" fontId="1" fillId="0" borderId="0" xfId="84" applyNumberFormat="1" applyFont="1" applyFill="1" applyAlignment="1">
      <alignment horizontal="center"/>
    </xf>
    <xf numFmtId="1" fontId="1" fillId="0" borderId="0" xfId="84" applyNumberFormat="1" applyFont="1" applyFill="1" applyAlignment="1">
      <alignment horizontal="right"/>
    </xf>
    <xf numFmtId="1" fontId="3" fillId="0" borderId="0" xfId="84" applyNumberFormat="1" applyFont="1" applyFill="1" applyAlignment="1">
      <alignment horizontal="center"/>
    </xf>
    <xf numFmtId="1" fontId="3" fillId="0" borderId="0" xfId="84" applyNumberFormat="1" applyFont="1" applyFill="1" applyAlignment="1">
      <alignment horizontal="right"/>
    </xf>
    <xf numFmtId="0" fontId="3" fillId="0" borderId="0" xfId="84" applyFont="1" applyFill="1" applyAlignment="1">
      <alignment horizontal="right"/>
    </xf>
    <xf numFmtId="165" fontId="3" fillId="0" borderId="0" xfId="84" applyNumberFormat="1" applyFont="1" applyFill="1" applyAlignment="1">
      <alignment horizontal="center"/>
    </xf>
    <xf numFmtId="0" fontId="3" fillId="0" borderId="0" xfId="84" applyFont="1" applyFill="1"/>
    <xf numFmtId="166" fontId="3" fillId="0" borderId="10" xfId="88" applyFont="1" applyFill="1" applyBorder="1"/>
    <xf numFmtId="1" fontId="3" fillId="0" borderId="0" xfId="84" applyNumberFormat="1" applyFont="1" applyFill="1"/>
    <xf numFmtId="166" fontId="3" fillId="0" borderId="0" xfId="88" applyNumberFormat="1" applyFont="1" applyFill="1" applyAlignment="1" applyProtection="1">
      <alignment horizontal="left"/>
    </xf>
    <xf numFmtId="165" fontId="3" fillId="0" borderId="0" xfId="84" applyNumberFormat="1" applyFont="1" applyFill="1"/>
    <xf numFmtId="165" fontId="3" fillId="0" borderId="0" xfId="0" applyNumberFormat="1" applyFont="1" applyFill="1" applyBorder="1" applyAlignment="1"/>
    <xf numFmtId="165" fontId="3" fillId="0" borderId="0" xfId="84" applyNumberFormat="1" applyFont="1" applyFill="1" applyBorder="1"/>
    <xf numFmtId="166" fontId="3" fillId="0" borderId="0" xfId="88" applyFont="1" applyFill="1" applyBorder="1"/>
    <xf numFmtId="1" fontId="3" fillId="0" borderId="0" xfId="88" applyNumberFormat="1" applyFont="1" applyFill="1" applyBorder="1" applyAlignment="1">
      <alignment horizontal="right" indent="1"/>
    </xf>
    <xf numFmtId="1" fontId="3" fillId="0" borderId="0" xfId="97" applyNumberFormat="1" applyFont="1" applyFill="1" applyBorder="1" applyAlignment="1">
      <alignment horizontal="right" indent="1"/>
    </xf>
    <xf numFmtId="166" fontId="3" fillId="0" borderId="0" xfId="88" applyFont="1" applyFill="1" applyBorder="1" applyAlignment="1">
      <alignment horizontal="right" indent="1"/>
    </xf>
    <xf numFmtId="165" fontId="3" fillId="0" borderId="0" xfId="88" applyNumberFormat="1" applyFont="1" applyFill="1" applyBorder="1" applyAlignment="1">
      <alignment horizontal="center"/>
    </xf>
    <xf numFmtId="165" fontId="3" fillId="0" borderId="0" xfId="84" applyNumberFormat="1" applyFont="1" applyFill="1" applyBorder="1" applyAlignment="1">
      <alignment horizontal="center"/>
    </xf>
    <xf numFmtId="1" fontId="3" fillId="0" borderId="0" xfId="84" applyNumberFormat="1" applyFont="1" applyFill="1" applyBorder="1"/>
    <xf numFmtId="1" fontId="3" fillId="0" borderId="0" xfId="0" applyNumberFormat="1" applyFont="1" applyFill="1" applyAlignment="1">
      <alignment horizontal="right"/>
    </xf>
    <xf numFmtId="165" fontId="3" fillId="0" borderId="0" xfId="84" applyNumberFormat="1" applyFont="1" applyFill="1" applyAlignment="1">
      <alignment horizontal="right"/>
    </xf>
    <xf numFmtId="1" fontId="3" fillId="0" borderId="0" xfId="0" applyNumberFormat="1" applyFont="1" applyFill="1" applyAlignment="1"/>
    <xf numFmtId="0" fontId="1" fillId="0" borderId="0" xfId="77" applyAlignment="1">
      <alignment wrapText="1"/>
    </xf>
    <xf numFmtId="0" fontId="3" fillId="0" borderId="0" xfId="84" applyFont="1" applyFill="1" applyAlignment="1"/>
    <xf numFmtId="3" fontId="26" fillId="26" borderId="11" xfId="92" applyNumberFormat="1" applyFont="1" applyFill="1" applyBorder="1" applyAlignment="1">
      <alignment horizontal="right" vertical="center" wrapText="1"/>
    </xf>
    <xf numFmtId="0" fontId="3" fillId="0" borderId="0" xfId="80" applyFont="1" applyBorder="1" applyAlignment="1">
      <alignment wrapText="1"/>
    </xf>
    <xf numFmtId="0" fontId="40" fillId="0" borderId="0" xfId="0" applyFont="1"/>
    <xf numFmtId="0" fontId="40" fillId="24" borderId="0" xfId="84" applyFont="1" applyFill="1"/>
    <xf numFmtId="0" fontId="40" fillId="24" borderId="0" xfId="0" applyFont="1" applyFill="1"/>
    <xf numFmtId="0" fontId="34" fillId="0" borderId="0" xfId="80" applyFont="1" applyFill="1" applyBorder="1" applyAlignment="1">
      <alignment horizontal="left" wrapText="1"/>
    </xf>
    <xf numFmtId="1" fontId="26" fillId="24" borderId="0" xfId="84" applyNumberFormat="1" applyFont="1" applyFill="1" applyAlignment="1" applyProtection="1">
      <alignment horizontal="right" vertical="center"/>
      <protection hidden="1"/>
    </xf>
    <xf numFmtId="0" fontId="41" fillId="0" borderId="0" xfId="0" applyFont="1" applyAlignment="1">
      <alignment vertical="center"/>
    </xf>
    <xf numFmtId="0" fontId="29" fillId="0" borderId="0" xfId="0" applyFont="1" applyAlignment="1">
      <alignment horizontal="right"/>
    </xf>
    <xf numFmtId="0" fontId="3" fillId="0" borderId="0" xfId="89" quotePrefix="1" applyNumberFormat="1" applyFont="1" applyFill="1" applyAlignment="1">
      <alignment horizontal="right"/>
    </xf>
    <xf numFmtId="49" fontId="3" fillId="0" borderId="0" xfId="89" applyNumberFormat="1" applyFont="1" applyFill="1" applyAlignment="1">
      <alignment horizontal="right"/>
    </xf>
    <xf numFmtId="0" fontId="3" fillId="0" borderId="0" xfId="89" applyNumberFormat="1" applyFont="1" applyFill="1" applyAlignment="1">
      <alignment horizontal="right"/>
    </xf>
    <xf numFmtId="1" fontId="31" fillId="0" borderId="11" xfId="87" applyNumberFormat="1" applyFont="1" applyFill="1" applyBorder="1" applyAlignment="1" applyProtection="1">
      <alignment horizontal="center" vertical="center" wrapText="1"/>
    </xf>
    <xf numFmtId="0" fontId="26" fillId="0" borderId="0" xfId="80" applyFont="1" applyBorder="1" applyAlignment="1">
      <alignment horizontal="left" wrapText="1"/>
    </xf>
    <xf numFmtId="0" fontId="25" fillId="0" borderId="0" xfId="77" applyFont="1" applyFill="1" applyBorder="1" applyAlignment="1">
      <alignment horizontal="center"/>
    </xf>
    <xf numFmtId="0" fontId="25" fillId="0" borderId="11" xfId="81" applyFont="1" applyFill="1" applyBorder="1" applyAlignment="1">
      <alignment horizontal="center" vertical="center" wrapText="1"/>
    </xf>
    <xf numFmtId="0" fontId="1" fillId="0" borderId="0" xfId="77" applyFill="1" applyAlignment="1">
      <alignment horizontal="center"/>
    </xf>
    <xf numFmtId="0" fontId="25" fillId="0" borderId="10" xfId="77" applyFont="1" applyFill="1" applyBorder="1" applyAlignment="1">
      <alignment horizontal="center" vertical="center"/>
    </xf>
    <xf numFmtId="1" fontId="31" fillId="0" borderId="11" xfId="86" applyNumberFormat="1" applyFont="1" applyFill="1" applyBorder="1" applyAlignment="1" applyProtection="1">
      <alignment horizontal="center" vertical="center"/>
    </xf>
    <xf numFmtId="0" fontId="1" fillId="0" borderId="0" xfId="82" applyFont="1" applyFill="1" applyBorder="1" applyAlignment="1">
      <alignment wrapText="1"/>
    </xf>
    <xf numFmtId="0" fontId="1" fillId="0" borderId="10" xfId="77" applyFont="1" applyFill="1" applyBorder="1"/>
    <xf numFmtId="0" fontId="3" fillId="0" borderId="0" xfId="80" applyFont="1" applyBorder="1" applyAlignment="1">
      <alignment horizontal="left"/>
    </xf>
    <xf numFmtId="165" fontId="29" fillId="0" borderId="0" xfId="89" applyNumberFormat="1" applyFont="1" applyFill="1" applyAlignment="1">
      <alignment horizontal="left"/>
    </xf>
    <xf numFmtId="0" fontId="43" fillId="0" borderId="0" xfId="77" applyFont="1" applyFill="1" applyBorder="1" applyAlignment="1"/>
    <xf numFmtId="0" fontId="3" fillId="0" borderId="0" xfId="89" applyNumberFormat="1" applyFont="1" applyFill="1" applyBorder="1" applyAlignment="1">
      <alignment horizontal="right"/>
    </xf>
    <xf numFmtId="1" fontId="25" fillId="0" borderId="10" xfId="87" applyNumberFormat="1" applyFont="1" applyFill="1" applyBorder="1" applyAlignment="1" applyProtection="1">
      <alignment horizontal="right" vertical="center"/>
    </xf>
    <xf numFmtId="1" fontId="25" fillId="0" borderId="11" xfId="87" applyNumberFormat="1" applyFont="1" applyFill="1" applyBorder="1" applyAlignment="1" applyProtection="1">
      <alignment horizontal="right" vertical="center"/>
    </xf>
    <xf numFmtId="1" fontId="3" fillId="0" borderId="16" xfId="77" applyNumberFormat="1" applyFont="1" applyFill="1" applyBorder="1" applyAlignment="1">
      <alignment horizontal="right" indent="1"/>
    </xf>
    <xf numFmtId="0" fontId="25" fillId="0" borderId="11" xfId="77" applyFont="1" applyFill="1" applyBorder="1" applyAlignment="1">
      <alignment vertical="center"/>
    </xf>
    <xf numFmtId="165" fontId="3" fillId="24" borderId="0" xfId="88" applyNumberFormat="1" applyFont="1" applyFill="1" applyBorder="1" applyAlignment="1" applyProtection="1">
      <alignment horizontal="right"/>
    </xf>
    <xf numFmtId="3" fontId="26" fillId="24" borderId="0" xfId="84" applyNumberFormat="1" applyFont="1" applyFill="1" applyAlignment="1" applyProtection="1">
      <alignment horizontal="right" vertical="center"/>
      <protection hidden="1"/>
    </xf>
    <xf numFmtId="3" fontId="3" fillId="24" borderId="0" xfId="88" applyNumberFormat="1" applyFont="1" applyFill="1" applyBorder="1" applyAlignment="1" applyProtection="1">
      <alignment horizontal="right"/>
    </xf>
    <xf numFmtId="3" fontId="3" fillId="24" borderId="0" xfId="84" applyNumberFormat="1" applyFont="1" applyFill="1" applyAlignment="1" applyProtection="1">
      <alignment horizontal="right" vertical="center"/>
      <protection hidden="1"/>
    </xf>
    <xf numFmtId="3" fontId="3" fillId="24" borderId="0" xfId="0" applyNumberFormat="1" applyFont="1" applyFill="1"/>
    <xf numFmtId="3" fontId="25" fillId="0" borderId="11" xfId="92" applyNumberFormat="1" applyFont="1" applyBorder="1" applyAlignment="1">
      <alignment horizontal="right" wrapText="1"/>
    </xf>
    <xf numFmtId="0" fontId="25" fillId="24" borderId="11" xfId="0" applyFont="1" applyFill="1" applyBorder="1" applyAlignment="1">
      <alignment horizontal="right" wrapText="1"/>
    </xf>
    <xf numFmtId="3" fontId="3" fillId="24" borderId="15" xfId="84" applyNumberFormat="1" applyFont="1" applyFill="1" applyBorder="1" applyAlignment="1">
      <alignment horizontal="right" vertical="center"/>
    </xf>
    <xf numFmtId="3" fontId="3" fillId="24" borderId="0" xfId="84" applyNumberFormat="1" applyFont="1" applyFill="1" applyBorder="1" applyAlignment="1">
      <alignment horizontal="right" vertical="center"/>
    </xf>
    <xf numFmtId="3" fontId="3" fillId="24" borderId="10" xfId="84" applyNumberFormat="1" applyFont="1" applyFill="1" applyBorder="1" applyAlignment="1">
      <alignment horizontal="right" vertical="center"/>
    </xf>
    <xf numFmtId="3" fontId="3" fillId="24" borderId="11" xfId="84" applyNumberFormat="1" applyFont="1" applyFill="1" applyBorder="1" applyAlignment="1">
      <alignment horizontal="right" vertical="center"/>
    </xf>
    <xf numFmtId="0" fontId="17" fillId="0" borderId="0" xfId="0" applyFont="1" applyFill="1"/>
    <xf numFmtId="166" fontId="23" fillId="0" borderId="0" xfId="92" applyFont="1" applyFill="1" applyAlignment="1"/>
    <xf numFmtId="0" fontId="17" fillId="0" borderId="0" xfId="0" applyFont="1" applyFill="1" applyAlignment="1"/>
    <xf numFmtId="166" fontId="25" fillId="0" borderId="0" xfId="92" applyFont="1" applyFill="1" applyAlignment="1"/>
    <xf numFmtId="164" fontId="25" fillId="0" borderId="0" xfId="92" applyNumberFormat="1" applyFont="1" applyFill="1"/>
    <xf numFmtId="0" fontId="0" fillId="0" borderId="0" xfId="0" applyFill="1"/>
    <xf numFmtId="166" fontId="26" fillId="0" borderId="0" xfId="0" applyNumberFormat="1" applyFont="1" applyFill="1" applyAlignment="1"/>
    <xf numFmtId="3" fontId="25" fillId="0" borderId="10" xfId="92" applyNumberFormat="1" applyFont="1" applyFill="1" applyBorder="1" applyAlignment="1">
      <alignment horizontal="center" wrapText="1"/>
    </xf>
    <xf numFmtId="0" fontId="25" fillId="0" borderId="10" xfId="0" applyFont="1" applyFill="1" applyBorder="1" applyAlignment="1">
      <alignment horizontal="center" wrapText="1"/>
    </xf>
    <xf numFmtId="166" fontId="26" fillId="0" borderId="0" xfId="92" applyFont="1" applyFill="1" applyBorder="1" applyAlignment="1">
      <alignment vertical="center" wrapText="1"/>
    </xf>
    <xf numFmtId="1" fontId="26" fillId="0" borderId="0" xfId="84" applyNumberFormat="1" applyFont="1" applyFill="1" applyAlignment="1" applyProtection="1">
      <alignment horizontal="center" vertical="center"/>
      <protection hidden="1"/>
    </xf>
    <xf numFmtId="1" fontId="0" fillId="0" borderId="0" xfId="0" applyNumberFormat="1" applyFill="1"/>
    <xf numFmtId="0" fontId="34" fillId="0" borderId="0" xfId="80" applyFont="1" applyFill="1" applyBorder="1" applyAlignment="1">
      <alignment horizontal="left"/>
    </xf>
    <xf numFmtId="0" fontId="34" fillId="0" borderId="0" xfId="80" applyFont="1" applyFill="1" applyBorder="1" applyAlignment="1"/>
    <xf numFmtId="1" fontId="26" fillId="0" borderId="10" xfId="84" applyNumberFormat="1" applyFont="1" applyFill="1" applyBorder="1" applyAlignment="1" applyProtection="1">
      <alignment horizontal="center" vertical="center"/>
      <protection hidden="1"/>
    </xf>
    <xf numFmtId="0" fontId="34" fillId="0" borderId="11" xfId="80" applyFont="1" applyFill="1" applyBorder="1" applyAlignment="1"/>
    <xf numFmtId="1" fontId="26" fillId="0" borderId="11" xfId="84" applyNumberFormat="1" applyFont="1" applyFill="1" applyBorder="1" applyAlignment="1" applyProtection="1">
      <alignment horizontal="center" vertical="center"/>
      <protection hidden="1"/>
    </xf>
    <xf numFmtId="0" fontId="26" fillId="0" borderId="0" xfId="0" applyFont="1" applyFill="1" applyAlignment="1"/>
    <xf numFmtId="1" fontId="3" fillId="0" borderId="0" xfId="84" applyNumberFormat="1" applyFont="1" applyFill="1" applyAlignment="1" applyProtection="1">
      <alignment horizontal="center" vertical="center"/>
      <protection hidden="1"/>
    </xf>
    <xf numFmtId="1" fontId="3" fillId="0" borderId="10" xfId="84" applyNumberFormat="1" applyFont="1" applyFill="1" applyBorder="1" applyAlignment="1" applyProtection="1">
      <alignment horizontal="center" vertical="center"/>
      <protection hidden="1"/>
    </xf>
    <xf numFmtId="1" fontId="3" fillId="0" borderId="11" xfId="84" applyNumberFormat="1" applyFont="1" applyFill="1" applyBorder="1" applyAlignment="1" applyProtection="1">
      <alignment horizontal="center" vertical="center"/>
      <protection hidden="1"/>
    </xf>
    <xf numFmtId="3" fontId="26" fillId="0" borderId="0" xfId="92" applyNumberFormat="1" applyFont="1" applyFill="1" applyBorder="1" applyAlignment="1">
      <alignment horizontal="center" vertical="center" wrapText="1"/>
    </xf>
    <xf numFmtId="3" fontId="26" fillId="0" borderId="0" xfId="80" applyNumberFormat="1" applyFont="1" applyFill="1" applyBorder="1" applyAlignment="1">
      <alignment horizontal="center"/>
    </xf>
    <xf numFmtId="3" fontId="29" fillId="0" borderId="0" xfId="92" applyNumberFormat="1" applyFont="1" applyFill="1" applyBorder="1" applyAlignment="1">
      <alignment horizontal="center" vertical="center" wrapText="1"/>
    </xf>
    <xf numFmtId="3" fontId="29" fillId="0" borderId="0" xfId="92" applyNumberFormat="1" applyFont="1" applyFill="1" applyBorder="1" applyAlignment="1">
      <alignment horizontal="center" vertical="center"/>
    </xf>
    <xf numFmtId="3" fontId="25" fillId="0" borderId="10" xfId="92" applyNumberFormat="1" applyFont="1" applyFill="1" applyBorder="1" applyAlignment="1">
      <alignment horizontal="right" wrapText="1"/>
    </xf>
    <xf numFmtId="0" fontId="25" fillId="0" borderId="10" xfId="0" applyFont="1" applyFill="1" applyBorder="1" applyAlignment="1">
      <alignment horizontal="right" wrapText="1"/>
    </xf>
    <xf numFmtId="1" fontId="26" fillId="0" borderId="0" xfId="84" applyNumberFormat="1" applyFont="1" applyFill="1" applyAlignment="1" applyProtection="1">
      <alignment horizontal="right" vertical="center"/>
      <protection hidden="1"/>
    </xf>
    <xf numFmtId="1" fontId="26" fillId="0" borderId="10" xfId="84" applyNumberFormat="1" applyFont="1" applyFill="1" applyBorder="1" applyAlignment="1" applyProtection="1">
      <alignment horizontal="right" vertical="center"/>
      <protection hidden="1"/>
    </xf>
    <xf numFmtId="1" fontId="26" fillId="0" borderId="11" xfId="84" applyNumberFormat="1" applyFont="1" applyFill="1" applyBorder="1" applyAlignment="1" applyProtection="1">
      <alignment horizontal="right" vertical="center"/>
      <protection hidden="1"/>
    </xf>
    <xf numFmtId="0" fontId="0" fillId="0" borderId="0" xfId="0" applyFill="1" applyAlignment="1"/>
    <xf numFmtId="3" fontId="1" fillId="0" borderId="0" xfId="77" applyNumberFormat="1" applyFill="1" applyBorder="1" applyAlignment="1">
      <alignment horizontal="right"/>
    </xf>
    <xf numFmtId="3" fontId="3" fillId="0" borderId="0" xfId="77" applyNumberFormat="1" applyFont="1" applyBorder="1" applyAlignment="1">
      <alignment horizontal="right"/>
    </xf>
    <xf numFmtId="3" fontId="25" fillId="0" borderId="0" xfId="77" applyNumberFormat="1" applyFont="1" applyBorder="1" applyAlignment="1">
      <alignment horizontal="right"/>
    </xf>
    <xf numFmtId="3" fontId="3" fillId="0" borderId="0" xfId="90" applyNumberFormat="1" applyFont="1" applyBorder="1" applyAlignment="1">
      <alignment horizontal="right" wrapText="1"/>
      <protection locked="0"/>
    </xf>
    <xf numFmtId="3" fontId="25" fillId="0" borderId="0" xfId="90" applyNumberFormat="1" applyFont="1" applyBorder="1" applyAlignment="1">
      <alignment horizontal="right" wrapText="1"/>
      <protection locked="0"/>
    </xf>
    <xf numFmtId="3" fontId="25" fillId="0" borderId="0" xfId="77" applyNumberFormat="1" applyFont="1" applyFill="1" applyBorder="1" applyAlignment="1"/>
    <xf numFmtId="1" fontId="31" fillId="0" borderId="11" xfId="87" applyNumberFormat="1" applyFont="1" applyFill="1" applyBorder="1" applyAlignment="1" applyProtection="1">
      <alignment horizontal="right" vertical="center" wrapText="1"/>
    </xf>
    <xf numFmtId="0" fontId="3" fillId="0" borderId="0" xfId="77" applyFont="1" applyAlignment="1">
      <alignment vertical="top"/>
    </xf>
    <xf numFmtId="0" fontId="3" fillId="0" borderId="0" xfId="77" applyFont="1" applyFill="1" applyBorder="1" applyAlignment="1">
      <alignment vertical="top"/>
    </xf>
    <xf numFmtId="0" fontId="3" fillId="0" borderId="0" xfId="85" applyFont="1" applyFill="1" applyAlignment="1">
      <alignment vertical="top"/>
    </xf>
    <xf numFmtId="0" fontId="45" fillId="28" borderId="0" xfId="84" applyFont="1" applyFill="1"/>
    <xf numFmtId="0" fontId="45" fillId="28" borderId="0" xfId="0" applyFont="1" applyFill="1"/>
    <xf numFmtId="0" fontId="45" fillId="0" borderId="0" xfId="0" applyFont="1"/>
    <xf numFmtId="0" fontId="26" fillId="0" borderId="0" xfId="84" applyFont="1" applyFill="1"/>
    <xf numFmtId="1" fontId="3" fillId="0" borderId="0" xfId="85" applyNumberFormat="1" applyFont="1" applyFill="1" applyAlignment="1"/>
    <xf numFmtId="1" fontId="3" fillId="0" borderId="0" xfId="85" applyNumberFormat="1" applyFont="1" applyFill="1" applyBorder="1" applyAlignment="1"/>
    <xf numFmtId="0" fontId="3" fillId="0" borderId="0" xfId="85" applyFont="1" applyFill="1" applyAlignment="1">
      <alignment horizontal="left"/>
    </xf>
    <xf numFmtId="0" fontId="1" fillId="0" borderId="0" xfId="77" applyFill="1" applyAlignment="1"/>
    <xf numFmtId="0" fontId="3" fillId="0" borderId="0" xfId="85" applyFont="1" applyFill="1" applyAlignment="1">
      <alignment horizontal="left" wrapText="1"/>
    </xf>
    <xf numFmtId="0" fontId="25" fillId="0" borderId="11" xfId="77" applyFont="1" applyFill="1" applyBorder="1" applyAlignment="1">
      <alignment horizontal="center" wrapText="1"/>
    </xf>
    <xf numFmtId="0" fontId="3" fillId="0" borderId="0" xfId="77" applyFont="1" applyAlignment="1">
      <alignment horizontal="left" wrapText="1"/>
    </xf>
    <xf numFmtId="0" fontId="23" fillId="0" borderId="0" xfId="81" applyFont="1" applyFill="1" applyBorder="1" applyAlignment="1">
      <alignment horizontal="left" wrapText="1"/>
    </xf>
    <xf numFmtId="166" fontId="25" fillId="0" borderId="0" xfId="92" applyFont="1" applyFill="1" applyBorder="1" applyAlignment="1"/>
    <xf numFmtId="1" fontId="3" fillId="0" borderId="0" xfId="85" applyNumberFormat="1" applyFont="1" applyFill="1" applyBorder="1" applyAlignment="1">
      <alignment horizontal="right"/>
    </xf>
    <xf numFmtId="3" fontId="3" fillId="0" borderId="0" xfId="85" applyNumberFormat="1" applyFont="1" applyFill="1" applyBorder="1" applyAlignment="1">
      <alignment horizontal="right"/>
    </xf>
    <xf numFmtId="1" fontId="3" fillId="0" borderId="0" xfId="99" applyNumberFormat="1" applyFont="1" applyFill="1" applyBorder="1" applyAlignment="1">
      <alignment horizontal="right"/>
    </xf>
    <xf numFmtId="1" fontId="3" fillId="0" borderId="0" xfId="99" applyNumberFormat="1" applyFont="1" applyBorder="1" applyAlignment="1">
      <alignment horizontal="right"/>
    </xf>
    <xf numFmtId="1" fontId="3" fillId="0" borderId="0" xfId="91" applyNumberFormat="1" applyFont="1" applyBorder="1" applyAlignment="1" applyProtection="1">
      <alignment horizontal="right"/>
    </xf>
    <xf numFmtId="1" fontId="3" fillId="0" borderId="0" xfId="79" applyNumberFormat="1" applyFont="1" applyBorder="1" applyAlignment="1">
      <alignment horizontal="right"/>
    </xf>
    <xf numFmtId="1" fontId="3" fillId="0" borderId="0" xfId="77" applyNumberFormat="1" applyFont="1" applyBorder="1" applyAlignment="1">
      <alignment horizontal="right"/>
    </xf>
    <xf numFmtId="3" fontId="3" fillId="0" borderId="0" xfId="83" applyNumberFormat="1" applyFont="1" applyBorder="1" applyAlignment="1">
      <alignment horizontal="right"/>
    </xf>
    <xf numFmtId="1" fontId="3" fillId="0" borderId="0" xfId="89" applyNumberFormat="1" applyFont="1" applyFill="1" applyBorder="1" applyAlignment="1" applyProtection="1">
      <alignment horizontal="right"/>
    </xf>
    <xf numFmtId="0" fontId="3" fillId="0" borderId="0" xfId="85" applyFont="1" applyFill="1" applyBorder="1" applyAlignment="1">
      <alignment horizontal="right"/>
    </xf>
    <xf numFmtId="1" fontId="3" fillId="0" borderId="0" xfId="77" applyNumberFormat="1" applyFont="1" applyFill="1" applyBorder="1" applyAlignment="1">
      <alignment horizontal="right"/>
    </xf>
    <xf numFmtId="164" fontId="3" fillId="0" borderId="0" xfId="85" applyNumberFormat="1" applyFont="1" applyFill="1" applyBorder="1" applyAlignment="1">
      <alignment horizontal="right"/>
    </xf>
    <xf numFmtId="3" fontId="3" fillId="0" borderId="0" xfId="99" applyNumberFormat="1" applyFont="1" applyFill="1" applyBorder="1" applyAlignment="1">
      <alignment horizontal="right"/>
    </xf>
    <xf numFmtId="1" fontId="25" fillId="0" borderId="11" xfId="89" applyNumberFormat="1" applyFont="1" applyFill="1" applyBorder="1" applyAlignment="1" applyProtection="1">
      <alignment horizontal="right"/>
    </xf>
    <xf numFmtId="0" fontId="25" fillId="0" borderId="11" xfId="89" applyNumberFormat="1" applyFont="1" applyFill="1" applyBorder="1" applyAlignment="1" applyProtection="1">
      <alignment horizontal="right"/>
    </xf>
    <xf numFmtId="49" fontId="25" fillId="0" borderId="11" xfId="89" applyNumberFormat="1" applyFont="1" applyFill="1" applyBorder="1" applyAlignment="1" applyProtection="1">
      <alignment horizontal="right"/>
    </xf>
    <xf numFmtId="166" fontId="25" fillId="0" borderId="11" xfId="89" applyFont="1" applyFill="1" applyBorder="1" applyAlignment="1" applyProtection="1">
      <alignment horizontal="right"/>
    </xf>
    <xf numFmtId="166" fontId="25" fillId="24" borderId="11" xfId="88" applyFont="1" applyFill="1" applyBorder="1" applyAlignment="1" applyProtection="1">
      <alignment horizontal="right"/>
    </xf>
    <xf numFmtId="166" fontId="25" fillId="24" borderId="0" xfId="88" applyFont="1" applyFill="1" applyBorder="1" applyAlignment="1" applyProtection="1">
      <alignment horizontal="right" indent="1"/>
    </xf>
    <xf numFmtId="166" fontId="26" fillId="24" borderId="0" xfId="88" applyFont="1" applyFill="1" applyAlignment="1" applyProtection="1">
      <alignment horizontal="left"/>
    </xf>
    <xf numFmtId="0" fontId="0" fillId="28" borderId="0" xfId="0" applyFill="1"/>
    <xf numFmtId="0" fontId="0" fillId="28" borderId="0" xfId="0" applyFill="1" applyAlignment="1"/>
    <xf numFmtId="0" fontId="45" fillId="28" borderId="0" xfId="0" applyFont="1" applyFill="1" applyAlignment="1"/>
    <xf numFmtId="0" fontId="37" fillId="24" borderId="0" xfId="68" applyFill="1" applyAlignment="1" applyProtection="1">
      <alignment horizontal="left" vertical="center" wrapText="1"/>
    </xf>
    <xf numFmtId="0" fontId="37" fillId="0" borderId="0" xfId="68" applyAlignment="1" applyProtection="1"/>
    <xf numFmtId="0" fontId="37" fillId="24" borderId="0" xfId="68" applyFont="1" applyFill="1" applyAlignment="1" applyProtection="1">
      <alignment horizontal="left" vertical="center"/>
    </xf>
    <xf numFmtId="0" fontId="37" fillId="24" borderId="0" xfId="68" applyFill="1" applyAlignment="1" applyProtection="1">
      <alignment horizontal="left" vertical="center"/>
    </xf>
    <xf numFmtId="0" fontId="3" fillId="0" borderId="0" xfId="85" applyFont="1" applyFill="1" applyAlignment="1">
      <alignment horizontal="left"/>
    </xf>
    <xf numFmtId="0" fontId="1" fillId="0" borderId="0" xfId="77" applyFill="1" applyAlignment="1"/>
    <xf numFmtId="0" fontId="3" fillId="0" borderId="0" xfId="77" applyFont="1" applyFill="1" applyAlignment="1">
      <alignment horizontal="left" wrapText="1"/>
    </xf>
    <xf numFmtId="0" fontId="1" fillId="0" borderId="0" xfId="77" applyFont="1" applyFill="1" applyAlignment="1">
      <alignment horizontal="left" wrapText="1"/>
    </xf>
    <xf numFmtId="0" fontId="3" fillId="0" borderId="0" xfId="85" applyFont="1" applyFill="1" applyAlignment="1">
      <alignment horizontal="left" wrapText="1"/>
    </xf>
    <xf numFmtId="1" fontId="25" fillId="0" borderId="10" xfId="89" applyNumberFormat="1" applyFont="1" applyFill="1" applyBorder="1" applyAlignment="1">
      <alignment horizontal="center"/>
    </xf>
    <xf numFmtId="166" fontId="25" fillId="0" borderId="0" xfId="89" applyFont="1" applyFill="1" applyBorder="1" applyAlignment="1"/>
    <xf numFmtId="0" fontId="1" fillId="0" borderId="0" xfId="77" applyBorder="1" applyAlignment="1"/>
    <xf numFmtId="166" fontId="25" fillId="0" borderId="0" xfId="89" applyFont="1" applyFill="1" applyAlignment="1"/>
    <xf numFmtId="0" fontId="1" fillId="0" borderId="0" xfId="77" applyAlignment="1"/>
    <xf numFmtId="0" fontId="3" fillId="0" borderId="0" xfId="85" applyFont="1" applyFill="1" applyAlignment="1"/>
    <xf numFmtId="0" fontId="3" fillId="0" borderId="0" xfId="77" applyFont="1" applyFill="1" applyBorder="1" applyAlignment="1">
      <alignment horizontal="left" vertical="top" wrapText="1"/>
    </xf>
    <xf numFmtId="0" fontId="3" fillId="0" borderId="0" xfId="85" applyFont="1" applyFill="1" applyAlignment="1">
      <alignment horizontal="left" vertical="top" wrapText="1"/>
    </xf>
    <xf numFmtId="0" fontId="23" fillId="0" borderId="0" xfId="82" applyFont="1" applyFill="1" applyBorder="1" applyAlignment="1">
      <alignment horizontal="left" wrapText="1"/>
    </xf>
    <xf numFmtId="0" fontId="25" fillId="0" borderId="11" xfId="77" applyFont="1" applyFill="1" applyBorder="1" applyAlignment="1">
      <alignment horizontal="center"/>
    </xf>
    <xf numFmtId="0" fontId="25" fillId="0" borderId="11" xfId="77" applyFont="1" applyFill="1" applyBorder="1" applyAlignment="1">
      <alignment horizontal="center" wrapText="1"/>
    </xf>
    <xf numFmtId="165" fontId="17" fillId="29" borderId="12" xfId="84" applyNumberFormat="1" applyFont="1" applyFill="1" applyBorder="1" applyAlignment="1" applyProtection="1">
      <alignment horizontal="center"/>
      <protection locked="0"/>
    </xf>
    <xf numFmtId="165" fontId="17" fillId="29" borderId="13" xfId="84" applyNumberFormat="1" applyFont="1" applyFill="1" applyBorder="1" applyAlignment="1" applyProtection="1">
      <alignment horizontal="center"/>
      <protection locked="0"/>
    </xf>
    <xf numFmtId="165" fontId="17" fillId="29" borderId="14" xfId="84" applyNumberFormat="1" applyFont="1" applyFill="1" applyBorder="1" applyAlignment="1" applyProtection="1">
      <alignment horizontal="center"/>
      <protection locked="0"/>
    </xf>
    <xf numFmtId="165" fontId="1" fillId="29" borderId="12" xfId="84" applyNumberFormat="1" applyFont="1" applyFill="1" applyBorder="1" applyAlignment="1">
      <alignment horizontal="center"/>
    </xf>
    <xf numFmtId="165" fontId="1" fillId="29" borderId="14" xfId="84" applyNumberFormat="1" applyFont="1" applyFill="1" applyBorder="1" applyAlignment="1">
      <alignment horizontal="center"/>
    </xf>
    <xf numFmtId="165" fontId="23" fillId="25" borderId="12" xfId="0" applyNumberFormat="1" applyFont="1" applyFill="1" applyBorder="1" applyAlignment="1" applyProtection="1">
      <alignment horizontal="center"/>
      <protection locked="0"/>
    </xf>
    <xf numFmtId="165" fontId="23" fillId="25" borderId="13" xfId="0" applyNumberFormat="1" applyFont="1" applyFill="1" applyBorder="1" applyAlignment="1" applyProtection="1">
      <alignment horizontal="center"/>
      <protection locked="0"/>
    </xf>
    <xf numFmtId="165" fontId="23" fillId="25" borderId="14" xfId="0" applyNumberFormat="1" applyFont="1" applyFill="1" applyBorder="1" applyAlignment="1" applyProtection="1">
      <alignment horizontal="center"/>
      <protection locked="0"/>
    </xf>
    <xf numFmtId="0" fontId="3" fillId="0" borderId="0" xfId="77" applyFont="1" applyAlignment="1">
      <alignment horizontal="left" wrapText="1"/>
    </xf>
    <xf numFmtId="0" fontId="3" fillId="0" borderId="11" xfId="77" applyFont="1" applyBorder="1" applyAlignment="1">
      <alignment horizontal="center"/>
    </xf>
    <xf numFmtId="1" fontId="23" fillId="0" borderId="0" xfId="77" applyNumberFormat="1" applyFont="1" applyFill="1" applyAlignment="1">
      <alignment horizontal="left" wrapText="1"/>
    </xf>
    <xf numFmtId="0" fontId="3" fillId="0" borderId="11" xfId="77" applyFont="1" applyBorder="1" applyAlignment="1">
      <alignment horizontal="center" wrapText="1"/>
    </xf>
    <xf numFmtId="1" fontId="25" fillId="0" borderId="0" xfId="77" applyNumberFormat="1" applyFont="1" applyBorder="1" applyAlignment="1">
      <alignment horizontal="center" vertical="center" wrapText="1"/>
    </xf>
    <xf numFmtId="1" fontId="25" fillId="0" borderId="11" xfId="77" applyNumberFormat="1" applyFont="1" applyBorder="1" applyAlignment="1">
      <alignment horizontal="center" vertical="center" wrapText="1"/>
    </xf>
    <xf numFmtId="0" fontId="23" fillId="0" borderId="0" xfId="81" applyFont="1" applyFill="1" applyBorder="1" applyAlignment="1">
      <alignment horizontal="left" wrapText="1"/>
    </xf>
    <xf numFmtId="0" fontId="25" fillId="0" borderId="15" xfId="77" applyFont="1" applyFill="1" applyBorder="1" applyAlignment="1">
      <alignment horizontal="right" vertical="center" wrapText="1"/>
    </xf>
    <xf numFmtId="0" fontId="25" fillId="0" borderId="10" xfId="77" applyFont="1" applyFill="1" applyBorder="1" applyAlignment="1">
      <alignment horizontal="right" vertical="center" wrapText="1"/>
    </xf>
    <xf numFmtId="1" fontId="23" fillId="0" borderId="0" xfId="0" applyNumberFormat="1" applyFont="1" applyFill="1" applyAlignment="1">
      <alignment horizontal="left" wrapText="1"/>
    </xf>
    <xf numFmtId="166" fontId="25" fillId="0" borderId="10" xfId="92" applyFont="1" applyBorder="1" applyAlignment="1"/>
    <xf numFmtId="166" fontId="25" fillId="0" borderId="0" xfId="92" applyFont="1" applyBorder="1" applyAlignment="1"/>
    <xf numFmtId="164" fontId="25" fillId="0" borderId="11" xfId="92" applyNumberFormat="1" applyFont="1" applyBorder="1" applyAlignment="1">
      <alignment horizontal="center"/>
    </xf>
    <xf numFmtId="0" fontId="23" fillId="25" borderId="12" xfId="0" applyFont="1" applyFill="1" applyBorder="1" applyAlignment="1" applyProtection="1">
      <alignment horizontal="center"/>
      <protection locked="0"/>
    </xf>
    <xf numFmtId="0" fontId="23" fillId="25" borderId="13" xfId="0" applyFont="1" applyFill="1" applyBorder="1" applyAlignment="1" applyProtection="1">
      <alignment horizontal="center"/>
      <protection locked="0"/>
    </xf>
    <xf numFmtId="0" fontId="23" fillId="25" borderId="14" xfId="0" applyFont="1" applyFill="1" applyBorder="1" applyAlignment="1" applyProtection="1">
      <alignment horizontal="center"/>
      <protection locked="0"/>
    </xf>
    <xf numFmtId="166" fontId="25" fillId="0" borderId="15" xfId="92" applyFont="1" applyBorder="1" applyAlignment="1">
      <alignment wrapText="1"/>
    </xf>
    <xf numFmtId="166" fontId="25" fillId="0" borderId="10" xfId="92" applyFont="1" applyBorder="1" applyAlignment="1">
      <alignment wrapText="1"/>
    </xf>
    <xf numFmtId="0" fontId="3" fillId="0" borderId="0" xfId="80" applyFont="1" applyBorder="1" applyAlignment="1">
      <alignment horizontal="left" wrapText="1"/>
    </xf>
    <xf numFmtId="0" fontId="34" fillId="0" borderId="0" xfId="80" applyFont="1" applyBorder="1" applyAlignment="1">
      <alignment horizontal="left" wrapText="1"/>
    </xf>
    <xf numFmtId="0" fontId="26" fillId="0" borderId="0" xfId="80" applyFont="1" applyBorder="1" applyAlignment="1">
      <alignment horizontal="left" wrapText="1"/>
    </xf>
    <xf numFmtId="0" fontId="34" fillId="0" borderId="0" xfId="80" applyFont="1" applyFill="1" applyBorder="1" applyAlignment="1">
      <alignment horizontal="left" wrapText="1"/>
    </xf>
    <xf numFmtId="1" fontId="25" fillId="0" borderId="10" xfId="88" applyNumberFormat="1" applyFont="1" applyFill="1" applyBorder="1" applyAlignment="1">
      <alignment horizontal="center"/>
    </xf>
    <xf numFmtId="0" fontId="1" fillId="0" borderId="0" xfId="84" applyFont="1" applyFill="1" applyAlignment="1">
      <alignment horizontal="center"/>
    </xf>
    <xf numFmtId="166" fontId="23" fillId="0" borderId="0" xfId="92" applyFont="1" applyAlignment="1">
      <alignment wrapText="1"/>
    </xf>
    <xf numFmtId="0" fontId="17" fillId="0" borderId="0" xfId="0" applyFont="1" applyAlignment="1">
      <alignment wrapText="1"/>
    </xf>
    <xf numFmtId="166" fontId="26" fillId="0" borderId="15" xfId="92" applyFont="1" applyBorder="1" applyAlignment="1">
      <alignment wrapText="1"/>
    </xf>
    <xf numFmtId="166" fontId="26" fillId="0" borderId="10" xfId="92" applyFont="1" applyBorder="1" applyAlignment="1">
      <alignment wrapText="1"/>
    </xf>
    <xf numFmtId="0" fontId="26" fillId="0" borderId="0" xfId="80" applyFont="1" applyAlignment="1">
      <alignment horizontal="left" wrapText="1"/>
    </xf>
    <xf numFmtId="166" fontId="25" fillId="0" borderId="11" xfId="92" applyFont="1" applyBorder="1" applyAlignment="1">
      <alignment horizontal="center"/>
    </xf>
    <xf numFmtId="0" fontId="17" fillId="27" borderId="12" xfId="0" applyFont="1" applyFill="1" applyBorder="1" applyAlignment="1" applyProtection="1">
      <alignment horizontal="center"/>
      <protection locked="0"/>
    </xf>
    <xf numFmtId="0" fontId="17" fillId="27" borderId="13" xfId="0" applyFont="1" applyFill="1" applyBorder="1" applyAlignment="1" applyProtection="1">
      <alignment horizontal="center"/>
      <protection locked="0"/>
    </xf>
    <xf numFmtId="0" fontId="17" fillId="27" borderId="14" xfId="0" applyFont="1" applyFill="1" applyBorder="1" applyAlignment="1" applyProtection="1">
      <alignment horizontal="center"/>
      <protection locked="0"/>
    </xf>
    <xf numFmtId="0" fontId="0" fillId="0" borderId="0" xfId="0" applyAlignment="1">
      <alignment wrapText="1"/>
    </xf>
    <xf numFmtId="166" fontId="3" fillId="0" borderId="15" xfId="92" applyFont="1" applyBorder="1" applyAlignment="1">
      <alignment wrapText="1"/>
    </xf>
    <xf numFmtId="166" fontId="3" fillId="0" borderId="10" xfId="92" applyFont="1" applyBorder="1" applyAlignment="1">
      <alignment wrapText="1"/>
    </xf>
    <xf numFmtId="166" fontId="25" fillId="0" borderId="10" xfId="92" applyFont="1" applyFill="1" applyBorder="1" applyAlignment="1"/>
    <xf numFmtId="166" fontId="25" fillId="0" borderId="0" xfId="92" applyFont="1" applyFill="1" applyBorder="1" applyAlignment="1"/>
    <xf numFmtId="166" fontId="25" fillId="0" borderId="15" xfId="92" applyFont="1" applyFill="1" applyBorder="1" applyAlignment="1">
      <alignment wrapText="1"/>
    </xf>
    <xf numFmtId="166" fontId="25" fillId="0" borderId="10" xfId="92" applyFont="1" applyFill="1" applyBorder="1" applyAlignment="1">
      <alignment wrapText="1"/>
    </xf>
    <xf numFmtId="164" fontId="25" fillId="0" borderId="11" xfId="92" applyNumberFormat="1" applyFont="1" applyFill="1" applyBorder="1" applyAlignment="1">
      <alignment horizontal="center"/>
    </xf>
    <xf numFmtId="0" fontId="1" fillId="29" borderId="12" xfId="0" applyFont="1" applyFill="1" applyBorder="1" applyAlignment="1" applyProtection="1">
      <alignment horizontal="center"/>
      <protection locked="0"/>
    </xf>
    <xf numFmtId="0" fontId="1" fillId="29" borderId="13" xfId="0" applyFont="1" applyFill="1" applyBorder="1" applyAlignment="1" applyProtection="1">
      <alignment horizontal="center"/>
      <protection locked="0"/>
    </xf>
    <xf numFmtId="0" fontId="1" fillId="29" borderId="14" xfId="0" applyFont="1" applyFill="1" applyBorder="1" applyAlignment="1" applyProtection="1">
      <alignment horizontal="center"/>
      <protection locked="0"/>
    </xf>
    <xf numFmtId="0" fontId="17" fillId="29" borderId="12" xfId="0" applyFont="1" applyFill="1" applyBorder="1" applyAlignment="1" applyProtection="1">
      <alignment horizontal="center"/>
      <protection locked="0" hidden="1"/>
    </xf>
    <xf numFmtId="0" fontId="17" fillId="29" borderId="13" xfId="0" applyFont="1" applyFill="1" applyBorder="1" applyAlignment="1" applyProtection="1">
      <alignment horizontal="center"/>
      <protection locked="0" hidden="1"/>
    </xf>
    <xf numFmtId="0" fontId="17" fillId="29" borderId="14" xfId="0" applyFont="1" applyFill="1" applyBorder="1" applyAlignment="1" applyProtection="1">
      <alignment horizontal="center"/>
      <protection locked="0" hidden="1"/>
    </xf>
  </cellXfs>
  <cellStyles count="10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urrency" xfId="55" builtinId="4"/>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Hyperlink_SFR34_2009Final" xfId="69"/>
    <cellStyle name="Input" xfId="70" builtinId="20" customBuiltin="1"/>
    <cellStyle name="Input 2" xfId="71"/>
    <cellStyle name="Linked Cell" xfId="72" builtinId="24" customBuiltin="1"/>
    <cellStyle name="Linked Cell 2" xfId="73"/>
    <cellStyle name="Neutral" xfId="74" builtinId="28" customBuiltin="1"/>
    <cellStyle name="Neutral 2" xfId="75"/>
    <cellStyle name="Normal" xfId="0" builtinId="0"/>
    <cellStyle name="Normal 2" xfId="76"/>
    <cellStyle name="Normal 2 2" xfId="77"/>
    <cellStyle name="Normal 3" xfId="78"/>
    <cellStyle name="Normal_Addition1 2" xfId="79"/>
    <cellStyle name="Normal_AnnexA_tablesv5" xfId="80"/>
    <cellStyle name="Normal_final2000bulletin" xfId="81"/>
    <cellStyle name="Normal_final2000bulletin 2" xfId="82"/>
    <cellStyle name="Normal_sfr32-2009v2 2" xfId="83"/>
    <cellStyle name="Normal_tab1_tab10" xfId="84"/>
    <cellStyle name="Normal_tab1_tab10 2" xfId="85"/>
    <cellStyle name="Normal_tab3" xfId="86"/>
    <cellStyle name="Normal_tab3 2" xfId="87"/>
    <cellStyle name="Normal_table" xfId="88"/>
    <cellStyle name="Normal_table 2" xfId="89"/>
    <cellStyle name="Normal_Table02a_jv" xfId="90"/>
    <cellStyle name="Normal_Table2a&amp;b 2" xfId="91"/>
    <cellStyle name="Normal_TABLE4F" xfId="92"/>
    <cellStyle name="Note" xfId="93" builtinId="10" customBuiltin="1"/>
    <cellStyle name="Note 2" xfId="94"/>
    <cellStyle name="Output" xfId="95" builtinId="21" customBuiltin="1"/>
    <cellStyle name="Output 2" xfId="96"/>
    <cellStyle name="Percent" xfId="97" builtinId="5"/>
    <cellStyle name="Percent 2" xfId="98"/>
    <cellStyle name="Percent 3" xfId="99"/>
    <cellStyle name="Title" xfId="100" builtinId="15" customBuiltin="1"/>
    <cellStyle name="Title 2" xfId="101"/>
    <cellStyle name="Total" xfId="102" builtinId="25" customBuiltin="1"/>
    <cellStyle name="Total 2" xfId="103"/>
    <cellStyle name="Warning Text" xfId="104" builtinId="11" customBuiltin="1"/>
    <cellStyle name="Warning Text 2" xfId="105"/>
  </cellStyles>
  <dxfs count="71">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4"/>
    <pageSetUpPr fitToPage="1"/>
  </sheetPr>
  <dimension ref="A1:O12"/>
  <sheetViews>
    <sheetView showGridLines="0" tabSelected="1" zoomScaleNormal="100" workbookViewId="0">
      <selection activeCell="A2" sqref="A2"/>
    </sheetView>
  </sheetViews>
  <sheetFormatPr defaultRowHeight="12.75" x14ac:dyDescent="0.2"/>
  <cols>
    <col min="1" max="1" width="15.7109375" style="173" customWidth="1"/>
    <col min="2" max="16384" width="9.140625" style="173"/>
  </cols>
  <sheetData>
    <row r="1" spans="1:15" s="171" customFormat="1" ht="17.25" x14ac:dyDescent="0.2">
      <c r="A1" s="170" t="s">
        <v>244</v>
      </c>
    </row>
    <row r="2" spans="1:15" x14ac:dyDescent="0.2">
      <c r="A2" s="172"/>
      <c r="C2" s="171"/>
      <c r="D2" s="171"/>
      <c r="E2" s="171"/>
      <c r="F2" s="171"/>
      <c r="G2" s="171"/>
      <c r="H2" s="171"/>
      <c r="I2" s="171"/>
      <c r="J2" s="171"/>
      <c r="K2" s="171"/>
      <c r="L2" s="171"/>
      <c r="M2" s="171"/>
      <c r="N2" s="171"/>
      <c r="O2" s="171"/>
    </row>
    <row r="3" spans="1:15" x14ac:dyDescent="0.2">
      <c r="A3" s="171" t="s">
        <v>212</v>
      </c>
      <c r="C3" s="171"/>
      <c r="D3" s="171"/>
      <c r="E3" s="171"/>
      <c r="F3" s="171"/>
      <c r="G3" s="171"/>
      <c r="H3" s="171"/>
      <c r="I3" s="171"/>
      <c r="J3" s="171"/>
      <c r="K3" s="171"/>
      <c r="L3" s="171"/>
      <c r="M3" s="171"/>
      <c r="N3" s="171"/>
      <c r="O3" s="171"/>
    </row>
    <row r="4" spans="1:15" x14ac:dyDescent="0.2">
      <c r="A4" s="171"/>
      <c r="C4" s="171"/>
      <c r="D4" s="171"/>
      <c r="E4" s="171"/>
      <c r="F4" s="171"/>
      <c r="G4" s="171"/>
      <c r="H4" s="171"/>
      <c r="I4" s="171"/>
      <c r="J4" s="171"/>
      <c r="K4" s="171"/>
      <c r="L4" s="171"/>
      <c r="M4" s="171"/>
      <c r="N4" s="171"/>
      <c r="O4" s="171"/>
    </row>
    <row r="5" spans="1:15" x14ac:dyDescent="0.2">
      <c r="A5" s="174" t="s">
        <v>213</v>
      </c>
      <c r="B5" s="463" t="s">
        <v>335</v>
      </c>
      <c r="C5" s="463"/>
      <c r="D5" s="463"/>
      <c r="E5" s="463"/>
      <c r="F5" s="463"/>
      <c r="G5" s="463"/>
      <c r="H5" s="463"/>
      <c r="I5" s="463"/>
      <c r="J5" s="463"/>
      <c r="K5" s="463"/>
      <c r="L5" s="463"/>
      <c r="M5" s="463"/>
      <c r="N5" s="463"/>
      <c r="O5" s="463"/>
    </row>
    <row r="6" spans="1:15" ht="15" customHeight="1" x14ac:dyDescent="0.2">
      <c r="A6" s="175" t="s">
        <v>214</v>
      </c>
      <c r="B6" s="464" t="s">
        <v>336</v>
      </c>
      <c r="C6" s="464"/>
      <c r="D6" s="464"/>
      <c r="E6" s="464"/>
      <c r="F6" s="464"/>
      <c r="G6" s="464"/>
      <c r="H6" s="464"/>
      <c r="I6" s="464"/>
      <c r="J6" s="464"/>
      <c r="K6" s="464"/>
      <c r="L6" s="464"/>
      <c r="M6" s="464"/>
      <c r="N6" s="464"/>
      <c r="O6" s="464"/>
    </row>
    <row r="7" spans="1:15" x14ac:dyDescent="0.2">
      <c r="A7" s="175" t="s">
        <v>215</v>
      </c>
      <c r="B7" s="464" t="s">
        <v>337</v>
      </c>
      <c r="C7" s="464"/>
      <c r="D7" s="464"/>
      <c r="E7" s="464"/>
      <c r="F7" s="464"/>
      <c r="G7" s="464"/>
      <c r="H7" s="464"/>
      <c r="I7" s="464"/>
      <c r="J7" s="464"/>
      <c r="K7" s="464"/>
      <c r="L7" s="464"/>
      <c r="M7" s="464"/>
      <c r="N7" s="464"/>
      <c r="O7" s="464"/>
    </row>
    <row r="8" spans="1:15" ht="15" customHeight="1" x14ac:dyDescent="0.2">
      <c r="A8" s="175" t="s">
        <v>216</v>
      </c>
      <c r="B8" s="464" t="s">
        <v>338</v>
      </c>
      <c r="C8" s="464"/>
      <c r="D8" s="464"/>
      <c r="E8" s="464"/>
      <c r="F8" s="464"/>
      <c r="G8" s="464"/>
      <c r="H8" s="464"/>
      <c r="I8" s="464"/>
      <c r="J8" s="464"/>
      <c r="K8" s="464"/>
      <c r="L8" s="464"/>
      <c r="M8" s="464"/>
      <c r="N8" s="464"/>
      <c r="O8" s="464"/>
    </row>
    <row r="9" spans="1:15" x14ac:dyDescent="0.2">
      <c r="A9" s="175" t="s">
        <v>217</v>
      </c>
      <c r="B9" s="464" t="s">
        <v>339</v>
      </c>
      <c r="C9" s="465"/>
      <c r="D9" s="465"/>
      <c r="E9" s="465"/>
      <c r="F9" s="465"/>
      <c r="G9" s="465"/>
      <c r="H9" s="465"/>
      <c r="I9" s="465"/>
      <c r="J9" s="465"/>
      <c r="K9" s="465"/>
      <c r="L9" s="465"/>
      <c r="M9" s="465"/>
      <c r="N9" s="465"/>
      <c r="O9" s="465"/>
    </row>
    <row r="10" spans="1:15" ht="18" customHeight="1" x14ac:dyDescent="0.2">
      <c r="A10" s="174" t="s">
        <v>218</v>
      </c>
      <c r="B10" s="462" t="s">
        <v>340</v>
      </c>
      <c r="C10" s="462"/>
      <c r="D10" s="462"/>
      <c r="E10" s="462"/>
      <c r="F10" s="462"/>
      <c r="G10" s="462"/>
      <c r="H10" s="462"/>
      <c r="I10" s="462"/>
      <c r="J10" s="462"/>
      <c r="K10" s="462"/>
      <c r="L10" s="462"/>
      <c r="M10" s="462"/>
      <c r="N10" s="176"/>
      <c r="O10" s="176"/>
    </row>
    <row r="11" spans="1:15" x14ac:dyDescent="0.2">
      <c r="L11" s="171"/>
    </row>
    <row r="12" spans="1:15" ht="15" customHeight="1" x14ac:dyDescent="0.2">
      <c r="A12" s="177"/>
      <c r="M12" s="171"/>
      <c r="N12" s="171"/>
      <c r="O12" s="171"/>
    </row>
  </sheetData>
  <mergeCells count="6">
    <mergeCell ref="B10:M10"/>
    <mergeCell ref="B5:O5"/>
    <mergeCell ref="B6:O6"/>
    <mergeCell ref="B7:O7"/>
    <mergeCell ref="B8:O8"/>
    <mergeCell ref="B9:O9"/>
  </mergeCells>
  <phoneticPr fontId="42" type="noConversion"/>
  <hyperlinks>
    <hyperlink ref="A6" location="'Table 2'!A1" display="Table 2"/>
    <hyperlink ref="A5" location="'Table 1'!A1" display="Table 1 "/>
    <hyperlink ref="A7" location="'Table 3'!A1" display="Table 3"/>
    <hyperlink ref="A8" location="'Table 4'!A1" display="Table 4"/>
    <hyperlink ref="A9" location="'Table 5'!A1" display="Table 5"/>
    <hyperlink ref="B5" location="'Table 1 '!A1" display="Key Stage 2 test levels of attainment by subject, 1995-2012"/>
    <hyperlink ref="B6" location="'Table 2'!A1" display="Percentage of pupils achieving Level 4 or above and Level 5 in Key Stage 2 tests and teacher assessments by gender, 2007-2012"/>
    <hyperlink ref="B7" location="'Table 3'!A1" display="Key Stage 2 test and teacher assessment levels of attainment by subject and gender, 2012"/>
    <hyperlink ref="B8" location="'Table 4'!A1" display="Expected progression in English and mathematics between Key Stage 1 and Key Stage 2 by gender, 2009-2012"/>
    <hyperlink ref="B9" location="'Table 5'!A1" display="Percentage of pupils achieving Level 4 or above and Level 5 or above in Key Stage 2 tests and teacher assessments by school type"/>
    <hyperlink ref="A11" location="'Table 7'!A1" display="Table 7"/>
    <hyperlink ref="A10" location="'Table 6'!A1" display="Table 6"/>
    <hyperlink ref="B10" location="'Table 7'!A1" display="Attainment of pupils at Key Stage 2 by prior attainment at Key Stage 1 in reading tests, reading teacher assessments and writing teacher assessments"/>
    <hyperlink ref="B10:M10" location="'Table 6'!A1" display="Attainment of pupils at Key Stage 2 by prior attainment at Key Stage 1 in mathematics test, reading test, reading teacher assessments and writing teacher assessments, 2012"/>
    <hyperlink ref="B5:O5" location="'Table 1'!A1" display="Key Stage 2 test levels of attainment by subject, 1995-2013"/>
  </hyperlinks>
  <pageMargins left="0.39370078740157483" right="0.39370078740157483" top="0.78740157480314965" bottom="0.78740157480314965" header="0.51181102362204722" footer="0.51181102362204722"/>
  <pageSetup paperSize="9" scale="97" orientation="landscape" r:id="rId1"/>
  <headerFooter alignWithMargins="0">
    <oddFooter>&amp;C&amp;7Page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124"/>
  <sheetViews>
    <sheetView workbookViewId="0">
      <selection sqref="A1:H1"/>
    </sheetView>
  </sheetViews>
  <sheetFormatPr defaultRowHeight="12.75" x14ac:dyDescent="0.2"/>
  <cols>
    <col min="18" max="22" width="5" customWidth="1"/>
  </cols>
  <sheetData>
    <row r="1" spans="1:22" x14ac:dyDescent="0.2">
      <c r="A1" s="352" t="s">
        <v>226</v>
      </c>
    </row>
    <row r="2" spans="1:22" x14ac:dyDescent="0.2">
      <c r="A2" s="97" t="s">
        <v>117</v>
      </c>
    </row>
    <row r="3" spans="1:22" x14ac:dyDescent="0.2">
      <c r="A3" t="s">
        <v>0</v>
      </c>
      <c r="B3" t="s">
        <v>0</v>
      </c>
      <c r="C3" t="s">
        <v>108</v>
      </c>
    </row>
    <row r="4" spans="1:22" x14ac:dyDescent="0.2">
      <c r="C4" t="s">
        <v>48</v>
      </c>
      <c r="D4" t="s">
        <v>17</v>
      </c>
      <c r="E4" t="s">
        <v>2</v>
      </c>
      <c r="F4" t="s">
        <v>3</v>
      </c>
      <c r="G4" t="s">
        <v>4</v>
      </c>
      <c r="H4" t="s">
        <v>5</v>
      </c>
      <c r="I4" t="s">
        <v>6</v>
      </c>
      <c r="J4" t="s">
        <v>46</v>
      </c>
      <c r="K4" t="s">
        <v>47</v>
      </c>
      <c r="L4" t="s">
        <v>11</v>
      </c>
      <c r="M4" s="1" t="s">
        <v>109</v>
      </c>
      <c r="N4" s="1" t="s">
        <v>78</v>
      </c>
      <c r="O4" s="1" t="s">
        <v>79</v>
      </c>
      <c r="P4" s="1" t="s">
        <v>30</v>
      </c>
      <c r="Q4" s="1" t="s">
        <v>31</v>
      </c>
      <c r="R4" s="1"/>
    </row>
    <row r="5" spans="1:22" x14ac:dyDescent="0.2">
      <c r="C5" t="s">
        <v>12</v>
      </c>
      <c r="D5" t="s">
        <v>12</v>
      </c>
      <c r="E5" t="s">
        <v>12</v>
      </c>
      <c r="F5" t="s">
        <v>12</v>
      </c>
      <c r="G5" t="s">
        <v>12</v>
      </c>
      <c r="H5" t="s">
        <v>12</v>
      </c>
      <c r="I5" t="s">
        <v>12</v>
      </c>
      <c r="J5" t="s">
        <v>12</v>
      </c>
      <c r="K5" t="s">
        <v>12</v>
      </c>
      <c r="L5" t="s">
        <v>12</v>
      </c>
    </row>
    <row r="6" spans="1:22" x14ac:dyDescent="0.2">
      <c r="A6" t="s">
        <v>13</v>
      </c>
      <c r="B6" t="s">
        <v>14</v>
      </c>
      <c r="C6">
        <v>2063</v>
      </c>
      <c r="D6">
        <v>7520</v>
      </c>
      <c r="E6">
        <v>36405</v>
      </c>
      <c r="F6">
        <v>129613</v>
      </c>
      <c r="G6">
        <v>73947</v>
      </c>
      <c r="H6">
        <v>1326</v>
      </c>
      <c r="I6">
        <v>57</v>
      </c>
      <c r="J6">
        <v>149</v>
      </c>
      <c r="K6">
        <v>1720</v>
      </c>
      <c r="L6">
        <v>252800</v>
      </c>
      <c r="M6" s="1">
        <f>SUM(C6:J6,K6)</f>
        <v>252800</v>
      </c>
      <c r="N6" s="1">
        <f>SUM(C6:D6,K6)</f>
        <v>11303</v>
      </c>
      <c r="O6" s="1">
        <f>SUM(C6:E6,K6)</f>
        <v>47708</v>
      </c>
      <c r="P6" s="1">
        <f>SUM(F6:H6)</f>
        <v>204886</v>
      </c>
      <c r="Q6" s="1">
        <f>SUM(G6:H6)</f>
        <v>75273</v>
      </c>
      <c r="R6" s="1">
        <f t="shared" ref="R6:U8" si="0">ROUND((N6/$M6)*100,0)</f>
        <v>4</v>
      </c>
      <c r="S6" s="1">
        <f t="shared" si="0"/>
        <v>19</v>
      </c>
      <c r="T6" s="1">
        <f t="shared" si="0"/>
        <v>81</v>
      </c>
      <c r="U6" s="1">
        <f t="shared" si="0"/>
        <v>30</v>
      </c>
    </row>
    <row r="7" spans="1:22" x14ac:dyDescent="0.2">
      <c r="B7" t="s">
        <v>15</v>
      </c>
      <c r="C7">
        <v>1063</v>
      </c>
      <c r="D7">
        <v>3999</v>
      </c>
      <c r="E7">
        <v>22708</v>
      </c>
      <c r="F7">
        <v>117319</v>
      </c>
      <c r="G7">
        <v>94474</v>
      </c>
      <c r="H7">
        <v>1978</v>
      </c>
      <c r="I7">
        <v>40</v>
      </c>
      <c r="J7">
        <v>107</v>
      </c>
      <c r="K7">
        <v>923</v>
      </c>
      <c r="L7">
        <v>242611</v>
      </c>
      <c r="M7" s="1">
        <f>SUM(C7:J7,K7)</f>
        <v>242611</v>
      </c>
      <c r="N7" s="1">
        <f>SUM(C7:D7,K7)</f>
        <v>5985</v>
      </c>
      <c r="O7" s="1">
        <f>SUM(C7:E7,K7)</f>
        <v>28693</v>
      </c>
      <c r="P7" s="1">
        <f>SUM(F7:H7)</f>
        <v>213771</v>
      </c>
      <c r="Q7" s="1">
        <f>SUM(G7:H7)</f>
        <v>96452</v>
      </c>
      <c r="R7" s="1">
        <f t="shared" si="0"/>
        <v>2</v>
      </c>
      <c r="S7" s="1">
        <f t="shared" si="0"/>
        <v>12</v>
      </c>
      <c r="T7" s="1">
        <f t="shared" si="0"/>
        <v>88</v>
      </c>
      <c r="U7" s="1">
        <f t="shared" si="0"/>
        <v>40</v>
      </c>
    </row>
    <row r="8" spans="1:22" x14ac:dyDescent="0.2">
      <c r="B8" t="s">
        <v>11</v>
      </c>
      <c r="C8">
        <v>3126</v>
      </c>
      <c r="D8">
        <v>11519</v>
      </c>
      <c r="E8">
        <v>59113</v>
      </c>
      <c r="F8">
        <v>246932</v>
      </c>
      <c r="G8">
        <v>168421</v>
      </c>
      <c r="H8">
        <v>3304</v>
      </c>
      <c r="I8">
        <v>97</v>
      </c>
      <c r="J8">
        <v>256</v>
      </c>
      <c r="K8">
        <v>2643</v>
      </c>
      <c r="L8">
        <v>495411</v>
      </c>
      <c r="M8" s="1">
        <f>SUM(C8:J8,K8)</f>
        <v>495411</v>
      </c>
      <c r="N8" s="1">
        <f>SUM(C8:D8,K8)</f>
        <v>17288</v>
      </c>
      <c r="O8" s="1">
        <f>SUM(C8:E8,K8)</f>
        <v>76401</v>
      </c>
      <c r="P8" s="1">
        <f>SUM(F8:H8)</f>
        <v>418657</v>
      </c>
      <c r="Q8" s="1">
        <f>SUM(G8:H8)</f>
        <v>171725</v>
      </c>
      <c r="R8" s="1">
        <f t="shared" si="0"/>
        <v>3</v>
      </c>
      <c r="S8" s="1">
        <f t="shared" si="0"/>
        <v>15</v>
      </c>
      <c r="T8" s="1">
        <f t="shared" si="0"/>
        <v>85</v>
      </c>
      <c r="U8" s="1">
        <f t="shared" si="0"/>
        <v>35</v>
      </c>
    </row>
    <row r="10" spans="1:22" x14ac:dyDescent="0.2">
      <c r="C10" s="1">
        <f t="shared" ref="C10:L10" si="1">ROUND((C6/$M6)*100,0)</f>
        <v>1</v>
      </c>
      <c r="D10" s="1">
        <f t="shared" si="1"/>
        <v>3</v>
      </c>
      <c r="E10" s="1">
        <f t="shared" si="1"/>
        <v>14</v>
      </c>
      <c r="F10" s="1">
        <f t="shared" si="1"/>
        <v>51</v>
      </c>
      <c r="G10" s="1">
        <f t="shared" si="1"/>
        <v>29</v>
      </c>
      <c r="H10" s="1">
        <f t="shared" si="1"/>
        <v>1</v>
      </c>
      <c r="I10" s="1">
        <f t="shared" si="1"/>
        <v>0</v>
      </c>
      <c r="J10" s="1">
        <f t="shared" si="1"/>
        <v>0</v>
      </c>
      <c r="K10" s="1">
        <f t="shared" si="1"/>
        <v>1</v>
      </c>
      <c r="L10" s="1">
        <f t="shared" si="1"/>
        <v>100</v>
      </c>
      <c r="M10" s="1"/>
    </row>
    <row r="11" spans="1:22" x14ac:dyDescent="0.2">
      <c r="C11" s="1">
        <f t="shared" ref="C11:L11" si="2">ROUND((C7/$M7)*100,0)</f>
        <v>0</v>
      </c>
      <c r="D11" s="1">
        <f t="shared" si="2"/>
        <v>2</v>
      </c>
      <c r="E11" s="1">
        <f t="shared" si="2"/>
        <v>9</v>
      </c>
      <c r="F11" s="1">
        <f t="shared" si="2"/>
        <v>48</v>
      </c>
      <c r="G11" s="1">
        <f t="shared" si="2"/>
        <v>39</v>
      </c>
      <c r="H11" s="1">
        <f t="shared" si="2"/>
        <v>1</v>
      </c>
      <c r="I11" s="1">
        <f t="shared" si="2"/>
        <v>0</v>
      </c>
      <c r="J11" s="1">
        <f t="shared" si="2"/>
        <v>0</v>
      </c>
      <c r="K11" s="1">
        <f t="shared" si="2"/>
        <v>0</v>
      </c>
      <c r="L11" s="1">
        <f t="shared" si="2"/>
        <v>100</v>
      </c>
      <c r="M11" s="1"/>
    </row>
    <row r="12" spans="1:22" x14ac:dyDescent="0.2">
      <c r="C12" s="1">
        <f t="shared" ref="C12:L12" si="3">ROUND((C8/$M8)*100,0)</f>
        <v>1</v>
      </c>
      <c r="D12" s="1">
        <f t="shared" si="3"/>
        <v>2</v>
      </c>
      <c r="E12" s="1">
        <f t="shared" si="3"/>
        <v>12</v>
      </c>
      <c r="F12" s="1">
        <f t="shared" si="3"/>
        <v>50</v>
      </c>
      <c r="G12" s="1">
        <f t="shared" si="3"/>
        <v>34</v>
      </c>
      <c r="H12" s="1">
        <f t="shared" si="3"/>
        <v>1</v>
      </c>
      <c r="I12" s="1">
        <f t="shared" si="3"/>
        <v>0</v>
      </c>
      <c r="J12" s="1">
        <f t="shared" si="3"/>
        <v>0</v>
      </c>
      <c r="K12" s="1">
        <f t="shared" si="3"/>
        <v>1</v>
      </c>
      <c r="L12" s="1">
        <f t="shared" si="3"/>
        <v>100</v>
      </c>
      <c r="M12" s="1"/>
    </row>
    <row r="14" spans="1:22" x14ac:dyDescent="0.2">
      <c r="A14" t="s">
        <v>0</v>
      </c>
      <c r="B14" t="s">
        <v>0</v>
      </c>
      <c r="C14" t="s">
        <v>133</v>
      </c>
    </row>
    <row r="15" spans="1:22" x14ac:dyDescent="0.2">
      <c r="C15" t="s">
        <v>48</v>
      </c>
      <c r="D15" t="s">
        <v>17</v>
      </c>
      <c r="E15" t="s">
        <v>2</v>
      </c>
      <c r="F15" t="s">
        <v>3</v>
      </c>
      <c r="G15" t="s">
        <v>4</v>
      </c>
      <c r="H15" t="s">
        <v>5</v>
      </c>
      <c r="I15" t="s">
        <v>6</v>
      </c>
      <c r="J15" t="s">
        <v>46</v>
      </c>
      <c r="K15" t="s">
        <v>47</v>
      </c>
      <c r="L15" t="s">
        <v>11</v>
      </c>
      <c r="M15" s="1" t="s">
        <v>109</v>
      </c>
      <c r="N15" s="1" t="s">
        <v>78</v>
      </c>
      <c r="O15" s="1" t="s">
        <v>79</v>
      </c>
      <c r="P15" s="1" t="s">
        <v>30</v>
      </c>
      <c r="Q15" s="1" t="s">
        <v>31</v>
      </c>
      <c r="V15" s="137">
        <v>0.06</v>
      </c>
    </row>
    <row r="16" spans="1:22" x14ac:dyDescent="0.2">
      <c r="C16" t="s">
        <v>12</v>
      </c>
      <c r="D16" t="s">
        <v>12</v>
      </c>
      <c r="E16" t="s">
        <v>12</v>
      </c>
      <c r="F16" t="s">
        <v>12</v>
      </c>
      <c r="G16" t="s">
        <v>12</v>
      </c>
      <c r="H16" t="s">
        <v>12</v>
      </c>
      <c r="I16" t="s">
        <v>12</v>
      </c>
      <c r="J16" t="s">
        <v>12</v>
      </c>
      <c r="K16" t="s">
        <v>12</v>
      </c>
      <c r="L16" t="s">
        <v>12</v>
      </c>
    </row>
    <row r="17" spans="1:22" x14ac:dyDescent="0.2">
      <c r="A17" t="s">
        <v>13</v>
      </c>
      <c r="B17" t="s">
        <v>14</v>
      </c>
      <c r="C17">
        <v>2272</v>
      </c>
      <c r="D17">
        <v>9611</v>
      </c>
      <c r="E17">
        <v>28638</v>
      </c>
      <c r="F17">
        <v>108463</v>
      </c>
      <c r="G17">
        <v>99065</v>
      </c>
      <c r="H17">
        <v>3049</v>
      </c>
      <c r="I17">
        <v>60</v>
      </c>
      <c r="J17">
        <v>158</v>
      </c>
      <c r="K17">
        <v>1739</v>
      </c>
      <c r="L17">
        <v>253055</v>
      </c>
      <c r="M17" s="1">
        <f>SUM(C17:H17,I17:J17,K17)</f>
        <v>253055</v>
      </c>
      <c r="N17" s="1">
        <f>SUM(C17:D17,K17)</f>
        <v>13622</v>
      </c>
      <c r="O17" s="1">
        <f>SUM(C17:E17,K17)</f>
        <v>42260</v>
      </c>
      <c r="P17" s="1">
        <f>SUM(F17:H17)</f>
        <v>210577</v>
      </c>
      <c r="Q17" s="1">
        <f>SUM(G17:H17)</f>
        <v>102114</v>
      </c>
      <c r="R17" s="1">
        <f t="shared" ref="R17:U19" si="4">ROUND((N17/$M17)*100,0)</f>
        <v>5</v>
      </c>
      <c r="S17" s="1">
        <f t="shared" si="4"/>
        <v>17</v>
      </c>
      <c r="T17" s="1">
        <f t="shared" si="4"/>
        <v>83</v>
      </c>
      <c r="U17" s="1">
        <f t="shared" si="4"/>
        <v>40</v>
      </c>
      <c r="V17" s="1">
        <f>ROUND((H17/$M17)*100,0)</f>
        <v>1</v>
      </c>
    </row>
    <row r="18" spans="1:22" x14ac:dyDescent="0.2">
      <c r="B18" t="s">
        <v>15</v>
      </c>
      <c r="C18">
        <v>1012</v>
      </c>
      <c r="D18">
        <v>4902</v>
      </c>
      <c r="E18">
        <v>17765</v>
      </c>
      <c r="F18">
        <v>91121</v>
      </c>
      <c r="G18">
        <v>121695</v>
      </c>
      <c r="H18">
        <v>5272</v>
      </c>
      <c r="I18">
        <v>46</v>
      </c>
      <c r="J18">
        <v>109</v>
      </c>
      <c r="K18">
        <v>933</v>
      </c>
      <c r="L18">
        <v>242855</v>
      </c>
      <c r="M18" s="1">
        <f>SUM(C18:H18,I18:J18,K18)</f>
        <v>242855</v>
      </c>
      <c r="N18" s="1">
        <f>SUM(C18:D18,K18)</f>
        <v>6847</v>
      </c>
      <c r="O18" s="1">
        <f>SUM(C18:E18,K18)</f>
        <v>24612</v>
      </c>
      <c r="P18" s="1">
        <f>SUM(F18:H18)</f>
        <v>218088</v>
      </c>
      <c r="Q18" s="1">
        <f>SUM(G18:H18)</f>
        <v>126967</v>
      </c>
      <c r="R18" s="1">
        <f t="shared" si="4"/>
        <v>3</v>
      </c>
      <c r="S18" s="1">
        <f t="shared" si="4"/>
        <v>10</v>
      </c>
      <c r="T18" s="1">
        <f t="shared" si="4"/>
        <v>90</v>
      </c>
      <c r="U18" s="1">
        <f t="shared" si="4"/>
        <v>52</v>
      </c>
      <c r="V18" s="1">
        <f>ROUND((H18/$M18)*100,0)</f>
        <v>2</v>
      </c>
    </row>
    <row r="19" spans="1:22" x14ac:dyDescent="0.2">
      <c r="B19" t="s">
        <v>11</v>
      </c>
      <c r="C19">
        <v>3284</v>
      </c>
      <c r="D19">
        <v>14513</v>
      </c>
      <c r="E19">
        <v>46403</v>
      </c>
      <c r="F19">
        <v>199584</v>
      </c>
      <c r="G19">
        <v>220760</v>
      </c>
      <c r="H19">
        <v>8321</v>
      </c>
      <c r="I19">
        <v>106</v>
      </c>
      <c r="J19">
        <v>267</v>
      </c>
      <c r="K19">
        <v>2672</v>
      </c>
      <c r="L19">
        <v>495910</v>
      </c>
      <c r="M19" s="1">
        <f>SUM(C19:H19,I19:J19,K19)</f>
        <v>495910</v>
      </c>
      <c r="N19" s="1">
        <f>SUM(C19:D19,K19)</f>
        <v>20469</v>
      </c>
      <c r="O19" s="1">
        <f>SUM(C19:E19,K19)</f>
        <v>66872</v>
      </c>
      <c r="P19" s="1">
        <f>SUM(F19:H19)</f>
        <v>428665</v>
      </c>
      <c r="Q19" s="1">
        <f>SUM(G19:H19)</f>
        <v>229081</v>
      </c>
      <c r="R19" s="1">
        <f t="shared" si="4"/>
        <v>4</v>
      </c>
      <c r="S19" s="1">
        <f t="shared" si="4"/>
        <v>13</v>
      </c>
      <c r="T19" s="1">
        <f t="shared" si="4"/>
        <v>86</v>
      </c>
      <c r="U19" s="1">
        <f t="shared" si="4"/>
        <v>46</v>
      </c>
      <c r="V19" s="1">
        <f>ROUND((H19/$M19)*100,0)</f>
        <v>2</v>
      </c>
    </row>
    <row r="21" spans="1:22" x14ac:dyDescent="0.2">
      <c r="C21" s="1">
        <f t="shared" ref="C21:H23" si="5">ROUND((C17/$M17)*100,0)</f>
        <v>1</v>
      </c>
      <c r="D21" s="1">
        <f t="shared" si="5"/>
        <v>4</v>
      </c>
      <c r="E21" s="1">
        <f t="shared" si="5"/>
        <v>11</v>
      </c>
      <c r="F21" s="1">
        <f t="shared" si="5"/>
        <v>43</v>
      </c>
      <c r="G21" s="1">
        <f t="shared" si="5"/>
        <v>39</v>
      </c>
      <c r="H21" s="1">
        <f t="shared" si="5"/>
        <v>1</v>
      </c>
      <c r="I21" s="1">
        <f t="shared" ref="I21:L23" si="6">ROUND((I17/$M17)*100,0)</f>
        <v>0</v>
      </c>
      <c r="J21" s="1">
        <f t="shared" si="6"/>
        <v>0</v>
      </c>
      <c r="K21" s="1">
        <f t="shared" si="6"/>
        <v>1</v>
      </c>
      <c r="L21" s="1">
        <f t="shared" si="6"/>
        <v>100</v>
      </c>
      <c r="M21" s="1"/>
      <c r="N21" s="1"/>
      <c r="O21" s="1"/>
      <c r="P21" s="1"/>
      <c r="Q21" s="1"/>
      <c r="R21" s="1"/>
    </row>
    <row r="22" spans="1:22" x14ac:dyDescent="0.2">
      <c r="C22" s="1">
        <f t="shared" si="5"/>
        <v>0</v>
      </c>
      <c r="D22" s="1">
        <f t="shared" si="5"/>
        <v>2</v>
      </c>
      <c r="E22" s="1">
        <f t="shared" si="5"/>
        <v>7</v>
      </c>
      <c r="F22" s="1">
        <f t="shared" si="5"/>
        <v>38</v>
      </c>
      <c r="G22" s="1">
        <f t="shared" si="5"/>
        <v>50</v>
      </c>
      <c r="H22" s="1">
        <f t="shared" si="5"/>
        <v>2</v>
      </c>
      <c r="I22" s="1">
        <f t="shared" si="6"/>
        <v>0</v>
      </c>
      <c r="J22" s="1">
        <f t="shared" si="6"/>
        <v>0</v>
      </c>
      <c r="K22" s="1">
        <f t="shared" si="6"/>
        <v>0</v>
      </c>
      <c r="L22" s="1">
        <f t="shared" si="6"/>
        <v>100</v>
      </c>
      <c r="M22" s="1"/>
      <c r="N22" s="1"/>
      <c r="O22" s="1"/>
      <c r="P22" s="1"/>
      <c r="Q22" s="1"/>
      <c r="R22" s="1"/>
    </row>
    <row r="23" spans="1:22" x14ac:dyDescent="0.2">
      <c r="C23" s="1">
        <f t="shared" si="5"/>
        <v>1</v>
      </c>
      <c r="D23" s="1">
        <f t="shared" si="5"/>
        <v>3</v>
      </c>
      <c r="E23" s="1">
        <f t="shared" si="5"/>
        <v>9</v>
      </c>
      <c r="F23" s="1">
        <f t="shared" si="5"/>
        <v>40</v>
      </c>
      <c r="G23" s="1">
        <f t="shared" si="5"/>
        <v>45</v>
      </c>
      <c r="H23" s="1">
        <f t="shared" si="5"/>
        <v>2</v>
      </c>
      <c r="I23" s="1">
        <f t="shared" si="6"/>
        <v>0</v>
      </c>
      <c r="J23" s="1">
        <f t="shared" si="6"/>
        <v>0</v>
      </c>
      <c r="K23" s="1">
        <f t="shared" si="6"/>
        <v>1</v>
      </c>
      <c r="L23" s="1">
        <f t="shared" si="6"/>
        <v>100</v>
      </c>
      <c r="M23" s="1"/>
      <c r="N23" s="1"/>
      <c r="O23" s="1"/>
      <c r="P23" s="1"/>
      <c r="Q23" s="1"/>
      <c r="R23" s="1"/>
    </row>
    <row r="25" spans="1:22" x14ac:dyDescent="0.2">
      <c r="A25" t="s">
        <v>0</v>
      </c>
      <c r="B25" t="s">
        <v>0</v>
      </c>
      <c r="C25" t="s">
        <v>135</v>
      </c>
    </row>
    <row r="26" spans="1:22" x14ac:dyDescent="0.2">
      <c r="C26" t="s">
        <v>48</v>
      </c>
      <c r="D26" t="s">
        <v>17</v>
      </c>
      <c r="E26" t="s">
        <v>2</v>
      </c>
      <c r="F26" t="s">
        <v>3</v>
      </c>
      <c r="G26" t="s">
        <v>4</v>
      </c>
      <c r="H26" t="s">
        <v>5</v>
      </c>
      <c r="I26" t="s">
        <v>6</v>
      </c>
      <c r="J26" t="s">
        <v>46</v>
      </c>
      <c r="K26" t="s">
        <v>47</v>
      </c>
      <c r="L26" t="s">
        <v>11</v>
      </c>
      <c r="M26" s="1" t="s">
        <v>109</v>
      </c>
      <c r="N26" s="1" t="s">
        <v>78</v>
      </c>
      <c r="O26" s="1" t="s">
        <v>79</v>
      </c>
      <c r="P26" s="1" t="s">
        <v>30</v>
      </c>
      <c r="Q26" s="1" t="s">
        <v>31</v>
      </c>
      <c r="R26" s="1"/>
      <c r="V26" s="137">
        <v>0.06</v>
      </c>
    </row>
    <row r="27" spans="1:22" x14ac:dyDescent="0.2">
      <c r="C27" t="s">
        <v>12</v>
      </c>
      <c r="D27" t="s">
        <v>12</v>
      </c>
      <c r="E27" t="s">
        <v>12</v>
      </c>
      <c r="F27" t="s">
        <v>12</v>
      </c>
      <c r="G27" t="s">
        <v>12</v>
      </c>
      <c r="H27" t="s">
        <v>12</v>
      </c>
      <c r="I27" t="s">
        <v>12</v>
      </c>
      <c r="J27" t="s">
        <v>12</v>
      </c>
      <c r="K27" t="s">
        <v>12</v>
      </c>
      <c r="L27" t="s">
        <v>12</v>
      </c>
    </row>
    <row r="28" spans="1:22" x14ac:dyDescent="0.2">
      <c r="A28" t="s">
        <v>13</v>
      </c>
      <c r="B28" t="s">
        <v>14</v>
      </c>
      <c r="C28">
        <v>2720</v>
      </c>
      <c r="D28">
        <v>9388</v>
      </c>
      <c r="E28">
        <v>46406</v>
      </c>
      <c r="F28">
        <v>137881</v>
      </c>
      <c r="G28">
        <v>52808</v>
      </c>
      <c r="H28">
        <v>1733</v>
      </c>
      <c r="I28">
        <v>59</v>
      </c>
      <c r="J28">
        <v>157</v>
      </c>
      <c r="K28">
        <v>1908</v>
      </c>
      <c r="L28">
        <v>253060</v>
      </c>
      <c r="M28" s="1">
        <f>SUM(C28:J28,K28)</f>
        <v>253060</v>
      </c>
      <c r="N28" s="1">
        <f>SUM(C28:D28,K28)</f>
        <v>14016</v>
      </c>
      <c r="O28" s="1">
        <f>SUM(C28:E28,K28)</f>
        <v>60422</v>
      </c>
      <c r="P28" s="1">
        <f>SUM(F28:H28)</f>
        <v>192422</v>
      </c>
      <c r="Q28" s="1">
        <f>SUM(G28:H28)</f>
        <v>54541</v>
      </c>
      <c r="R28" s="1">
        <f t="shared" ref="R28:U30" si="7">ROUND((N28/$M28)*100,0)</f>
        <v>6</v>
      </c>
      <c r="S28" s="1">
        <f t="shared" si="7"/>
        <v>24</v>
      </c>
      <c r="T28" s="1">
        <f t="shared" si="7"/>
        <v>76</v>
      </c>
      <c r="U28" s="1">
        <f t="shared" si="7"/>
        <v>22</v>
      </c>
      <c r="V28" s="1">
        <f>ROUND((H28/$M28)*100,0)</f>
        <v>1</v>
      </c>
    </row>
    <row r="29" spans="1:22" x14ac:dyDescent="0.2">
      <c r="B29" t="s">
        <v>15</v>
      </c>
      <c r="C29">
        <v>1176</v>
      </c>
      <c r="D29">
        <v>4308</v>
      </c>
      <c r="E29">
        <v>25673</v>
      </c>
      <c r="F29">
        <v>124840</v>
      </c>
      <c r="G29">
        <v>82338</v>
      </c>
      <c r="H29">
        <v>3361</v>
      </c>
      <c r="I29">
        <v>41</v>
      </c>
      <c r="J29">
        <v>110</v>
      </c>
      <c r="K29">
        <v>1005</v>
      </c>
      <c r="L29">
        <v>242852</v>
      </c>
      <c r="M29" s="1">
        <f>SUM(C29:J29,K29)</f>
        <v>242852</v>
      </c>
      <c r="N29" s="1">
        <f>SUM(C29:D29,K29)</f>
        <v>6489</v>
      </c>
      <c r="O29" s="1">
        <f>SUM(C29:E29,K29)</f>
        <v>32162</v>
      </c>
      <c r="P29" s="1">
        <f>SUM(F29:H29)</f>
        <v>210539</v>
      </c>
      <c r="Q29" s="1">
        <f>SUM(G29:H29)</f>
        <v>85699</v>
      </c>
      <c r="R29" s="1">
        <f t="shared" si="7"/>
        <v>3</v>
      </c>
      <c r="S29" s="1">
        <f t="shared" si="7"/>
        <v>13</v>
      </c>
      <c r="T29" s="1">
        <f t="shared" si="7"/>
        <v>87</v>
      </c>
      <c r="U29" s="1">
        <f t="shared" si="7"/>
        <v>35</v>
      </c>
      <c r="V29" s="1">
        <f>ROUND((H29/$M29)*100,0)</f>
        <v>1</v>
      </c>
    </row>
    <row r="30" spans="1:22" x14ac:dyDescent="0.2">
      <c r="B30" t="s">
        <v>11</v>
      </c>
      <c r="C30">
        <v>3896</v>
      </c>
      <c r="D30">
        <v>13696</v>
      </c>
      <c r="E30">
        <v>72079</v>
      </c>
      <c r="F30">
        <v>262721</v>
      </c>
      <c r="G30">
        <v>135146</v>
      </c>
      <c r="H30">
        <v>5094</v>
      </c>
      <c r="I30">
        <v>100</v>
      </c>
      <c r="J30">
        <v>267</v>
      </c>
      <c r="K30">
        <v>2913</v>
      </c>
      <c r="L30">
        <v>495912</v>
      </c>
      <c r="M30" s="1">
        <f>SUM(C30:J30,K30)</f>
        <v>495912</v>
      </c>
      <c r="N30" s="1">
        <f>SUM(C30:D30,K30)</f>
        <v>20505</v>
      </c>
      <c r="O30" s="1">
        <f>SUM(C30:E30,K30)</f>
        <v>92584</v>
      </c>
      <c r="P30" s="1">
        <f>SUM(F30:H30)</f>
        <v>402961</v>
      </c>
      <c r="Q30" s="1">
        <f>SUM(G30:H30)</f>
        <v>140240</v>
      </c>
      <c r="R30" s="1">
        <f t="shared" si="7"/>
        <v>4</v>
      </c>
      <c r="S30" s="1">
        <f t="shared" si="7"/>
        <v>19</v>
      </c>
      <c r="T30" s="1">
        <f t="shared" si="7"/>
        <v>81</v>
      </c>
      <c r="U30" s="1">
        <f t="shared" si="7"/>
        <v>28</v>
      </c>
      <c r="V30" s="1">
        <f>ROUND((H30/$M30)*100,0)</f>
        <v>1</v>
      </c>
    </row>
    <row r="32" spans="1:22" x14ac:dyDescent="0.2">
      <c r="C32" s="1">
        <f t="shared" ref="C32:L32" si="8">ROUND((C28/$M28)*100,0)</f>
        <v>1</v>
      </c>
      <c r="D32" s="1">
        <f t="shared" si="8"/>
        <v>4</v>
      </c>
      <c r="E32" s="1">
        <f t="shared" si="8"/>
        <v>18</v>
      </c>
      <c r="F32" s="1">
        <f t="shared" si="8"/>
        <v>54</v>
      </c>
      <c r="G32" s="1">
        <f t="shared" si="8"/>
        <v>21</v>
      </c>
      <c r="H32" s="1">
        <f t="shared" si="8"/>
        <v>1</v>
      </c>
      <c r="I32" s="1">
        <f t="shared" si="8"/>
        <v>0</v>
      </c>
      <c r="J32" s="1">
        <f t="shared" si="8"/>
        <v>0</v>
      </c>
      <c r="K32" s="1">
        <f t="shared" si="8"/>
        <v>1</v>
      </c>
      <c r="L32" s="1">
        <f t="shared" si="8"/>
        <v>100</v>
      </c>
      <c r="M32" s="1"/>
      <c r="N32" s="1"/>
      <c r="O32" s="1"/>
      <c r="P32" s="1"/>
    </row>
    <row r="33" spans="1:21" x14ac:dyDescent="0.2">
      <c r="C33" s="1">
        <f t="shared" ref="C33:L33" si="9">ROUND((C29/$M29)*100,0)</f>
        <v>0</v>
      </c>
      <c r="D33" s="1">
        <f t="shared" si="9"/>
        <v>2</v>
      </c>
      <c r="E33" s="1">
        <f t="shared" si="9"/>
        <v>11</v>
      </c>
      <c r="F33" s="1">
        <f t="shared" si="9"/>
        <v>51</v>
      </c>
      <c r="G33" s="1">
        <f t="shared" si="9"/>
        <v>34</v>
      </c>
      <c r="H33" s="1">
        <f t="shared" si="9"/>
        <v>1</v>
      </c>
      <c r="I33" s="1">
        <f t="shared" si="9"/>
        <v>0</v>
      </c>
      <c r="J33" s="1">
        <f t="shared" si="9"/>
        <v>0</v>
      </c>
      <c r="K33" s="1">
        <f t="shared" si="9"/>
        <v>0</v>
      </c>
      <c r="L33" s="1">
        <f t="shared" si="9"/>
        <v>100</v>
      </c>
      <c r="M33" s="1"/>
      <c r="N33" s="1"/>
      <c r="O33" s="1"/>
      <c r="P33" s="1"/>
    </row>
    <row r="34" spans="1:21" x14ac:dyDescent="0.2">
      <c r="C34" s="1">
        <f t="shared" ref="C34:L34" si="10">ROUND((C30/$M30)*100,0)</f>
        <v>1</v>
      </c>
      <c r="D34" s="1">
        <f t="shared" si="10"/>
        <v>3</v>
      </c>
      <c r="E34" s="1">
        <f t="shared" si="10"/>
        <v>15</v>
      </c>
      <c r="F34" s="1">
        <f t="shared" si="10"/>
        <v>53</v>
      </c>
      <c r="G34" s="1">
        <f t="shared" si="10"/>
        <v>27</v>
      </c>
      <c r="H34" s="1">
        <f t="shared" si="10"/>
        <v>1</v>
      </c>
      <c r="I34" s="1">
        <f t="shared" si="10"/>
        <v>0</v>
      </c>
      <c r="J34" s="1">
        <f t="shared" si="10"/>
        <v>0</v>
      </c>
      <c r="K34" s="1">
        <f t="shared" si="10"/>
        <v>1</v>
      </c>
      <c r="L34" s="1">
        <f t="shared" si="10"/>
        <v>100</v>
      </c>
      <c r="M34" s="1"/>
      <c r="N34" s="1"/>
      <c r="O34" s="1"/>
      <c r="P34" s="1"/>
    </row>
    <row r="35" spans="1:21" x14ac:dyDescent="0.2">
      <c r="D35" s="1"/>
      <c r="E35" s="1"/>
      <c r="F35" s="1"/>
      <c r="G35" s="1"/>
      <c r="H35" s="1"/>
      <c r="I35" s="1"/>
      <c r="J35" s="1"/>
      <c r="K35" s="1"/>
      <c r="L35" s="1"/>
      <c r="M35" s="1"/>
      <c r="N35" s="1"/>
      <c r="O35" s="1"/>
      <c r="P35" s="1"/>
    </row>
    <row r="36" spans="1:21" x14ac:dyDescent="0.2">
      <c r="A36" s="97" t="s">
        <v>116</v>
      </c>
    </row>
    <row r="37" spans="1:21" x14ac:dyDescent="0.2">
      <c r="A37" t="s">
        <v>0</v>
      </c>
      <c r="B37" t="s">
        <v>0</v>
      </c>
      <c r="C37" t="s">
        <v>110</v>
      </c>
    </row>
    <row r="38" spans="1:21" x14ac:dyDescent="0.2">
      <c r="C38" t="s">
        <v>48</v>
      </c>
      <c r="D38" t="s">
        <v>17</v>
      </c>
      <c r="E38" t="s">
        <v>2</v>
      </c>
      <c r="F38" t="s">
        <v>3</v>
      </c>
      <c r="G38" t="s">
        <v>4</v>
      </c>
      <c r="H38" t="s">
        <v>5</v>
      </c>
      <c r="I38" t="s">
        <v>6</v>
      </c>
      <c r="J38" t="s">
        <v>46</v>
      </c>
      <c r="K38" t="s">
        <v>47</v>
      </c>
      <c r="L38" t="s">
        <v>11</v>
      </c>
      <c r="M38" s="1" t="s">
        <v>109</v>
      </c>
      <c r="N38" s="1" t="s">
        <v>78</v>
      </c>
      <c r="O38" s="1" t="s">
        <v>79</v>
      </c>
      <c r="P38" s="1" t="s">
        <v>30</v>
      </c>
      <c r="Q38" s="1" t="s">
        <v>31</v>
      </c>
    </row>
    <row r="39" spans="1:21" x14ac:dyDescent="0.2">
      <c r="C39" t="s">
        <v>12</v>
      </c>
      <c r="D39" t="s">
        <v>12</v>
      </c>
      <c r="E39" t="s">
        <v>12</v>
      </c>
      <c r="F39" t="s">
        <v>12</v>
      </c>
      <c r="G39" t="s">
        <v>12</v>
      </c>
      <c r="H39" t="s">
        <v>12</v>
      </c>
      <c r="I39" t="s">
        <v>12</v>
      </c>
      <c r="J39" t="s">
        <v>12</v>
      </c>
      <c r="K39" t="s">
        <v>12</v>
      </c>
      <c r="L39" t="s">
        <v>12</v>
      </c>
    </row>
    <row r="40" spans="1:21" x14ac:dyDescent="0.2">
      <c r="A40" t="s">
        <v>13</v>
      </c>
      <c r="B40" t="s">
        <v>14</v>
      </c>
      <c r="C40">
        <v>2009</v>
      </c>
      <c r="D40">
        <v>8869</v>
      </c>
      <c r="E40">
        <v>35933</v>
      </c>
      <c r="F40">
        <v>106714</v>
      </c>
      <c r="G40">
        <v>81829</v>
      </c>
      <c r="H40">
        <v>9532</v>
      </c>
      <c r="I40">
        <v>78</v>
      </c>
      <c r="J40">
        <v>125</v>
      </c>
      <c r="K40">
        <v>1611</v>
      </c>
      <c r="L40">
        <v>246700</v>
      </c>
      <c r="M40" s="1">
        <f>SUM(C40:J40,K40)</f>
        <v>246700</v>
      </c>
      <c r="N40" s="1">
        <f>SUM(C40:D40,K40)</f>
        <v>12489</v>
      </c>
      <c r="O40" s="1">
        <f>SUM(C40:E40,K40)</f>
        <v>48422</v>
      </c>
      <c r="P40" s="1">
        <f>SUM(F40:H40)</f>
        <v>198075</v>
      </c>
      <c r="Q40" s="1">
        <f>SUM(G40:H40)</f>
        <v>91361</v>
      </c>
      <c r="R40" s="1">
        <f t="shared" ref="R40:U42" si="11">ROUND((N40/$M40)*100,0)</f>
        <v>5</v>
      </c>
      <c r="S40" s="1">
        <f t="shared" si="11"/>
        <v>20</v>
      </c>
      <c r="T40" s="1">
        <f t="shared" si="11"/>
        <v>80</v>
      </c>
      <c r="U40" s="1">
        <f t="shared" si="11"/>
        <v>37</v>
      </c>
    </row>
    <row r="41" spans="1:21" x14ac:dyDescent="0.2">
      <c r="B41" t="s">
        <v>15</v>
      </c>
      <c r="C41">
        <v>1214</v>
      </c>
      <c r="D41">
        <v>6758</v>
      </c>
      <c r="E41">
        <v>36524</v>
      </c>
      <c r="F41">
        <v>113346</v>
      </c>
      <c r="G41">
        <v>72166</v>
      </c>
      <c r="H41">
        <v>5708</v>
      </c>
      <c r="I41">
        <v>67</v>
      </c>
      <c r="J41">
        <v>88</v>
      </c>
      <c r="K41">
        <v>897</v>
      </c>
      <c r="L41">
        <v>236768</v>
      </c>
      <c r="M41" s="1">
        <f>SUM(C41:J41,K41)</f>
        <v>236768</v>
      </c>
      <c r="N41" s="1">
        <f>SUM(C41:D41,K41)</f>
        <v>8869</v>
      </c>
      <c r="O41" s="1">
        <f>SUM(C41:E41,K41)</f>
        <v>45393</v>
      </c>
      <c r="P41" s="1">
        <f>SUM(F41:H41)</f>
        <v>191220</v>
      </c>
      <c r="Q41" s="1">
        <f>SUM(G41:H41)</f>
        <v>77874</v>
      </c>
      <c r="R41" s="1">
        <f t="shared" si="11"/>
        <v>4</v>
      </c>
      <c r="S41" s="1">
        <f t="shared" si="11"/>
        <v>19</v>
      </c>
      <c r="T41" s="1">
        <f t="shared" si="11"/>
        <v>81</v>
      </c>
      <c r="U41" s="1">
        <f t="shared" si="11"/>
        <v>33</v>
      </c>
    </row>
    <row r="42" spans="1:21" x14ac:dyDescent="0.2">
      <c r="B42" t="s">
        <v>11</v>
      </c>
      <c r="C42">
        <v>3223</v>
      </c>
      <c r="D42">
        <v>15627</v>
      </c>
      <c r="E42">
        <v>72457</v>
      </c>
      <c r="F42">
        <v>220060</v>
      </c>
      <c r="G42">
        <v>153995</v>
      </c>
      <c r="H42">
        <v>15240</v>
      </c>
      <c r="I42">
        <v>145</v>
      </c>
      <c r="J42">
        <v>213</v>
      </c>
      <c r="K42">
        <v>2508</v>
      </c>
      <c r="L42">
        <v>483468</v>
      </c>
      <c r="M42" s="1">
        <f>SUM(C42:J42,K42)</f>
        <v>483468</v>
      </c>
      <c r="N42" s="1">
        <f>SUM(C42:D42,K42)</f>
        <v>21358</v>
      </c>
      <c r="O42" s="1">
        <f>SUM(C42:E42,K42)</f>
        <v>93815</v>
      </c>
      <c r="P42" s="1">
        <f>SUM(F42:H42)</f>
        <v>389295</v>
      </c>
      <c r="Q42" s="1">
        <f>SUM(G42:H42)</f>
        <v>169235</v>
      </c>
      <c r="R42" s="1">
        <f t="shared" si="11"/>
        <v>4</v>
      </c>
      <c r="S42" s="1">
        <f t="shared" si="11"/>
        <v>19</v>
      </c>
      <c r="T42" s="1">
        <f t="shared" si="11"/>
        <v>81</v>
      </c>
      <c r="U42" s="1">
        <f t="shared" si="11"/>
        <v>35</v>
      </c>
    </row>
    <row r="44" spans="1:21" x14ac:dyDescent="0.2">
      <c r="C44" s="1">
        <f t="shared" ref="C44:L44" si="12">ROUND((C40/$M40)*100,0)</f>
        <v>1</v>
      </c>
      <c r="D44" s="1">
        <f t="shared" si="12"/>
        <v>4</v>
      </c>
      <c r="E44" s="1">
        <f t="shared" si="12"/>
        <v>15</v>
      </c>
      <c r="F44" s="1">
        <f t="shared" si="12"/>
        <v>43</v>
      </c>
      <c r="G44" s="1">
        <f t="shared" si="12"/>
        <v>33</v>
      </c>
      <c r="H44" s="1">
        <f t="shared" si="12"/>
        <v>4</v>
      </c>
      <c r="I44" s="1">
        <f t="shared" si="12"/>
        <v>0</v>
      </c>
      <c r="J44" s="1">
        <f t="shared" si="12"/>
        <v>0</v>
      </c>
      <c r="K44" s="1">
        <f t="shared" si="12"/>
        <v>1</v>
      </c>
      <c r="L44" s="1">
        <f t="shared" si="12"/>
        <v>100</v>
      </c>
      <c r="M44" s="1"/>
      <c r="N44" s="1"/>
      <c r="O44" s="1"/>
    </row>
    <row r="45" spans="1:21" x14ac:dyDescent="0.2">
      <c r="C45" s="1">
        <f t="shared" ref="C45:L45" si="13">ROUND((C41/$M41)*100,0)</f>
        <v>1</v>
      </c>
      <c r="D45" s="1">
        <f t="shared" si="13"/>
        <v>3</v>
      </c>
      <c r="E45" s="1">
        <f t="shared" si="13"/>
        <v>15</v>
      </c>
      <c r="F45" s="1">
        <f t="shared" si="13"/>
        <v>48</v>
      </c>
      <c r="G45" s="1">
        <f t="shared" si="13"/>
        <v>30</v>
      </c>
      <c r="H45" s="1">
        <f t="shared" si="13"/>
        <v>2</v>
      </c>
      <c r="I45" s="1">
        <f t="shared" si="13"/>
        <v>0</v>
      </c>
      <c r="J45" s="1">
        <f t="shared" si="13"/>
        <v>0</v>
      </c>
      <c r="K45" s="1">
        <f t="shared" si="13"/>
        <v>0</v>
      </c>
      <c r="L45" s="1">
        <f t="shared" si="13"/>
        <v>100</v>
      </c>
      <c r="M45" s="1"/>
      <c r="N45" s="1"/>
      <c r="O45" s="1"/>
    </row>
    <row r="46" spans="1:21" x14ac:dyDescent="0.2">
      <c r="C46" s="1">
        <f t="shared" ref="C46:L46" si="14">ROUND((C42/$M42)*100,0)</f>
        <v>1</v>
      </c>
      <c r="D46" s="1">
        <f t="shared" si="14"/>
        <v>3</v>
      </c>
      <c r="E46" s="1">
        <f t="shared" si="14"/>
        <v>15</v>
      </c>
      <c r="F46" s="1">
        <f t="shared" si="14"/>
        <v>46</v>
      </c>
      <c r="G46" s="1">
        <f t="shared" si="14"/>
        <v>32</v>
      </c>
      <c r="H46" s="1">
        <f t="shared" si="14"/>
        <v>3</v>
      </c>
      <c r="I46" s="1">
        <f t="shared" si="14"/>
        <v>0</v>
      </c>
      <c r="J46" s="1">
        <f t="shared" si="14"/>
        <v>0</v>
      </c>
      <c r="K46" s="1">
        <f t="shared" si="14"/>
        <v>1</v>
      </c>
      <c r="L46" s="1">
        <f t="shared" si="14"/>
        <v>100</v>
      </c>
      <c r="M46" s="1"/>
      <c r="N46" s="1"/>
      <c r="O46" s="1"/>
    </row>
    <row r="48" spans="1:21" x14ac:dyDescent="0.2">
      <c r="A48" t="s">
        <v>0</v>
      </c>
      <c r="B48" t="s">
        <v>0</v>
      </c>
      <c r="C48" t="s">
        <v>111</v>
      </c>
    </row>
    <row r="49" spans="1:21" x14ac:dyDescent="0.2">
      <c r="C49" t="s">
        <v>48</v>
      </c>
      <c r="D49" t="s">
        <v>17</v>
      </c>
      <c r="E49" t="s">
        <v>2</v>
      </c>
      <c r="F49" t="s">
        <v>3</v>
      </c>
      <c r="G49" t="s">
        <v>4</v>
      </c>
      <c r="H49" t="s">
        <v>5</v>
      </c>
      <c r="I49" t="s">
        <v>6</v>
      </c>
      <c r="J49" t="s">
        <v>46</v>
      </c>
      <c r="K49" t="s">
        <v>47</v>
      </c>
      <c r="L49" t="s">
        <v>11</v>
      </c>
      <c r="M49" s="1" t="s">
        <v>109</v>
      </c>
      <c r="N49" s="1" t="s">
        <v>78</v>
      </c>
      <c r="O49" s="1" t="s">
        <v>79</v>
      </c>
      <c r="P49" s="1" t="s">
        <v>30</v>
      </c>
      <c r="Q49" s="1" t="s">
        <v>31</v>
      </c>
    </row>
    <row r="50" spans="1:21" x14ac:dyDescent="0.2">
      <c r="C50" t="s">
        <v>12</v>
      </c>
      <c r="D50" t="s">
        <v>12</v>
      </c>
      <c r="E50" t="s">
        <v>12</v>
      </c>
      <c r="F50" t="s">
        <v>12</v>
      </c>
      <c r="G50" t="s">
        <v>12</v>
      </c>
      <c r="H50" t="s">
        <v>12</v>
      </c>
      <c r="I50" t="s">
        <v>12</v>
      </c>
      <c r="J50" t="s">
        <v>12</v>
      </c>
      <c r="K50" t="s">
        <v>12</v>
      </c>
      <c r="L50" t="s">
        <v>12</v>
      </c>
    </row>
    <row r="51" spans="1:21" x14ac:dyDescent="0.2">
      <c r="A51" t="s">
        <v>13</v>
      </c>
      <c r="B51" t="s">
        <v>14</v>
      </c>
      <c r="C51">
        <v>1589</v>
      </c>
      <c r="D51">
        <v>7171</v>
      </c>
      <c r="E51">
        <v>27673</v>
      </c>
      <c r="F51">
        <v>105612</v>
      </c>
      <c r="G51">
        <v>91457</v>
      </c>
      <c r="H51">
        <v>11543</v>
      </c>
      <c r="I51">
        <v>76</v>
      </c>
      <c r="J51">
        <v>124</v>
      </c>
      <c r="K51">
        <v>1450</v>
      </c>
      <c r="L51">
        <v>246695</v>
      </c>
      <c r="M51" s="1">
        <f>SUM(C51:J51,K51)</f>
        <v>246695</v>
      </c>
      <c r="N51" s="1">
        <f>SUM(C51:D51,K51)</f>
        <v>10210</v>
      </c>
      <c r="O51" s="1">
        <f>SUM(C51:E51,K51)</f>
        <v>37883</v>
      </c>
      <c r="P51" s="1">
        <f>SUM(F51:H51)</f>
        <v>208612</v>
      </c>
      <c r="Q51" s="1">
        <f>SUM(G51:H51)</f>
        <v>103000</v>
      </c>
      <c r="R51" s="1">
        <f t="shared" ref="R51:U53" si="15">ROUND((N51/$M51)*100,0)</f>
        <v>4</v>
      </c>
      <c r="S51" s="1">
        <f t="shared" si="15"/>
        <v>15</v>
      </c>
      <c r="T51" s="1">
        <f t="shared" si="15"/>
        <v>85</v>
      </c>
      <c r="U51" s="1">
        <f t="shared" si="15"/>
        <v>42</v>
      </c>
    </row>
    <row r="52" spans="1:21" x14ac:dyDescent="0.2">
      <c r="B52" t="s">
        <v>15</v>
      </c>
      <c r="C52">
        <v>925</v>
      </c>
      <c r="D52">
        <v>5252</v>
      </c>
      <c r="E52">
        <v>27603</v>
      </c>
      <c r="F52">
        <v>113242</v>
      </c>
      <c r="G52">
        <v>81619</v>
      </c>
      <c r="H52">
        <v>7132</v>
      </c>
      <c r="I52">
        <v>66</v>
      </c>
      <c r="J52">
        <v>88</v>
      </c>
      <c r="K52">
        <v>829</v>
      </c>
      <c r="L52">
        <v>236756</v>
      </c>
      <c r="M52" s="1">
        <f>SUM(C52:J52,K52)</f>
        <v>236756</v>
      </c>
      <c r="N52" s="1">
        <f>SUM(C52:D52,K52)</f>
        <v>7006</v>
      </c>
      <c r="O52" s="1">
        <f>SUM(C52:E52,K52)</f>
        <v>34609</v>
      </c>
      <c r="P52" s="1">
        <f>SUM(F52:H52)</f>
        <v>201993</v>
      </c>
      <c r="Q52" s="1">
        <f>SUM(G52:H52)</f>
        <v>88751</v>
      </c>
      <c r="R52" s="1">
        <f t="shared" si="15"/>
        <v>3</v>
      </c>
      <c r="S52" s="1">
        <f t="shared" si="15"/>
        <v>15</v>
      </c>
      <c r="T52" s="1">
        <f t="shared" si="15"/>
        <v>85</v>
      </c>
      <c r="U52" s="1">
        <f t="shared" si="15"/>
        <v>37</v>
      </c>
    </row>
    <row r="53" spans="1:21" x14ac:dyDescent="0.2">
      <c r="B53" t="s">
        <v>11</v>
      </c>
      <c r="C53">
        <v>2514</v>
      </c>
      <c r="D53">
        <v>12423</v>
      </c>
      <c r="E53">
        <v>55276</v>
      </c>
      <c r="F53">
        <v>218854</v>
      </c>
      <c r="G53">
        <v>173076</v>
      </c>
      <c r="H53">
        <v>18675</v>
      </c>
      <c r="I53">
        <v>142</v>
      </c>
      <c r="J53">
        <v>212</v>
      </c>
      <c r="K53">
        <v>2279</v>
      </c>
      <c r="L53">
        <v>483451</v>
      </c>
      <c r="M53" s="1">
        <f>SUM(C53:J53,K53)</f>
        <v>483451</v>
      </c>
      <c r="N53" s="1">
        <f>SUM(C53:D53,K53)</f>
        <v>17216</v>
      </c>
      <c r="O53" s="1">
        <f>SUM(C53:E53,K53)</f>
        <v>72492</v>
      </c>
      <c r="P53" s="1">
        <f>SUM(F53:H53)</f>
        <v>410605</v>
      </c>
      <c r="Q53" s="1">
        <f>SUM(G53:H53)</f>
        <v>191751</v>
      </c>
      <c r="R53" s="1">
        <f t="shared" si="15"/>
        <v>4</v>
      </c>
      <c r="S53" s="1">
        <f t="shared" si="15"/>
        <v>15</v>
      </c>
      <c r="T53" s="1">
        <f t="shared" si="15"/>
        <v>85</v>
      </c>
      <c r="U53" s="1">
        <f t="shared" si="15"/>
        <v>40</v>
      </c>
    </row>
    <row r="55" spans="1:21" x14ac:dyDescent="0.2">
      <c r="C55" s="1">
        <f t="shared" ref="C55:L55" si="16">ROUND((C51/$M51)*100,0)</f>
        <v>1</v>
      </c>
      <c r="D55" s="1">
        <f t="shared" si="16"/>
        <v>3</v>
      </c>
      <c r="E55" s="1">
        <f t="shared" si="16"/>
        <v>11</v>
      </c>
      <c r="F55" s="1">
        <f t="shared" si="16"/>
        <v>43</v>
      </c>
      <c r="G55" s="1">
        <f t="shared" si="16"/>
        <v>37</v>
      </c>
      <c r="H55" s="1">
        <f t="shared" si="16"/>
        <v>5</v>
      </c>
      <c r="I55" s="1">
        <f t="shared" si="16"/>
        <v>0</v>
      </c>
      <c r="J55" s="1">
        <f t="shared" si="16"/>
        <v>0</v>
      </c>
      <c r="K55" s="1">
        <f t="shared" si="16"/>
        <v>1</v>
      </c>
      <c r="L55" s="1">
        <f t="shared" si="16"/>
        <v>100</v>
      </c>
      <c r="M55" s="1"/>
      <c r="N55" s="1"/>
      <c r="O55" s="1"/>
    </row>
    <row r="56" spans="1:21" x14ac:dyDescent="0.2">
      <c r="C56" s="1">
        <f t="shared" ref="C56:L56" si="17">ROUND((C52/$M52)*100,0)</f>
        <v>0</v>
      </c>
      <c r="D56" s="1">
        <f t="shared" si="17"/>
        <v>2</v>
      </c>
      <c r="E56" s="1">
        <f t="shared" si="17"/>
        <v>12</v>
      </c>
      <c r="F56" s="1">
        <f t="shared" si="17"/>
        <v>48</v>
      </c>
      <c r="G56" s="1">
        <f t="shared" si="17"/>
        <v>34</v>
      </c>
      <c r="H56" s="1">
        <f t="shared" si="17"/>
        <v>3</v>
      </c>
      <c r="I56" s="1">
        <f t="shared" si="17"/>
        <v>0</v>
      </c>
      <c r="J56" s="1">
        <f t="shared" si="17"/>
        <v>0</v>
      </c>
      <c r="K56" s="1">
        <f t="shared" si="17"/>
        <v>0</v>
      </c>
      <c r="L56" s="1">
        <f t="shared" si="17"/>
        <v>100</v>
      </c>
      <c r="M56" s="1"/>
      <c r="N56" s="1"/>
      <c r="O56" s="1"/>
    </row>
    <row r="57" spans="1:21" x14ac:dyDescent="0.2">
      <c r="C57" s="1">
        <f t="shared" ref="C57:L57" si="18">ROUND((C53/$M53)*100,0)</f>
        <v>1</v>
      </c>
      <c r="D57" s="1">
        <f t="shared" si="18"/>
        <v>3</v>
      </c>
      <c r="E57" s="1">
        <f t="shared" si="18"/>
        <v>11</v>
      </c>
      <c r="F57" s="1">
        <f t="shared" si="18"/>
        <v>45</v>
      </c>
      <c r="G57" s="1">
        <f t="shared" si="18"/>
        <v>36</v>
      </c>
      <c r="H57" s="1">
        <f t="shared" si="18"/>
        <v>4</v>
      </c>
      <c r="I57" s="1">
        <f t="shared" si="18"/>
        <v>0</v>
      </c>
      <c r="J57" s="1">
        <f t="shared" si="18"/>
        <v>0</v>
      </c>
      <c r="K57" s="1">
        <f t="shared" si="18"/>
        <v>0</v>
      </c>
      <c r="L57" s="1">
        <f t="shared" si="18"/>
        <v>100</v>
      </c>
      <c r="M57" s="1"/>
      <c r="N57" s="1"/>
      <c r="O57" s="1"/>
    </row>
    <row r="59" spans="1:21" x14ac:dyDescent="0.2">
      <c r="A59" t="s">
        <v>0</v>
      </c>
      <c r="B59" t="s">
        <v>0</v>
      </c>
      <c r="C59" t="s">
        <v>112</v>
      </c>
    </row>
    <row r="60" spans="1:21" x14ac:dyDescent="0.2">
      <c r="C60" t="s">
        <v>48</v>
      </c>
      <c r="D60" t="s">
        <v>17</v>
      </c>
      <c r="E60" t="s">
        <v>2</v>
      </c>
      <c r="F60" t="s">
        <v>3</v>
      </c>
      <c r="G60" t="s">
        <v>4</v>
      </c>
      <c r="H60" t="s">
        <v>5</v>
      </c>
      <c r="I60" t="s">
        <v>6</v>
      </c>
      <c r="J60" t="s">
        <v>46</v>
      </c>
      <c r="K60" t="s">
        <v>47</v>
      </c>
      <c r="L60" t="s">
        <v>11</v>
      </c>
      <c r="M60" s="1" t="s">
        <v>109</v>
      </c>
      <c r="N60" s="1" t="s">
        <v>78</v>
      </c>
      <c r="O60" s="1" t="s">
        <v>79</v>
      </c>
      <c r="P60" s="1" t="s">
        <v>30</v>
      </c>
      <c r="Q60" s="1" t="s">
        <v>31</v>
      </c>
    </row>
    <row r="61" spans="1:21" x14ac:dyDescent="0.2">
      <c r="C61" t="s">
        <v>12</v>
      </c>
      <c r="D61" t="s">
        <v>12</v>
      </c>
      <c r="E61" t="s">
        <v>12</v>
      </c>
      <c r="F61" t="s">
        <v>12</v>
      </c>
      <c r="G61" t="s">
        <v>12</v>
      </c>
      <c r="H61" t="s">
        <v>12</v>
      </c>
      <c r="I61" t="s">
        <v>12</v>
      </c>
      <c r="J61" t="s">
        <v>12</v>
      </c>
      <c r="K61" t="s">
        <v>12</v>
      </c>
      <c r="L61" t="s">
        <v>12</v>
      </c>
    </row>
    <row r="62" spans="1:21" x14ac:dyDescent="0.2">
      <c r="A62" t="s">
        <v>13</v>
      </c>
      <c r="B62" t="s">
        <v>14</v>
      </c>
      <c r="C62">
        <v>1659</v>
      </c>
      <c r="D62">
        <v>7067</v>
      </c>
      <c r="E62">
        <v>29840</v>
      </c>
      <c r="F62">
        <v>109781</v>
      </c>
      <c r="G62">
        <v>87763</v>
      </c>
      <c r="H62">
        <v>8803</v>
      </c>
      <c r="I62">
        <v>78</v>
      </c>
      <c r="J62">
        <v>124</v>
      </c>
      <c r="K62">
        <v>1577</v>
      </c>
      <c r="L62">
        <v>246692</v>
      </c>
      <c r="M62" s="1">
        <f>SUM(C62:J62,K62)</f>
        <v>246692</v>
      </c>
      <c r="N62" s="1">
        <f>SUM(C62:D62,K62)</f>
        <v>10303</v>
      </c>
      <c r="O62" s="1">
        <f>SUM(C62:E62,K62)</f>
        <v>40143</v>
      </c>
      <c r="P62" s="1">
        <f>SUM(F62:H62)</f>
        <v>206347</v>
      </c>
      <c r="Q62" s="1">
        <f>SUM(G62:H62)</f>
        <v>96566</v>
      </c>
      <c r="R62" s="1">
        <f t="shared" ref="R62:U64" si="19">ROUND((N62/$M62)*100,0)</f>
        <v>4</v>
      </c>
      <c r="S62" s="1">
        <f t="shared" si="19"/>
        <v>16</v>
      </c>
      <c r="T62" s="1">
        <f t="shared" si="19"/>
        <v>84</v>
      </c>
      <c r="U62" s="1">
        <f t="shared" si="19"/>
        <v>39</v>
      </c>
    </row>
    <row r="63" spans="1:21" x14ac:dyDescent="0.2">
      <c r="B63" t="s">
        <v>15</v>
      </c>
      <c r="C63">
        <v>948</v>
      </c>
      <c r="D63">
        <v>5067</v>
      </c>
      <c r="E63">
        <v>28338</v>
      </c>
      <c r="F63">
        <v>116117</v>
      </c>
      <c r="G63">
        <v>79621</v>
      </c>
      <c r="H63">
        <v>5627</v>
      </c>
      <c r="I63">
        <v>67</v>
      </c>
      <c r="J63">
        <v>88</v>
      </c>
      <c r="K63">
        <v>876</v>
      </c>
      <c r="L63">
        <v>236749</v>
      </c>
      <c r="M63" s="1">
        <f>SUM(C63:J63,K63)</f>
        <v>236749</v>
      </c>
      <c r="N63" s="1">
        <f>SUM(C63:D63,K63)</f>
        <v>6891</v>
      </c>
      <c r="O63" s="1">
        <f>SUM(C63:E63,K63)</f>
        <v>35229</v>
      </c>
      <c r="P63" s="1">
        <f>SUM(F63:H63)</f>
        <v>201365</v>
      </c>
      <c r="Q63" s="1">
        <f>SUM(G63:H63)</f>
        <v>85248</v>
      </c>
      <c r="R63" s="1">
        <f t="shared" si="19"/>
        <v>3</v>
      </c>
      <c r="S63" s="1">
        <f t="shared" si="19"/>
        <v>15</v>
      </c>
      <c r="T63" s="1">
        <f t="shared" si="19"/>
        <v>85</v>
      </c>
      <c r="U63" s="1">
        <f t="shared" si="19"/>
        <v>36</v>
      </c>
    </row>
    <row r="64" spans="1:21" x14ac:dyDescent="0.2">
      <c r="B64" t="s">
        <v>11</v>
      </c>
      <c r="C64">
        <v>2607</v>
      </c>
      <c r="D64">
        <v>12134</v>
      </c>
      <c r="E64">
        <v>58178</v>
      </c>
      <c r="F64">
        <v>225898</v>
      </c>
      <c r="G64">
        <v>167384</v>
      </c>
      <c r="H64">
        <v>14430</v>
      </c>
      <c r="I64">
        <v>145</v>
      </c>
      <c r="J64">
        <v>212</v>
      </c>
      <c r="K64">
        <v>2453</v>
      </c>
      <c r="L64">
        <v>483441</v>
      </c>
      <c r="M64" s="1">
        <f>SUM(C64:J64,K64)</f>
        <v>483441</v>
      </c>
      <c r="N64" s="1">
        <f>SUM(C64:D64,K64)</f>
        <v>17194</v>
      </c>
      <c r="O64" s="1">
        <f>SUM(C64:E64,K64)</f>
        <v>75372</v>
      </c>
      <c r="P64" s="1">
        <f>SUM(F64:H64)</f>
        <v>407712</v>
      </c>
      <c r="Q64" s="1">
        <f>SUM(G64:H64)</f>
        <v>181814</v>
      </c>
      <c r="R64" s="1">
        <f t="shared" si="19"/>
        <v>4</v>
      </c>
      <c r="S64" s="1">
        <f t="shared" si="19"/>
        <v>16</v>
      </c>
      <c r="T64" s="1">
        <f t="shared" si="19"/>
        <v>84</v>
      </c>
      <c r="U64" s="1">
        <f t="shared" si="19"/>
        <v>38</v>
      </c>
    </row>
    <row r="66" spans="1:21" x14ac:dyDescent="0.2">
      <c r="C66" s="1">
        <f t="shared" ref="C66:L66" si="20">ROUND((C62/$M62)*100,0)</f>
        <v>1</v>
      </c>
      <c r="D66" s="1">
        <f t="shared" si="20"/>
        <v>3</v>
      </c>
      <c r="E66" s="1">
        <f t="shared" si="20"/>
        <v>12</v>
      </c>
      <c r="F66" s="1">
        <f t="shared" si="20"/>
        <v>45</v>
      </c>
      <c r="G66" s="1">
        <f t="shared" si="20"/>
        <v>36</v>
      </c>
      <c r="H66" s="1">
        <f t="shared" si="20"/>
        <v>4</v>
      </c>
      <c r="I66" s="1">
        <f t="shared" si="20"/>
        <v>0</v>
      </c>
      <c r="J66" s="1">
        <f t="shared" si="20"/>
        <v>0</v>
      </c>
      <c r="K66" s="1">
        <f t="shared" si="20"/>
        <v>1</v>
      </c>
      <c r="L66" s="1">
        <f t="shared" si="20"/>
        <v>100</v>
      </c>
      <c r="M66" s="1"/>
      <c r="N66" s="1"/>
      <c r="O66" s="1"/>
    </row>
    <row r="67" spans="1:21" x14ac:dyDescent="0.2">
      <c r="C67" s="1">
        <f t="shared" ref="C67:L67" si="21">ROUND((C63/$M63)*100,0)</f>
        <v>0</v>
      </c>
      <c r="D67" s="1">
        <f t="shared" si="21"/>
        <v>2</v>
      </c>
      <c r="E67" s="1">
        <f t="shared" si="21"/>
        <v>12</v>
      </c>
      <c r="F67" s="1">
        <f t="shared" si="21"/>
        <v>49</v>
      </c>
      <c r="G67" s="1">
        <f t="shared" si="21"/>
        <v>34</v>
      </c>
      <c r="H67" s="1">
        <f t="shared" si="21"/>
        <v>2</v>
      </c>
      <c r="I67" s="1">
        <f t="shared" si="21"/>
        <v>0</v>
      </c>
      <c r="J67" s="1">
        <f t="shared" si="21"/>
        <v>0</v>
      </c>
      <c r="K67" s="1">
        <f t="shared" si="21"/>
        <v>0</v>
      </c>
      <c r="L67" s="1">
        <f t="shared" si="21"/>
        <v>100</v>
      </c>
      <c r="M67" s="1"/>
      <c r="N67" s="1"/>
      <c r="O67" s="1"/>
    </row>
    <row r="68" spans="1:21" x14ac:dyDescent="0.2">
      <c r="C68" s="1">
        <f t="shared" ref="C68:L68" si="22">ROUND((C64/$M64)*100,0)</f>
        <v>1</v>
      </c>
      <c r="D68" s="1">
        <f t="shared" si="22"/>
        <v>3</v>
      </c>
      <c r="E68" s="1">
        <f t="shared" si="22"/>
        <v>12</v>
      </c>
      <c r="F68" s="1">
        <f t="shared" si="22"/>
        <v>47</v>
      </c>
      <c r="G68" s="1">
        <f t="shared" si="22"/>
        <v>35</v>
      </c>
      <c r="H68" s="1">
        <f t="shared" si="22"/>
        <v>3</v>
      </c>
      <c r="I68" s="1">
        <f t="shared" si="22"/>
        <v>0</v>
      </c>
      <c r="J68" s="1">
        <f t="shared" si="22"/>
        <v>0</v>
      </c>
      <c r="K68" s="1">
        <f t="shared" si="22"/>
        <v>1</v>
      </c>
      <c r="L68" s="1">
        <f t="shared" si="22"/>
        <v>100</v>
      </c>
      <c r="M68" s="1"/>
      <c r="N68" s="1"/>
      <c r="O68" s="1"/>
    </row>
    <row r="70" spans="1:21" x14ac:dyDescent="0.2">
      <c r="A70" t="s">
        <v>0</v>
      </c>
      <c r="B70" t="s">
        <v>0</v>
      </c>
      <c r="C70" t="s">
        <v>113</v>
      </c>
    </row>
    <row r="71" spans="1:21" x14ac:dyDescent="0.2">
      <c r="C71" t="s">
        <v>48</v>
      </c>
      <c r="D71" t="s">
        <v>17</v>
      </c>
      <c r="E71" t="s">
        <v>2</v>
      </c>
      <c r="F71" t="s">
        <v>3</v>
      </c>
      <c r="G71" t="s">
        <v>4</v>
      </c>
      <c r="H71" t="s">
        <v>5</v>
      </c>
      <c r="I71" t="s">
        <v>6</v>
      </c>
      <c r="J71" t="s">
        <v>46</v>
      </c>
      <c r="K71" t="s">
        <v>47</v>
      </c>
      <c r="L71" t="s">
        <v>11</v>
      </c>
      <c r="M71" s="1" t="s">
        <v>109</v>
      </c>
      <c r="N71" s="1" t="s">
        <v>78</v>
      </c>
      <c r="O71" s="1" t="s">
        <v>79</v>
      </c>
      <c r="P71" s="1" t="s">
        <v>30</v>
      </c>
      <c r="Q71" s="1" t="s">
        <v>31</v>
      </c>
    </row>
    <row r="72" spans="1:21" x14ac:dyDescent="0.2">
      <c r="C72" t="s">
        <v>12</v>
      </c>
      <c r="D72" t="s">
        <v>12</v>
      </c>
      <c r="E72" t="s">
        <v>12</v>
      </c>
      <c r="F72" t="s">
        <v>12</v>
      </c>
      <c r="G72" t="s">
        <v>12</v>
      </c>
      <c r="H72" t="s">
        <v>12</v>
      </c>
      <c r="I72" t="s">
        <v>12</v>
      </c>
      <c r="J72" t="s">
        <v>12</v>
      </c>
      <c r="K72" t="s">
        <v>12</v>
      </c>
      <c r="L72" t="s">
        <v>12</v>
      </c>
    </row>
    <row r="73" spans="1:21" x14ac:dyDescent="0.2">
      <c r="A73" t="s">
        <v>13</v>
      </c>
      <c r="B73" t="s">
        <v>14</v>
      </c>
      <c r="C73">
        <v>1622</v>
      </c>
      <c r="D73">
        <v>7273</v>
      </c>
      <c r="E73">
        <v>29609</v>
      </c>
      <c r="F73">
        <v>108657</v>
      </c>
      <c r="G73">
        <v>88591</v>
      </c>
      <c r="H73">
        <v>9103</v>
      </c>
      <c r="I73">
        <v>98</v>
      </c>
      <c r="J73">
        <v>190</v>
      </c>
      <c r="K73">
        <v>1509</v>
      </c>
      <c r="L73">
        <v>246652</v>
      </c>
      <c r="M73" s="1">
        <f>SUM(C73:J73,K73)</f>
        <v>246652</v>
      </c>
      <c r="N73" s="1">
        <f>SUM(C73:D73,K73)</f>
        <v>10404</v>
      </c>
      <c r="O73" s="1">
        <f>SUM(C73:E73,K73)</f>
        <v>40013</v>
      </c>
      <c r="P73" s="1">
        <f>SUM(F73:H73)</f>
        <v>206351</v>
      </c>
      <c r="Q73" s="1">
        <f>SUM(G73:H73)</f>
        <v>97694</v>
      </c>
      <c r="R73" s="1">
        <f t="shared" ref="R73:U75" si="23">ROUND((N73/$M73)*100,0)</f>
        <v>4</v>
      </c>
      <c r="S73" s="1">
        <f t="shared" si="23"/>
        <v>16</v>
      </c>
      <c r="T73" s="1">
        <f t="shared" si="23"/>
        <v>84</v>
      </c>
      <c r="U73" s="1">
        <f t="shared" si="23"/>
        <v>40</v>
      </c>
    </row>
    <row r="74" spans="1:21" x14ac:dyDescent="0.2">
      <c r="B74" t="s">
        <v>15</v>
      </c>
      <c r="C74">
        <v>936</v>
      </c>
      <c r="D74">
        <v>5258</v>
      </c>
      <c r="E74">
        <v>28928</v>
      </c>
      <c r="F74">
        <v>115443</v>
      </c>
      <c r="G74">
        <v>79481</v>
      </c>
      <c r="H74">
        <v>5629</v>
      </c>
      <c r="I74">
        <v>79</v>
      </c>
      <c r="J74">
        <v>127</v>
      </c>
      <c r="K74">
        <v>838</v>
      </c>
      <c r="L74">
        <v>236719</v>
      </c>
      <c r="M74" s="1">
        <f>SUM(C74:J74,K74)</f>
        <v>236719</v>
      </c>
      <c r="N74" s="1">
        <f>SUM(C74:D74,K74)</f>
        <v>7032</v>
      </c>
      <c r="O74" s="1">
        <f>SUM(C74:E74,K74)</f>
        <v>35960</v>
      </c>
      <c r="P74" s="1">
        <f>SUM(F74:H74)</f>
        <v>200553</v>
      </c>
      <c r="Q74" s="1">
        <f>SUM(G74:H74)</f>
        <v>85110</v>
      </c>
      <c r="R74" s="1">
        <f t="shared" si="23"/>
        <v>3</v>
      </c>
      <c r="S74" s="1">
        <f t="shared" si="23"/>
        <v>15</v>
      </c>
      <c r="T74" s="1">
        <f t="shared" si="23"/>
        <v>85</v>
      </c>
      <c r="U74" s="1">
        <f t="shared" si="23"/>
        <v>36</v>
      </c>
    </row>
    <row r="75" spans="1:21" x14ac:dyDescent="0.2">
      <c r="B75" t="s">
        <v>11</v>
      </c>
      <c r="C75">
        <v>2558</v>
      </c>
      <c r="D75">
        <v>12531</v>
      </c>
      <c r="E75">
        <v>58537</v>
      </c>
      <c r="F75">
        <v>224100</v>
      </c>
      <c r="G75">
        <v>168072</v>
      </c>
      <c r="H75">
        <v>14732</v>
      </c>
      <c r="I75">
        <v>177</v>
      </c>
      <c r="J75">
        <v>317</v>
      </c>
      <c r="K75">
        <v>2347</v>
      </c>
      <c r="L75">
        <v>483371</v>
      </c>
      <c r="M75" s="1">
        <f>SUM(C75:J75,K75)</f>
        <v>483371</v>
      </c>
      <c r="N75" s="1">
        <f>SUM(C75:D75,K75)</f>
        <v>17436</v>
      </c>
      <c r="O75" s="1">
        <f>SUM(C75:E75,K75)</f>
        <v>75973</v>
      </c>
      <c r="P75" s="1">
        <f>SUM(F75:H75)</f>
        <v>406904</v>
      </c>
      <c r="Q75" s="1">
        <f>SUM(G75:H75)</f>
        <v>182804</v>
      </c>
      <c r="R75" s="1">
        <f t="shared" si="23"/>
        <v>4</v>
      </c>
      <c r="S75" s="1">
        <f t="shared" si="23"/>
        <v>16</v>
      </c>
      <c r="T75" s="1">
        <f t="shared" si="23"/>
        <v>84</v>
      </c>
      <c r="U75" s="1">
        <f t="shared" si="23"/>
        <v>38</v>
      </c>
    </row>
    <row r="77" spans="1:21" x14ac:dyDescent="0.2">
      <c r="C77" s="1">
        <f t="shared" ref="C77:L77" si="24">ROUND((C73/$M73)*100,0)</f>
        <v>1</v>
      </c>
      <c r="D77" s="1">
        <f t="shared" si="24"/>
        <v>3</v>
      </c>
      <c r="E77" s="1">
        <f t="shared" si="24"/>
        <v>12</v>
      </c>
      <c r="F77" s="1">
        <f t="shared" si="24"/>
        <v>44</v>
      </c>
      <c r="G77" s="1">
        <f t="shared" si="24"/>
        <v>36</v>
      </c>
      <c r="H77" s="1">
        <f t="shared" si="24"/>
        <v>4</v>
      </c>
      <c r="I77" s="1">
        <f t="shared" si="24"/>
        <v>0</v>
      </c>
      <c r="J77" s="1">
        <f t="shared" si="24"/>
        <v>0</v>
      </c>
      <c r="K77" s="1">
        <f t="shared" si="24"/>
        <v>1</v>
      </c>
      <c r="L77" s="1">
        <f t="shared" si="24"/>
        <v>100</v>
      </c>
      <c r="M77" s="1"/>
      <c r="N77" s="1"/>
      <c r="O77" s="1"/>
    </row>
    <row r="78" spans="1:21" x14ac:dyDescent="0.2">
      <c r="C78" s="1">
        <f t="shared" ref="C78:L78" si="25">ROUND((C74/$M74)*100,0)</f>
        <v>0</v>
      </c>
      <c r="D78" s="1">
        <f t="shared" si="25"/>
        <v>2</v>
      </c>
      <c r="E78" s="1">
        <f t="shared" si="25"/>
        <v>12</v>
      </c>
      <c r="F78" s="1">
        <f t="shared" si="25"/>
        <v>49</v>
      </c>
      <c r="G78" s="1">
        <f t="shared" si="25"/>
        <v>34</v>
      </c>
      <c r="H78" s="1">
        <f t="shared" si="25"/>
        <v>2</v>
      </c>
      <c r="I78" s="1">
        <f t="shared" si="25"/>
        <v>0</v>
      </c>
      <c r="J78" s="1">
        <f t="shared" si="25"/>
        <v>0</v>
      </c>
      <c r="K78" s="1">
        <f t="shared" si="25"/>
        <v>0</v>
      </c>
      <c r="L78" s="1">
        <f t="shared" si="25"/>
        <v>100</v>
      </c>
      <c r="M78" s="1"/>
      <c r="N78" s="1"/>
      <c r="O78" s="1"/>
    </row>
    <row r="79" spans="1:21" x14ac:dyDescent="0.2">
      <c r="C79" s="1">
        <f t="shared" ref="C79:L79" si="26">ROUND((C75/$M75)*100,0)</f>
        <v>1</v>
      </c>
      <c r="D79" s="1">
        <f t="shared" si="26"/>
        <v>3</v>
      </c>
      <c r="E79" s="1">
        <f t="shared" si="26"/>
        <v>12</v>
      </c>
      <c r="F79" s="1">
        <f t="shared" si="26"/>
        <v>46</v>
      </c>
      <c r="G79" s="1">
        <f t="shared" si="26"/>
        <v>35</v>
      </c>
      <c r="H79" s="1">
        <f t="shared" si="26"/>
        <v>3</v>
      </c>
      <c r="I79" s="1">
        <f t="shared" si="26"/>
        <v>0</v>
      </c>
      <c r="J79" s="1">
        <f t="shared" si="26"/>
        <v>0</v>
      </c>
      <c r="K79" s="1">
        <f t="shared" si="26"/>
        <v>0</v>
      </c>
      <c r="L79" s="1">
        <f t="shared" si="26"/>
        <v>100</v>
      </c>
      <c r="M79" s="1"/>
      <c r="N79" s="1"/>
      <c r="O79" s="1"/>
    </row>
    <row r="81" spans="1:21" x14ac:dyDescent="0.2">
      <c r="A81" s="97" t="s">
        <v>115</v>
      </c>
    </row>
    <row r="82" spans="1:21" x14ac:dyDescent="0.2">
      <c r="A82" t="s">
        <v>0</v>
      </c>
      <c r="B82" t="s">
        <v>0</v>
      </c>
      <c r="C82" t="s">
        <v>114</v>
      </c>
    </row>
    <row r="83" spans="1:21" x14ac:dyDescent="0.2">
      <c r="C83" t="s">
        <v>48</v>
      </c>
      <c r="D83" t="s">
        <v>17</v>
      </c>
      <c r="E83" t="s">
        <v>2</v>
      </c>
      <c r="F83" t="s">
        <v>3</v>
      </c>
      <c r="G83" t="s">
        <v>4</v>
      </c>
      <c r="H83" t="s">
        <v>5</v>
      </c>
      <c r="I83" t="s">
        <v>6</v>
      </c>
      <c r="J83" t="s">
        <v>46</v>
      </c>
      <c r="K83" t="s">
        <v>47</v>
      </c>
      <c r="L83" t="s">
        <v>11</v>
      </c>
      <c r="M83" s="1" t="s">
        <v>109</v>
      </c>
      <c r="N83" s="1" t="s">
        <v>78</v>
      </c>
      <c r="O83" s="1" t="s">
        <v>79</v>
      </c>
      <c r="P83" s="1" t="s">
        <v>30</v>
      </c>
      <c r="Q83" s="1" t="s">
        <v>31</v>
      </c>
    </row>
    <row r="84" spans="1:21" x14ac:dyDescent="0.2">
      <c r="C84" t="s">
        <v>12</v>
      </c>
      <c r="D84" t="s">
        <v>12</v>
      </c>
      <c r="E84" t="s">
        <v>12</v>
      </c>
      <c r="F84" t="s">
        <v>12</v>
      </c>
      <c r="G84" t="s">
        <v>12</v>
      </c>
      <c r="H84" t="s">
        <v>12</v>
      </c>
      <c r="I84" t="s">
        <v>12</v>
      </c>
      <c r="J84" t="s">
        <v>12</v>
      </c>
      <c r="K84" t="s">
        <v>12</v>
      </c>
      <c r="L84" t="s">
        <v>12</v>
      </c>
    </row>
    <row r="85" spans="1:21" x14ac:dyDescent="0.2">
      <c r="A85" t="s">
        <v>13</v>
      </c>
      <c r="B85" t="s">
        <v>14</v>
      </c>
      <c r="C85">
        <v>1501</v>
      </c>
      <c r="D85">
        <v>5969</v>
      </c>
      <c r="E85">
        <v>34309</v>
      </c>
      <c r="F85">
        <v>117536</v>
      </c>
      <c r="G85">
        <v>84545</v>
      </c>
      <c r="H85">
        <v>522</v>
      </c>
      <c r="I85">
        <v>99</v>
      </c>
      <c r="J85">
        <v>138</v>
      </c>
      <c r="K85">
        <v>1719</v>
      </c>
      <c r="L85">
        <v>246338</v>
      </c>
      <c r="M85" s="1">
        <f>SUM(C85:J85,K85)</f>
        <v>246338</v>
      </c>
      <c r="N85" s="1">
        <f>SUM(C85:D85,K85)</f>
        <v>9189</v>
      </c>
      <c r="O85" s="1">
        <f>SUM(C85:E85,K85)</f>
        <v>43498</v>
      </c>
      <c r="P85" s="1">
        <f>SUM(F85:H85)</f>
        <v>202603</v>
      </c>
      <c r="Q85" s="1">
        <f>SUM(G85:H85)</f>
        <v>85067</v>
      </c>
      <c r="R85" s="1">
        <f t="shared" ref="R85:U87" si="27">ROUND((N85/$M85)*100,0)</f>
        <v>4</v>
      </c>
      <c r="S85" s="1">
        <f t="shared" si="27"/>
        <v>18</v>
      </c>
      <c r="T85" s="1">
        <f t="shared" si="27"/>
        <v>82</v>
      </c>
      <c r="U85" s="1">
        <f t="shared" si="27"/>
        <v>35</v>
      </c>
    </row>
    <row r="86" spans="1:21" x14ac:dyDescent="0.2">
      <c r="B86" t="s">
        <v>15</v>
      </c>
      <c r="C86">
        <v>898</v>
      </c>
      <c r="D86">
        <v>3983</v>
      </c>
      <c r="E86">
        <v>29581</v>
      </c>
      <c r="F86">
        <v>120572</v>
      </c>
      <c r="G86">
        <v>79868</v>
      </c>
      <c r="H86">
        <v>326</v>
      </c>
      <c r="I86">
        <v>67</v>
      </c>
      <c r="J86">
        <v>108</v>
      </c>
      <c r="K86">
        <v>921</v>
      </c>
      <c r="L86">
        <v>236324</v>
      </c>
      <c r="M86" s="1">
        <f>SUM(C86:J86,K86)</f>
        <v>236324</v>
      </c>
      <c r="N86" s="1">
        <f>SUM(C86:D86,K86)</f>
        <v>5802</v>
      </c>
      <c r="O86" s="1">
        <f>SUM(C86:E86,K86)</f>
        <v>35383</v>
      </c>
      <c r="P86" s="1">
        <f>SUM(F86:H86)</f>
        <v>200766</v>
      </c>
      <c r="Q86" s="1">
        <f>SUM(G86:H86)</f>
        <v>80194</v>
      </c>
      <c r="R86" s="1">
        <f t="shared" si="27"/>
        <v>2</v>
      </c>
      <c r="S86" s="1">
        <f t="shared" si="27"/>
        <v>15</v>
      </c>
      <c r="T86" s="1">
        <f t="shared" si="27"/>
        <v>85</v>
      </c>
      <c r="U86" s="1">
        <f t="shared" si="27"/>
        <v>34</v>
      </c>
    </row>
    <row r="87" spans="1:21" x14ac:dyDescent="0.2">
      <c r="B87" t="s">
        <v>11</v>
      </c>
      <c r="C87">
        <v>2399</v>
      </c>
      <c r="D87">
        <v>9952</v>
      </c>
      <c r="E87">
        <v>63890</v>
      </c>
      <c r="F87">
        <v>238108</v>
      </c>
      <c r="G87">
        <v>164413</v>
      </c>
      <c r="H87">
        <v>848</v>
      </c>
      <c r="I87">
        <v>166</v>
      </c>
      <c r="J87">
        <v>246</v>
      </c>
      <c r="K87">
        <v>2640</v>
      </c>
      <c r="L87">
        <v>482662</v>
      </c>
      <c r="M87" s="1">
        <f>SUM(C87:J87,K87)</f>
        <v>482662</v>
      </c>
      <c r="N87" s="1">
        <f>SUM(C87:D87,K87)</f>
        <v>14991</v>
      </c>
      <c r="O87" s="1">
        <f>SUM(C87:E87,K87)</f>
        <v>78881</v>
      </c>
      <c r="P87" s="1">
        <f>SUM(F87:H87)</f>
        <v>403369</v>
      </c>
      <c r="Q87" s="1">
        <f>SUM(G87:H87)</f>
        <v>165261</v>
      </c>
      <c r="R87" s="1">
        <f t="shared" si="27"/>
        <v>3</v>
      </c>
      <c r="S87" s="1">
        <f t="shared" si="27"/>
        <v>16</v>
      </c>
      <c r="T87" s="1">
        <f t="shared" si="27"/>
        <v>84</v>
      </c>
      <c r="U87" s="1">
        <f t="shared" si="27"/>
        <v>34</v>
      </c>
    </row>
    <row r="89" spans="1:21" x14ac:dyDescent="0.2">
      <c r="C89" s="1">
        <f t="shared" ref="C89:L89" si="28">ROUND((C85/$M85)*100,0)</f>
        <v>1</v>
      </c>
      <c r="D89" s="1">
        <f t="shared" si="28"/>
        <v>2</v>
      </c>
      <c r="E89" s="1">
        <f t="shared" si="28"/>
        <v>14</v>
      </c>
      <c r="F89" s="1">
        <f t="shared" si="28"/>
        <v>48</v>
      </c>
      <c r="G89" s="1">
        <f t="shared" si="28"/>
        <v>34</v>
      </c>
      <c r="H89" s="1">
        <f t="shared" si="28"/>
        <v>0</v>
      </c>
      <c r="I89" s="1">
        <f t="shared" si="28"/>
        <v>0</v>
      </c>
      <c r="J89" s="1">
        <f t="shared" si="28"/>
        <v>0</v>
      </c>
      <c r="K89" s="1">
        <f t="shared" si="28"/>
        <v>1</v>
      </c>
      <c r="L89" s="1">
        <f t="shared" si="28"/>
        <v>100</v>
      </c>
      <c r="M89" s="1"/>
      <c r="N89" s="1"/>
      <c r="O89" s="1"/>
    </row>
    <row r="90" spans="1:21" x14ac:dyDescent="0.2">
      <c r="C90" s="1">
        <f t="shared" ref="C90:L90" si="29">ROUND((C86/$M86)*100,0)</f>
        <v>0</v>
      </c>
      <c r="D90" s="1">
        <f t="shared" si="29"/>
        <v>2</v>
      </c>
      <c r="E90" s="1">
        <f t="shared" si="29"/>
        <v>13</v>
      </c>
      <c r="F90" s="1">
        <f t="shared" si="29"/>
        <v>51</v>
      </c>
      <c r="G90" s="1">
        <f t="shared" si="29"/>
        <v>34</v>
      </c>
      <c r="H90" s="1">
        <f t="shared" si="29"/>
        <v>0</v>
      </c>
      <c r="I90" s="1">
        <f t="shared" si="29"/>
        <v>0</v>
      </c>
      <c r="J90" s="1">
        <f t="shared" si="29"/>
        <v>0</v>
      </c>
      <c r="K90" s="1">
        <f t="shared" si="29"/>
        <v>0</v>
      </c>
      <c r="L90" s="1">
        <f t="shared" si="29"/>
        <v>100</v>
      </c>
      <c r="M90" s="1"/>
      <c r="N90" s="1"/>
      <c r="O90" s="1"/>
    </row>
    <row r="91" spans="1:21" x14ac:dyDescent="0.2">
      <c r="C91" s="1">
        <f t="shared" ref="C91:L91" si="30">ROUND((C87/$M87)*100,0)</f>
        <v>0</v>
      </c>
      <c r="D91" s="1">
        <f t="shared" si="30"/>
        <v>2</v>
      </c>
      <c r="E91" s="1">
        <f t="shared" si="30"/>
        <v>13</v>
      </c>
      <c r="F91" s="1">
        <f t="shared" si="30"/>
        <v>49</v>
      </c>
      <c r="G91" s="1">
        <f t="shared" si="30"/>
        <v>34</v>
      </c>
      <c r="H91" s="1">
        <f t="shared" si="30"/>
        <v>0</v>
      </c>
      <c r="I91" s="1">
        <f t="shared" si="30"/>
        <v>0</v>
      </c>
      <c r="J91" s="1">
        <f t="shared" si="30"/>
        <v>0</v>
      </c>
      <c r="K91" s="1">
        <f t="shared" si="30"/>
        <v>1</v>
      </c>
      <c r="L91" s="1">
        <f t="shared" si="30"/>
        <v>100</v>
      </c>
      <c r="M91" s="1"/>
      <c r="N91" s="1"/>
      <c r="O91" s="1"/>
    </row>
    <row r="93" spans="1:21" x14ac:dyDescent="0.2">
      <c r="A93" t="s">
        <v>0</v>
      </c>
      <c r="B93" t="s">
        <v>0</v>
      </c>
      <c r="C93" t="s">
        <v>118</v>
      </c>
    </row>
    <row r="94" spans="1:21" x14ac:dyDescent="0.2">
      <c r="C94" t="s">
        <v>48</v>
      </c>
      <c r="D94" t="s">
        <v>17</v>
      </c>
      <c r="E94" t="s">
        <v>2</v>
      </c>
      <c r="F94" t="s">
        <v>3</v>
      </c>
      <c r="G94" t="s">
        <v>4</v>
      </c>
      <c r="H94" t="s">
        <v>5</v>
      </c>
      <c r="I94" t="s">
        <v>6</v>
      </c>
      <c r="J94" t="s">
        <v>46</v>
      </c>
      <c r="K94" t="s">
        <v>47</v>
      </c>
      <c r="L94" t="s">
        <v>11</v>
      </c>
      <c r="M94" s="1" t="s">
        <v>109</v>
      </c>
      <c r="N94" s="1" t="s">
        <v>78</v>
      </c>
      <c r="O94" s="1" t="s">
        <v>79</v>
      </c>
      <c r="P94" s="1" t="s">
        <v>30</v>
      </c>
      <c r="Q94" s="1" t="s">
        <v>31</v>
      </c>
    </row>
    <row r="95" spans="1:21" x14ac:dyDescent="0.2">
      <c r="C95" t="s">
        <v>12</v>
      </c>
      <c r="D95" t="s">
        <v>12</v>
      </c>
      <c r="E95" t="s">
        <v>12</v>
      </c>
      <c r="F95" t="s">
        <v>12</v>
      </c>
      <c r="G95" t="s">
        <v>12</v>
      </c>
      <c r="H95" t="s">
        <v>12</v>
      </c>
      <c r="I95" t="s">
        <v>12</v>
      </c>
      <c r="J95" t="s">
        <v>12</v>
      </c>
      <c r="K95" t="s">
        <v>12</v>
      </c>
      <c r="L95" t="s">
        <v>12</v>
      </c>
    </row>
    <row r="96" spans="1:21" x14ac:dyDescent="0.2">
      <c r="A96" t="s">
        <v>13</v>
      </c>
      <c r="B96" t="s">
        <v>14</v>
      </c>
      <c r="C96">
        <v>1255</v>
      </c>
      <c r="D96">
        <v>4978</v>
      </c>
      <c r="E96">
        <v>27960</v>
      </c>
      <c r="F96">
        <v>119921</v>
      </c>
      <c r="G96">
        <v>89831</v>
      </c>
      <c r="H96">
        <v>458</v>
      </c>
      <c r="I96">
        <v>100</v>
      </c>
      <c r="J96">
        <v>138</v>
      </c>
      <c r="K96">
        <v>1677</v>
      </c>
      <c r="L96">
        <v>246318</v>
      </c>
      <c r="M96" s="1">
        <f>SUM(C96:J96,K96)</f>
        <v>246318</v>
      </c>
      <c r="N96" s="1">
        <f>SUM(C96:D96,K96)</f>
        <v>7910</v>
      </c>
      <c r="O96" s="1">
        <f>SUM(C96:E96,K96)</f>
        <v>35870</v>
      </c>
      <c r="P96" s="1">
        <f>SUM(F96:H96)</f>
        <v>210210</v>
      </c>
      <c r="Q96" s="1">
        <f>SUM(G96:H96)</f>
        <v>90289</v>
      </c>
      <c r="R96" s="1">
        <f t="shared" ref="R96:U98" si="31">ROUND((N96/$M96)*100,0)</f>
        <v>3</v>
      </c>
      <c r="S96" s="1">
        <f t="shared" si="31"/>
        <v>15</v>
      </c>
      <c r="T96" s="1">
        <f t="shared" si="31"/>
        <v>85</v>
      </c>
      <c r="U96" s="1">
        <f t="shared" si="31"/>
        <v>37</v>
      </c>
    </row>
    <row r="97" spans="1:21" x14ac:dyDescent="0.2">
      <c r="B97" t="s">
        <v>15</v>
      </c>
      <c r="C97">
        <v>727</v>
      </c>
      <c r="D97">
        <v>3180</v>
      </c>
      <c r="E97">
        <v>22803</v>
      </c>
      <c r="F97">
        <v>120675</v>
      </c>
      <c r="G97">
        <v>87518</v>
      </c>
      <c r="H97">
        <v>320</v>
      </c>
      <c r="I97">
        <v>69</v>
      </c>
      <c r="J97">
        <v>108</v>
      </c>
      <c r="K97">
        <v>906</v>
      </c>
      <c r="L97">
        <v>236306</v>
      </c>
      <c r="M97" s="1">
        <f>SUM(C97:J97,K97)</f>
        <v>236306</v>
      </c>
      <c r="N97" s="1">
        <f>SUM(C97:D97,K97)</f>
        <v>4813</v>
      </c>
      <c r="O97" s="1">
        <f>SUM(C97:E97,K97)</f>
        <v>27616</v>
      </c>
      <c r="P97" s="1">
        <f>SUM(F97:H97)</f>
        <v>208513</v>
      </c>
      <c r="Q97" s="1">
        <f>SUM(G97:H97)</f>
        <v>87838</v>
      </c>
      <c r="R97" s="1">
        <f t="shared" si="31"/>
        <v>2</v>
      </c>
      <c r="S97" s="1">
        <f t="shared" si="31"/>
        <v>12</v>
      </c>
      <c r="T97" s="1">
        <f t="shared" si="31"/>
        <v>88</v>
      </c>
      <c r="U97" s="1">
        <f t="shared" si="31"/>
        <v>37</v>
      </c>
    </row>
    <row r="98" spans="1:21" x14ac:dyDescent="0.2">
      <c r="B98" t="s">
        <v>11</v>
      </c>
      <c r="C98">
        <v>1982</v>
      </c>
      <c r="D98">
        <v>8158</v>
      </c>
      <c r="E98">
        <v>50763</v>
      </c>
      <c r="F98">
        <v>240596</v>
      </c>
      <c r="G98">
        <v>177349</v>
      </c>
      <c r="H98">
        <v>778</v>
      </c>
      <c r="I98">
        <v>169</v>
      </c>
      <c r="J98">
        <v>246</v>
      </c>
      <c r="K98">
        <v>2583</v>
      </c>
      <c r="L98">
        <v>482624</v>
      </c>
      <c r="M98" s="1">
        <f>SUM(C98:J98,K98)</f>
        <v>482624</v>
      </c>
      <c r="N98" s="1">
        <f>SUM(C98:D98,K98)</f>
        <v>12723</v>
      </c>
      <c r="O98" s="1">
        <f>SUM(C98:E98,K98)</f>
        <v>63486</v>
      </c>
      <c r="P98" s="1">
        <f>SUM(F98:H98)</f>
        <v>418723</v>
      </c>
      <c r="Q98" s="1">
        <f>SUM(G98:H98)</f>
        <v>178127</v>
      </c>
      <c r="R98" s="1">
        <f t="shared" si="31"/>
        <v>3</v>
      </c>
      <c r="S98" s="1">
        <f t="shared" si="31"/>
        <v>13</v>
      </c>
      <c r="T98" s="1">
        <f t="shared" si="31"/>
        <v>87</v>
      </c>
      <c r="U98" s="1">
        <f t="shared" si="31"/>
        <v>37</v>
      </c>
    </row>
    <row r="100" spans="1:21" x14ac:dyDescent="0.2">
      <c r="C100" s="1">
        <f t="shared" ref="C100:L100" si="32">ROUND((C96/$M96)*100,0)</f>
        <v>1</v>
      </c>
      <c r="D100" s="1">
        <f t="shared" si="32"/>
        <v>2</v>
      </c>
      <c r="E100" s="1">
        <f t="shared" si="32"/>
        <v>11</v>
      </c>
      <c r="F100" s="1">
        <f t="shared" si="32"/>
        <v>49</v>
      </c>
      <c r="G100" s="1">
        <f t="shared" si="32"/>
        <v>36</v>
      </c>
      <c r="H100" s="1">
        <f t="shared" si="32"/>
        <v>0</v>
      </c>
      <c r="I100" s="1">
        <f t="shared" si="32"/>
        <v>0</v>
      </c>
      <c r="J100" s="1">
        <f t="shared" si="32"/>
        <v>0</v>
      </c>
      <c r="K100" s="1">
        <f t="shared" si="32"/>
        <v>1</v>
      </c>
      <c r="L100" s="1">
        <f t="shared" si="32"/>
        <v>100</v>
      </c>
      <c r="M100" s="1"/>
      <c r="N100" s="1"/>
      <c r="O100" s="1"/>
    </row>
    <row r="101" spans="1:21" x14ac:dyDescent="0.2">
      <c r="C101" s="1">
        <f t="shared" ref="C101:L101" si="33">ROUND((C97/$M97)*100,0)</f>
        <v>0</v>
      </c>
      <c r="D101" s="1">
        <f t="shared" si="33"/>
        <v>1</v>
      </c>
      <c r="E101" s="1">
        <f t="shared" si="33"/>
        <v>10</v>
      </c>
      <c r="F101" s="1">
        <f t="shared" si="33"/>
        <v>51</v>
      </c>
      <c r="G101" s="1">
        <f t="shared" si="33"/>
        <v>37</v>
      </c>
      <c r="H101" s="1">
        <f t="shared" si="33"/>
        <v>0</v>
      </c>
      <c r="I101" s="1">
        <f t="shared" si="33"/>
        <v>0</v>
      </c>
      <c r="J101" s="1">
        <f t="shared" si="33"/>
        <v>0</v>
      </c>
      <c r="K101" s="1">
        <f t="shared" si="33"/>
        <v>0</v>
      </c>
      <c r="L101" s="1">
        <f t="shared" si="33"/>
        <v>100</v>
      </c>
      <c r="M101" s="1"/>
      <c r="N101" s="1"/>
      <c r="O101" s="1"/>
    </row>
    <row r="102" spans="1:21" x14ac:dyDescent="0.2">
      <c r="C102" s="1">
        <f t="shared" ref="C102:L102" si="34">ROUND((C98/$M98)*100,0)</f>
        <v>0</v>
      </c>
      <c r="D102" s="1">
        <f t="shared" si="34"/>
        <v>2</v>
      </c>
      <c r="E102" s="1">
        <f t="shared" si="34"/>
        <v>11</v>
      </c>
      <c r="F102" s="1">
        <f t="shared" si="34"/>
        <v>50</v>
      </c>
      <c r="G102" s="1">
        <f t="shared" si="34"/>
        <v>37</v>
      </c>
      <c r="H102" s="1">
        <f t="shared" si="34"/>
        <v>0</v>
      </c>
      <c r="I102" s="1">
        <f t="shared" si="34"/>
        <v>0</v>
      </c>
      <c r="J102" s="1">
        <f t="shared" si="34"/>
        <v>0</v>
      </c>
      <c r="K102" s="1">
        <f t="shared" si="34"/>
        <v>1</v>
      </c>
      <c r="L102" s="1">
        <f t="shared" si="34"/>
        <v>100</v>
      </c>
      <c r="M102" s="1"/>
      <c r="N102" s="1"/>
      <c r="O102" s="1"/>
    </row>
    <row r="104" spans="1:21" x14ac:dyDescent="0.2">
      <c r="A104" t="s">
        <v>0</v>
      </c>
      <c r="B104" t="s">
        <v>0</v>
      </c>
      <c r="C104" t="s">
        <v>119</v>
      </c>
    </row>
    <row r="105" spans="1:21" x14ac:dyDescent="0.2">
      <c r="C105" t="s">
        <v>48</v>
      </c>
      <c r="D105" t="s">
        <v>17</v>
      </c>
      <c r="E105" t="s">
        <v>2</v>
      </c>
      <c r="F105" t="s">
        <v>3</v>
      </c>
      <c r="G105" t="s">
        <v>4</v>
      </c>
      <c r="H105" t="s">
        <v>5</v>
      </c>
      <c r="I105" t="s">
        <v>6</v>
      </c>
      <c r="J105" t="s">
        <v>46</v>
      </c>
      <c r="K105" t="s">
        <v>47</v>
      </c>
      <c r="L105" t="s">
        <v>11</v>
      </c>
      <c r="M105" s="1" t="s">
        <v>109</v>
      </c>
      <c r="N105" s="1" t="s">
        <v>78</v>
      </c>
      <c r="O105" s="1" t="s">
        <v>79</v>
      </c>
      <c r="P105" s="1" t="s">
        <v>30</v>
      </c>
      <c r="Q105" s="1" t="s">
        <v>31</v>
      </c>
    </row>
    <row r="106" spans="1:21" x14ac:dyDescent="0.2">
      <c r="C106" t="s">
        <v>12</v>
      </c>
      <c r="D106" t="s">
        <v>12</v>
      </c>
      <c r="E106" t="s">
        <v>12</v>
      </c>
      <c r="F106" t="s">
        <v>12</v>
      </c>
      <c r="G106" t="s">
        <v>12</v>
      </c>
      <c r="H106" t="s">
        <v>12</v>
      </c>
      <c r="I106" t="s">
        <v>12</v>
      </c>
      <c r="J106" t="s">
        <v>12</v>
      </c>
      <c r="K106" t="s">
        <v>12</v>
      </c>
      <c r="L106" t="s">
        <v>12</v>
      </c>
    </row>
    <row r="107" spans="1:21" x14ac:dyDescent="0.2">
      <c r="A107" t="s">
        <v>13</v>
      </c>
      <c r="B107" t="s">
        <v>14</v>
      </c>
      <c r="C107">
        <v>1314</v>
      </c>
      <c r="D107">
        <v>5136</v>
      </c>
      <c r="E107">
        <v>28981</v>
      </c>
      <c r="F107">
        <v>120555</v>
      </c>
      <c r="G107">
        <v>87983</v>
      </c>
      <c r="H107">
        <v>409</v>
      </c>
      <c r="I107">
        <v>101</v>
      </c>
      <c r="J107">
        <v>138</v>
      </c>
      <c r="K107">
        <v>1702</v>
      </c>
      <c r="L107">
        <v>246319</v>
      </c>
      <c r="M107" s="1">
        <f>SUM(C107:J107,K107)</f>
        <v>246319</v>
      </c>
      <c r="N107" s="1">
        <f>SUM(C107:D107,K107)</f>
        <v>8152</v>
      </c>
      <c r="O107" s="1">
        <f>SUM(C107:E107,K107)</f>
        <v>37133</v>
      </c>
      <c r="P107" s="1">
        <f>SUM(F107:H107)</f>
        <v>208947</v>
      </c>
      <c r="Q107" s="1">
        <f>SUM(G107:H107)</f>
        <v>88392</v>
      </c>
      <c r="R107" s="1">
        <f t="shared" ref="R107:U109" si="35">ROUND((N107/$M107)*100,0)</f>
        <v>3</v>
      </c>
      <c r="S107" s="1">
        <f t="shared" si="35"/>
        <v>15</v>
      </c>
      <c r="T107" s="1">
        <f t="shared" si="35"/>
        <v>85</v>
      </c>
      <c r="U107" s="1">
        <f t="shared" si="35"/>
        <v>36</v>
      </c>
    </row>
    <row r="108" spans="1:21" x14ac:dyDescent="0.2">
      <c r="B108" t="s">
        <v>15</v>
      </c>
      <c r="C108">
        <v>763</v>
      </c>
      <c r="D108">
        <v>3325</v>
      </c>
      <c r="E108">
        <v>24736</v>
      </c>
      <c r="F108">
        <v>123661</v>
      </c>
      <c r="G108">
        <v>82491</v>
      </c>
      <c r="H108">
        <v>242</v>
      </c>
      <c r="I108">
        <v>68</v>
      </c>
      <c r="J108">
        <v>108</v>
      </c>
      <c r="K108">
        <v>913</v>
      </c>
      <c r="L108">
        <v>236307</v>
      </c>
      <c r="M108" s="1">
        <f>SUM(C108:J108,K108)</f>
        <v>236307</v>
      </c>
      <c r="N108" s="1">
        <f>SUM(C108:D108,K108)</f>
        <v>5001</v>
      </c>
      <c r="O108" s="1">
        <f>SUM(C108:E108,K108)</f>
        <v>29737</v>
      </c>
      <c r="P108" s="1">
        <f>SUM(F108:H108)</f>
        <v>206394</v>
      </c>
      <c r="Q108" s="1">
        <f>SUM(G108:H108)</f>
        <v>82733</v>
      </c>
      <c r="R108" s="1">
        <f t="shared" si="35"/>
        <v>2</v>
      </c>
      <c r="S108" s="1">
        <f t="shared" si="35"/>
        <v>13</v>
      </c>
      <c r="T108" s="1">
        <f t="shared" si="35"/>
        <v>87</v>
      </c>
      <c r="U108" s="1">
        <f t="shared" si="35"/>
        <v>35</v>
      </c>
    </row>
    <row r="109" spans="1:21" x14ac:dyDescent="0.2">
      <c r="B109" t="s">
        <v>11</v>
      </c>
      <c r="C109">
        <v>2077</v>
      </c>
      <c r="D109">
        <v>8461</v>
      </c>
      <c r="E109">
        <v>53717</v>
      </c>
      <c r="F109">
        <v>244216</v>
      </c>
      <c r="G109">
        <v>170474</v>
      </c>
      <c r="H109">
        <v>651</v>
      </c>
      <c r="I109">
        <v>169</v>
      </c>
      <c r="J109">
        <v>246</v>
      </c>
      <c r="K109">
        <v>2615</v>
      </c>
      <c r="L109">
        <v>482626</v>
      </c>
      <c r="M109" s="1">
        <f>SUM(C109:J109,K109)</f>
        <v>482626</v>
      </c>
      <c r="N109" s="1">
        <f>SUM(C109:D109,K109)</f>
        <v>13153</v>
      </c>
      <c r="O109" s="1">
        <f>SUM(C109:E109,K109)</f>
        <v>66870</v>
      </c>
      <c r="P109" s="1">
        <f>SUM(F109:H109)</f>
        <v>415341</v>
      </c>
      <c r="Q109" s="1">
        <f>SUM(G109:H109)</f>
        <v>171125</v>
      </c>
      <c r="R109" s="1">
        <f t="shared" si="35"/>
        <v>3</v>
      </c>
      <c r="S109" s="1">
        <f t="shared" si="35"/>
        <v>14</v>
      </c>
      <c r="T109" s="1">
        <f t="shared" si="35"/>
        <v>86</v>
      </c>
      <c r="U109" s="1">
        <f t="shared" si="35"/>
        <v>35</v>
      </c>
    </row>
    <row r="111" spans="1:21" x14ac:dyDescent="0.2">
      <c r="C111" s="1">
        <f t="shared" ref="C111:L111" si="36">ROUND((C107/$M107)*100,0)</f>
        <v>1</v>
      </c>
      <c r="D111" s="1">
        <f t="shared" si="36"/>
        <v>2</v>
      </c>
      <c r="E111" s="1">
        <f t="shared" si="36"/>
        <v>12</v>
      </c>
      <c r="F111" s="1">
        <f t="shared" si="36"/>
        <v>49</v>
      </c>
      <c r="G111" s="1">
        <f t="shared" si="36"/>
        <v>36</v>
      </c>
      <c r="H111" s="1">
        <f t="shared" si="36"/>
        <v>0</v>
      </c>
      <c r="I111" s="1">
        <f t="shared" si="36"/>
        <v>0</v>
      </c>
      <c r="J111" s="1">
        <f t="shared" si="36"/>
        <v>0</v>
      </c>
      <c r="K111" s="1">
        <f t="shared" si="36"/>
        <v>1</v>
      </c>
      <c r="L111" s="1">
        <f t="shared" si="36"/>
        <v>100</v>
      </c>
      <c r="M111" s="1"/>
      <c r="N111" s="1"/>
      <c r="O111" s="1"/>
    </row>
    <row r="112" spans="1:21" x14ac:dyDescent="0.2">
      <c r="C112" s="1">
        <f t="shared" ref="C112:L112" si="37">ROUND((C108/$M108)*100,0)</f>
        <v>0</v>
      </c>
      <c r="D112" s="1">
        <f t="shared" si="37"/>
        <v>1</v>
      </c>
      <c r="E112" s="1">
        <f t="shared" si="37"/>
        <v>10</v>
      </c>
      <c r="F112" s="1">
        <f t="shared" si="37"/>
        <v>52</v>
      </c>
      <c r="G112" s="1">
        <f t="shared" si="37"/>
        <v>35</v>
      </c>
      <c r="H112" s="1">
        <f t="shared" si="37"/>
        <v>0</v>
      </c>
      <c r="I112" s="1">
        <f t="shared" si="37"/>
        <v>0</v>
      </c>
      <c r="J112" s="1">
        <f t="shared" si="37"/>
        <v>0</v>
      </c>
      <c r="K112" s="1">
        <f t="shared" si="37"/>
        <v>0</v>
      </c>
      <c r="L112" s="1">
        <f t="shared" si="37"/>
        <v>100</v>
      </c>
      <c r="M112" s="1"/>
      <c r="N112" s="1"/>
      <c r="O112" s="1"/>
    </row>
    <row r="113" spans="1:21" x14ac:dyDescent="0.2">
      <c r="C113" s="1">
        <f t="shared" ref="C113:L113" si="38">ROUND((C109/$M109)*100,0)</f>
        <v>0</v>
      </c>
      <c r="D113" s="1">
        <f t="shared" si="38"/>
        <v>2</v>
      </c>
      <c r="E113" s="1">
        <f t="shared" si="38"/>
        <v>11</v>
      </c>
      <c r="F113" s="1">
        <f t="shared" si="38"/>
        <v>51</v>
      </c>
      <c r="G113" s="1">
        <f t="shared" si="38"/>
        <v>35</v>
      </c>
      <c r="H113" s="1">
        <f t="shared" si="38"/>
        <v>0</v>
      </c>
      <c r="I113" s="1">
        <f t="shared" si="38"/>
        <v>0</v>
      </c>
      <c r="J113" s="1">
        <f t="shared" si="38"/>
        <v>0</v>
      </c>
      <c r="K113" s="1">
        <f t="shared" si="38"/>
        <v>1</v>
      </c>
      <c r="L113" s="1">
        <f t="shared" si="38"/>
        <v>100</v>
      </c>
      <c r="M113" s="1"/>
      <c r="N113" s="1"/>
      <c r="O113" s="1"/>
    </row>
    <row r="115" spans="1:21" x14ac:dyDescent="0.2">
      <c r="A115" t="s">
        <v>0</v>
      </c>
      <c r="B115" t="s">
        <v>0</v>
      </c>
      <c r="C115" t="s">
        <v>120</v>
      </c>
    </row>
    <row r="116" spans="1:21" x14ac:dyDescent="0.2">
      <c r="C116" t="s">
        <v>48</v>
      </c>
      <c r="D116" t="s">
        <v>17</v>
      </c>
      <c r="E116" t="s">
        <v>2</v>
      </c>
      <c r="F116" t="s">
        <v>3</v>
      </c>
      <c r="G116" t="s">
        <v>4</v>
      </c>
      <c r="H116" t="s">
        <v>5</v>
      </c>
      <c r="I116" t="s">
        <v>6</v>
      </c>
      <c r="J116" t="s">
        <v>46</v>
      </c>
      <c r="K116" t="s">
        <v>47</v>
      </c>
      <c r="L116" t="s">
        <v>11</v>
      </c>
      <c r="M116" s="1" t="s">
        <v>109</v>
      </c>
      <c r="N116" s="1" t="s">
        <v>78</v>
      </c>
      <c r="O116" s="1" t="s">
        <v>79</v>
      </c>
      <c r="P116" s="1" t="s">
        <v>30</v>
      </c>
      <c r="Q116" s="1" t="s">
        <v>31</v>
      </c>
    </row>
    <row r="117" spans="1:21" x14ac:dyDescent="0.2">
      <c r="C117" t="s">
        <v>12</v>
      </c>
      <c r="D117" t="s">
        <v>12</v>
      </c>
      <c r="E117" t="s">
        <v>12</v>
      </c>
      <c r="F117" t="s">
        <v>12</v>
      </c>
      <c r="G117" t="s">
        <v>12</v>
      </c>
      <c r="H117" t="s">
        <v>12</v>
      </c>
      <c r="I117" t="s">
        <v>12</v>
      </c>
      <c r="J117" t="s">
        <v>12</v>
      </c>
      <c r="K117" t="s">
        <v>12</v>
      </c>
      <c r="L117" t="s">
        <v>12</v>
      </c>
    </row>
    <row r="118" spans="1:21" x14ac:dyDescent="0.2">
      <c r="A118" t="s">
        <v>13</v>
      </c>
      <c r="B118" t="s">
        <v>14</v>
      </c>
      <c r="C118">
        <v>1378</v>
      </c>
      <c r="D118">
        <v>5271</v>
      </c>
      <c r="E118">
        <v>29532</v>
      </c>
      <c r="F118">
        <v>120491</v>
      </c>
      <c r="G118">
        <v>87297</v>
      </c>
      <c r="H118">
        <v>408</v>
      </c>
      <c r="I118">
        <v>99</v>
      </c>
      <c r="J118">
        <v>137</v>
      </c>
      <c r="K118">
        <v>1703</v>
      </c>
      <c r="L118">
        <v>246316</v>
      </c>
      <c r="M118" s="1">
        <f>SUM(C118:J118,K118)</f>
        <v>246316</v>
      </c>
      <c r="N118" s="1">
        <f>SUM(C118:D118,K118)</f>
        <v>8352</v>
      </c>
      <c r="O118" s="1">
        <f>SUM(C118:E118,K118)</f>
        <v>37884</v>
      </c>
      <c r="P118" s="1">
        <f>SUM(F118:H118)</f>
        <v>208196</v>
      </c>
      <c r="Q118" s="1">
        <f>SUM(G118:H118)</f>
        <v>87705</v>
      </c>
      <c r="R118" s="1">
        <f t="shared" ref="R118:U120" si="39">ROUND((N118/$M118)*100,0)</f>
        <v>3</v>
      </c>
      <c r="S118" s="1">
        <f t="shared" si="39"/>
        <v>15</v>
      </c>
      <c r="T118" s="1">
        <f t="shared" si="39"/>
        <v>85</v>
      </c>
      <c r="U118" s="1">
        <f t="shared" si="39"/>
        <v>36</v>
      </c>
    </row>
    <row r="119" spans="1:21" x14ac:dyDescent="0.2">
      <c r="B119" t="s">
        <v>15</v>
      </c>
      <c r="C119">
        <v>800</v>
      </c>
      <c r="D119">
        <v>3464</v>
      </c>
      <c r="E119">
        <v>26079</v>
      </c>
      <c r="F119">
        <v>124331</v>
      </c>
      <c r="G119">
        <v>80309</v>
      </c>
      <c r="H119">
        <v>234</v>
      </c>
      <c r="I119">
        <v>69</v>
      </c>
      <c r="J119">
        <v>108</v>
      </c>
      <c r="K119">
        <v>912</v>
      </c>
      <c r="L119">
        <v>236306</v>
      </c>
      <c r="M119" s="1">
        <f>SUM(C119:J119,K119)</f>
        <v>236306</v>
      </c>
      <c r="N119" s="1">
        <f>SUM(C119:D119,K119)</f>
        <v>5176</v>
      </c>
      <c r="O119" s="1">
        <f>SUM(C119:E119,K119)</f>
        <v>31255</v>
      </c>
      <c r="P119" s="1">
        <f>SUM(F119:H119)</f>
        <v>204874</v>
      </c>
      <c r="Q119" s="1">
        <f>SUM(G119:H119)</f>
        <v>80543</v>
      </c>
      <c r="R119" s="1">
        <f t="shared" si="39"/>
        <v>2</v>
      </c>
      <c r="S119" s="1">
        <f t="shared" si="39"/>
        <v>13</v>
      </c>
      <c r="T119" s="1">
        <f t="shared" si="39"/>
        <v>87</v>
      </c>
      <c r="U119" s="1">
        <f t="shared" si="39"/>
        <v>34</v>
      </c>
    </row>
    <row r="120" spans="1:21" x14ac:dyDescent="0.2">
      <c r="B120" t="s">
        <v>11</v>
      </c>
      <c r="C120">
        <v>2178</v>
      </c>
      <c r="D120">
        <v>8735</v>
      </c>
      <c r="E120">
        <v>55611</v>
      </c>
      <c r="F120">
        <v>244822</v>
      </c>
      <c r="G120">
        <v>167606</v>
      </c>
      <c r="H120">
        <v>642</v>
      </c>
      <c r="I120">
        <v>168</v>
      </c>
      <c r="J120">
        <v>245</v>
      </c>
      <c r="K120">
        <v>2615</v>
      </c>
      <c r="L120">
        <v>482622</v>
      </c>
      <c r="M120" s="1">
        <f>SUM(C120:J120,K120)</f>
        <v>482622</v>
      </c>
      <c r="N120" s="1">
        <f>SUM(C120:D120,K120)</f>
        <v>13528</v>
      </c>
      <c r="O120" s="1">
        <f>SUM(C120:E120,K120)</f>
        <v>69139</v>
      </c>
      <c r="P120" s="1">
        <f>SUM(F120:H120)</f>
        <v>413070</v>
      </c>
      <c r="Q120" s="1">
        <f>SUM(G120:H120)</f>
        <v>168248</v>
      </c>
      <c r="R120" s="1">
        <f t="shared" si="39"/>
        <v>3</v>
      </c>
      <c r="S120" s="1">
        <f t="shared" si="39"/>
        <v>14</v>
      </c>
      <c r="T120" s="1">
        <f t="shared" si="39"/>
        <v>86</v>
      </c>
      <c r="U120" s="1">
        <f t="shared" si="39"/>
        <v>35</v>
      </c>
    </row>
    <row r="122" spans="1:21" x14ac:dyDescent="0.2">
      <c r="C122" s="1">
        <f t="shared" ref="C122:I124" si="40">ROUND((C118/$M118)*100,0)</f>
        <v>1</v>
      </c>
      <c r="D122" s="1">
        <f t="shared" si="40"/>
        <v>2</v>
      </c>
      <c r="E122" s="1">
        <f t="shared" si="40"/>
        <v>12</v>
      </c>
      <c r="F122" s="1">
        <f t="shared" si="40"/>
        <v>49</v>
      </c>
      <c r="G122" s="1">
        <f t="shared" si="40"/>
        <v>35</v>
      </c>
      <c r="H122" s="1">
        <f t="shared" si="40"/>
        <v>0</v>
      </c>
      <c r="I122" s="1">
        <f t="shared" si="40"/>
        <v>0</v>
      </c>
      <c r="J122" s="1">
        <f t="shared" ref="J122:L124" si="41">ROUND((J118/$M118)*100,0)</f>
        <v>0</v>
      </c>
      <c r="K122" s="1">
        <f t="shared" si="41"/>
        <v>1</v>
      </c>
      <c r="L122" s="1">
        <f t="shared" si="41"/>
        <v>100</v>
      </c>
      <c r="M122" s="1"/>
      <c r="N122" s="1"/>
      <c r="O122" s="1"/>
    </row>
    <row r="123" spans="1:21" x14ac:dyDescent="0.2">
      <c r="C123" s="1">
        <f t="shared" si="40"/>
        <v>0</v>
      </c>
      <c r="D123" s="1">
        <f t="shared" si="40"/>
        <v>1</v>
      </c>
      <c r="E123" s="1">
        <f t="shared" si="40"/>
        <v>11</v>
      </c>
      <c r="F123" s="1">
        <f t="shared" si="40"/>
        <v>53</v>
      </c>
      <c r="G123" s="1">
        <f t="shared" si="40"/>
        <v>34</v>
      </c>
      <c r="H123" s="1">
        <f t="shared" si="40"/>
        <v>0</v>
      </c>
      <c r="I123" s="1">
        <f t="shared" si="40"/>
        <v>0</v>
      </c>
      <c r="J123" s="1">
        <f t="shared" si="41"/>
        <v>0</v>
      </c>
      <c r="K123" s="1">
        <f t="shared" si="41"/>
        <v>0</v>
      </c>
      <c r="L123" s="1">
        <f t="shared" si="41"/>
        <v>100</v>
      </c>
      <c r="M123" s="1"/>
      <c r="N123" s="1"/>
      <c r="O123" s="1"/>
    </row>
    <row r="124" spans="1:21" x14ac:dyDescent="0.2">
      <c r="C124" s="1">
        <f t="shared" si="40"/>
        <v>0</v>
      </c>
      <c r="D124" s="1">
        <f t="shared" si="40"/>
        <v>2</v>
      </c>
      <c r="E124" s="1">
        <f t="shared" si="40"/>
        <v>12</v>
      </c>
      <c r="F124" s="1">
        <f t="shared" si="40"/>
        <v>51</v>
      </c>
      <c r="G124" s="1">
        <f t="shared" si="40"/>
        <v>35</v>
      </c>
      <c r="H124" s="1">
        <f t="shared" si="40"/>
        <v>0</v>
      </c>
      <c r="I124" s="1">
        <f t="shared" si="40"/>
        <v>0</v>
      </c>
      <c r="J124" s="1">
        <f t="shared" si="41"/>
        <v>0</v>
      </c>
      <c r="K124" s="1">
        <f t="shared" si="41"/>
        <v>1</v>
      </c>
      <c r="L124" s="1">
        <f t="shared" si="41"/>
        <v>100</v>
      </c>
      <c r="M124" s="1"/>
      <c r="N124" s="1"/>
      <c r="O124" s="1"/>
    </row>
  </sheetData>
  <phoneticPr fontId="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174"/>
  <sheetViews>
    <sheetView workbookViewId="0">
      <selection sqref="A1:H1"/>
    </sheetView>
  </sheetViews>
  <sheetFormatPr defaultRowHeight="12.75" x14ac:dyDescent="0.2"/>
  <cols>
    <col min="3" max="3" width="18.42578125" bestFit="1" customWidth="1"/>
    <col min="4" max="4" width="19.42578125" bestFit="1" customWidth="1"/>
    <col min="5" max="5" width="12" bestFit="1" customWidth="1"/>
    <col min="6" max="6" width="13.140625" bestFit="1" customWidth="1"/>
    <col min="7" max="7" width="11.42578125" bestFit="1" customWidth="1"/>
    <col min="8" max="8" width="18.42578125" bestFit="1" customWidth="1"/>
    <col min="9" max="9" width="20.7109375" bestFit="1" customWidth="1"/>
    <col min="10" max="10" width="14.85546875" bestFit="1" customWidth="1"/>
    <col min="11" max="11" width="11.140625" bestFit="1" customWidth="1"/>
    <col min="12" max="12" width="12.140625" bestFit="1" customWidth="1"/>
    <col min="13" max="13" width="11" bestFit="1" customWidth="1"/>
    <col min="14" max="14" width="12" bestFit="1" customWidth="1"/>
  </cols>
  <sheetData>
    <row r="1" spans="1:14" x14ac:dyDescent="0.2">
      <c r="A1" s="352" t="s">
        <v>226</v>
      </c>
    </row>
    <row r="2" spans="1:14" x14ac:dyDescent="0.2">
      <c r="A2" t="s">
        <v>0</v>
      </c>
      <c r="B2" t="s">
        <v>0</v>
      </c>
      <c r="C2" t="s">
        <v>181</v>
      </c>
      <c r="D2" t="s">
        <v>145</v>
      </c>
      <c r="E2" t="s">
        <v>182</v>
      </c>
      <c r="F2" t="s">
        <v>146</v>
      </c>
      <c r="G2" t="s">
        <v>183</v>
      </c>
      <c r="H2" t="s">
        <v>151</v>
      </c>
      <c r="I2" t="s">
        <v>184</v>
      </c>
      <c r="J2" t="s">
        <v>86</v>
      </c>
      <c r="K2" t="s">
        <v>185</v>
      </c>
      <c r="L2" t="s">
        <v>88</v>
      </c>
      <c r="M2" t="s">
        <v>186</v>
      </c>
      <c r="N2" t="s">
        <v>89</v>
      </c>
    </row>
    <row r="3" spans="1:14" x14ac:dyDescent="0.2">
      <c r="C3" t="s">
        <v>187</v>
      </c>
      <c r="D3" t="s">
        <v>187</v>
      </c>
      <c r="E3" t="s">
        <v>187</v>
      </c>
      <c r="F3" t="s">
        <v>187</v>
      </c>
      <c r="G3" t="s">
        <v>187</v>
      </c>
      <c r="H3" t="s">
        <v>187</v>
      </c>
      <c r="I3" t="s">
        <v>187</v>
      </c>
      <c r="J3" t="s">
        <v>187</v>
      </c>
      <c r="K3" t="s">
        <v>187</v>
      </c>
      <c r="L3" t="s">
        <v>187</v>
      </c>
      <c r="M3" t="s">
        <v>187</v>
      </c>
      <c r="N3" t="s">
        <v>187</v>
      </c>
    </row>
    <row r="4" spans="1:14" x14ac:dyDescent="0.2">
      <c r="A4" t="s">
        <v>152</v>
      </c>
      <c r="B4">
        <v>0</v>
      </c>
      <c r="C4">
        <v>27499.999999999924</v>
      </c>
      <c r="D4">
        <v>20126.999999999822</v>
      </c>
      <c r="E4">
        <v>27512</v>
      </c>
      <c r="F4">
        <v>19494.999999999927</v>
      </c>
      <c r="G4">
        <v>22150</v>
      </c>
      <c r="H4">
        <v>16110.999999999831</v>
      </c>
      <c r="I4">
        <v>22142</v>
      </c>
      <c r="J4">
        <v>15128.000000000064</v>
      </c>
      <c r="K4">
        <v>18692</v>
      </c>
      <c r="L4">
        <v>13369.999999999871</v>
      </c>
      <c r="M4">
        <v>21769.000000000138</v>
      </c>
      <c r="N4">
        <v>16060</v>
      </c>
    </row>
    <row r="5" spans="1:14" x14ac:dyDescent="0.2">
      <c r="B5">
        <v>1</v>
      </c>
      <c r="C5">
        <v>515025.00000000693</v>
      </c>
      <c r="D5">
        <v>449625.99999999639</v>
      </c>
      <c r="E5">
        <v>514999.00000000419</v>
      </c>
      <c r="F5">
        <v>436852.00000001147</v>
      </c>
      <c r="G5">
        <v>472247</v>
      </c>
      <c r="H5">
        <v>406370.99999999709</v>
      </c>
      <c r="I5">
        <v>472161.00000000297</v>
      </c>
      <c r="J5">
        <v>378083.99999999464</v>
      </c>
      <c r="K5">
        <v>452402.00000000588</v>
      </c>
      <c r="L5">
        <v>407592.00000000297</v>
      </c>
      <c r="M5">
        <v>490796.00000000367</v>
      </c>
      <c r="N5">
        <v>431467.99999999709</v>
      </c>
    </row>
    <row r="6" spans="1:14" x14ac:dyDescent="0.2">
      <c r="A6" t="s">
        <v>153</v>
      </c>
      <c r="B6">
        <v>0</v>
      </c>
      <c r="C6">
        <v>527134.99999999825</v>
      </c>
      <c r="D6">
        <v>455872.0000000039</v>
      </c>
      <c r="E6">
        <v>527121.99999998929</v>
      </c>
      <c r="F6">
        <v>442812.00000000634</v>
      </c>
      <c r="G6">
        <v>481434.9999999947</v>
      </c>
      <c r="H6">
        <v>410917.00000000495</v>
      </c>
      <c r="I6">
        <v>481342.00000001228</v>
      </c>
      <c r="J6">
        <v>382361.99999999191</v>
      </c>
      <c r="K6">
        <v>458710.00000000192</v>
      </c>
      <c r="L6">
        <v>409818.00000000262</v>
      </c>
      <c r="M6">
        <v>497905.00000000495</v>
      </c>
      <c r="N6">
        <v>434411.00000000745</v>
      </c>
    </row>
    <row r="7" spans="1:14" x14ac:dyDescent="0.2">
      <c r="B7">
        <v>1</v>
      </c>
      <c r="C7">
        <v>15390</v>
      </c>
      <c r="D7">
        <v>13881</v>
      </c>
      <c r="E7">
        <v>15389</v>
      </c>
      <c r="F7">
        <v>13535</v>
      </c>
      <c r="G7">
        <v>12962.000000000067</v>
      </c>
      <c r="H7">
        <v>11565</v>
      </c>
      <c r="I7">
        <v>12961</v>
      </c>
      <c r="J7">
        <v>10849.999999999947</v>
      </c>
      <c r="K7">
        <v>12384</v>
      </c>
      <c r="L7">
        <v>11144</v>
      </c>
      <c r="M7">
        <v>14660</v>
      </c>
      <c r="N7">
        <v>13117</v>
      </c>
    </row>
    <row r="8" spans="1:14" x14ac:dyDescent="0.2">
      <c r="A8" t="s">
        <v>154</v>
      </c>
      <c r="B8">
        <v>0</v>
      </c>
      <c r="C8">
        <v>541044.99999999907</v>
      </c>
      <c r="D8">
        <v>468576.00000000698</v>
      </c>
      <c r="E8">
        <v>541030.99999998813</v>
      </c>
      <c r="F8">
        <v>455224.00000000384</v>
      </c>
      <c r="G8">
        <v>493308.99999999243</v>
      </c>
      <c r="H8">
        <v>421629.00000000652</v>
      </c>
      <c r="I8">
        <v>493215.00000001147</v>
      </c>
      <c r="J8">
        <v>392446.99999999331</v>
      </c>
      <c r="K8">
        <v>470093</v>
      </c>
      <c r="L8">
        <v>420120</v>
      </c>
      <c r="M8">
        <v>511209.00000000634</v>
      </c>
      <c r="N8">
        <v>446396.00000000949</v>
      </c>
    </row>
    <row r="9" spans="1:14" x14ac:dyDescent="0.2">
      <c r="B9">
        <v>1</v>
      </c>
      <c r="C9">
        <v>1480</v>
      </c>
      <c r="D9">
        <v>1177</v>
      </c>
      <c r="E9">
        <v>1480</v>
      </c>
      <c r="F9">
        <v>1123</v>
      </c>
      <c r="G9">
        <v>1088</v>
      </c>
      <c r="H9">
        <v>852.99999999999864</v>
      </c>
      <c r="I9">
        <v>1088</v>
      </c>
      <c r="J9">
        <v>765</v>
      </c>
      <c r="K9">
        <v>1001</v>
      </c>
      <c r="L9">
        <v>842</v>
      </c>
      <c r="M9">
        <v>1356</v>
      </c>
      <c r="N9">
        <v>1132</v>
      </c>
    </row>
    <row r="10" spans="1:14" x14ac:dyDescent="0.2">
      <c r="A10" t="s">
        <v>155</v>
      </c>
      <c r="B10">
        <v>0</v>
      </c>
      <c r="C10">
        <v>528680.99999999895</v>
      </c>
      <c r="D10">
        <v>457113.00000000128</v>
      </c>
      <c r="E10">
        <v>528667.99999998941</v>
      </c>
      <c r="F10">
        <v>443992.00000000064</v>
      </c>
      <c r="G10">
        <v>482583.00000000064</v>
      </c>
      <c r="H10">
        <v>411827</v>
      </c>
      <c r="I10">
        <v>482490.00000000309</v>
      </c>
      <c r="J10">
        <v>383178.99999999924</v>
      </c>
      <c r="K10">
        <v>459741.00000000501</v>
      </c>
      <c r="L10">
        <v>410687.000000006</v>
      </c>
      <c r="M10">
        <v>499294.00000000349</v>
      </c>
      <c r="N10">
        <v>435570.00000001001</v>
      </c>
    </row>
    <row r="11" spans="1:14" x14ac:dyDescent="0.2">
      <c r="B11">
        <v>1</v>
      </c>
      <c r="C11">
        <v>13844</v>
      </c>
      <c r="D11">
        <v>12640</v>
      </c>
      <c r="E11">
        <v>13843</v>
      </c>
      <c r="F11">
        <v>12355</v>
      </c>
      <c r="G11">
        <v>11814</v>
      </c>
      <c r="H11">
        <v>10655</v>
      </c>
      <c r="I11">
        <v>11813</v>
      </c>
      <c r="J11">
        <v>10033</v>
      </c>
      <c r="K11">
        <v>11353.000000000051</v>
      </c>
      <c r="L11">
        <v>10275</v>
      </c>
      <c r="M11">
        <v>13271</v>
      </c>
      <c r="N11">
        <v>11958</v>
      </c>
    </row>
    <row r="12" spans="1:14" x14ac:dyDescent="0.2">
      <c r="A12" t="s">
        <v>156</v>
      </c>
      <c r="B12">
        <v>0</v>
      </c>
      <c r="C12">
        <v>542458.99999999895</v>
      </c>
      <c r="D12">
        <v>469689.0000000025</v>
      </c>
      <c r="E12">
        <v>542444.99999998859</v>
      </c>
      <c r="F12">
        <v>456290</v>
      </c>
      <c r="G12">
        <v>494336.9999999979</v>
      </c>
      <c r="H12">
        <v>422424.99999999808</v>
      </c>
      <c r="I12">
        <v>494243</v>
      </c>
      <c r="J12">
        <v>393160.0000000025</v>
      </c>
      <c r="K12">
        <v>471064.00000000402</v>
      </c>
      <c r="L12">
        <v>420935.00000000471</v>
      </c>
      <c r="M12">
        <v>512531.9999999993</v>
      </c>
      <c r="N12">
        <v>447501.00000001182</v>
      </c>
    </row>
    <row r="13" spans="1:14" x14ac:dyDescent="0.2">
      <c r="B13">
        <v>1</v>
      </c>
      <c r="C13">
        <v>66</v>
      </c>
      <c r="D13">
        <v>64</v>
      </c>
      <c r="E13">
        <v>66</v>
      </c>
      <c r="F13">
        <v>57</v>
      </c>
      <c r="G13">
        <v>60</v>
      </c>
      <c r="H13">
        <v>57</v>
      </c>
      <c r="I13">
        <v>60</v>
      </c>
      <c r="J13">
        <v>52</v>
      </c>
      <c r="K13">
        <v>30</v>
      </c>
      <c r="L13">
        <v>27</v>
      </c>
      <c r="M13">
        <v>33</v>
      </c>
      <c r="N13">
        <v>27</v>
      </c>
    </row>
    <row r="14" spans="1:14" x14ac:dyDescent="0.2">
      <c r="A14" t="s">
        <v>157</v>
      </c>
      <c r="B14">
        <v>0</v>
      </c>
      <c r="C14">
        <v>12095</v>
      </c>
      <c r="D14">
        <v>6233.0000000000155</v>
      </c>
      <c r="E14">
        <v>12108</v>
      </c>
      <c r="F14">
        <v>5951.0000000000318</v>
      </c>
      <c r="G14">
        <v>9172.9999999999836</v>
      </c>
      <c r="H14">
        <v>4536</v>
      </c>
      <c r="I14">
        <v>9166</v>
      </c>
      <c r="J14">
        <v>4270</v>
      </c>
      <c r="K14">
        <v>6292.99999999998</v>
      </c>
      <c r="L14">
        <v>2213</v>
      </c>
      <c r="M14">
        <v>7094.0000000000073</v>
      </c>
      <c r="N14">
        <v>2934</v>
      </c>
    </row>
    <row r="15" spans="1:14" x14ac:dyDescent="0.2">
      <c r="B15">
        <v>1</v>
      </c>
      <c r="C15">
        <v>530430.00000000594</v>
      </c>
      <c r="D15">
        <v>463520</v>
      </c>
      <c r="E15">
        <v>530403.00000000827</v>
      </c>
      <c r="F15">
        <v>450396.00000000233</v>
      </c>
      <c r="G15">
        <v>485224.00000000629</v>
      </c>
      <c r="H15">
        <v>417945.99999999756</v>
      </c>
      <c r="I15">
        <v>485136.99999999499</v>
      </c>
      <c r="J15">
        <v>388941.99999999534</v>
      </c>
      <c r="K15">
        <v>464801.00000000658</v>
      </c>
      <c r="L15">
        <v>418749.00000000064</v>
      </c>
      <c r="M15">
        <v>505470.99999999435</v>
      </c>
      <c r="N15">
        <v>444594.00000000832</v>
      </c>
    </row>
    <row r="16" spans="1:14" x14ac:dyDescent="0.2">
      <c r="A16" t="s">
        <v>158</v>
      </c>
      <c r="B16">
        <v>0</v>
      </c>
      <c r="C16">
        <v>536828.00000000477</v>
      </c>
      <c r="D16">
        <v>469387.99999999406</v>
      </c>
      <c r="E16">
        <v>536811.99999999139</v>
      </c>
      <c r="F16">
        <v>456080.99999999686</v>
      </c>
      <c r="G16">
        <v>489921.00000000856</v>
      </c>
      <c r="H16">
        <v>422273.99999999377</v>
      </c>
      <c r="I16">
        <v>489826.99999999389</v>
      </c>
      <c r="J16">
        <v>393070.00000000198</v>
      </c>
      <c r="K16">
        <v>466631</v>
      </c>
      <c r="L16">
        <v>420284.99999999948</v>
      </c>
      <c r="M16">
        <v>508032.99999999523</v>
      </c>
      <c r="N16">
        <v>446764.00000000198</v>
      </c>
    </row>
    <row r="17" spans="1:14" x14ac:dyDescent="0.2">
      <c r="B17">
        <v>1</v>
      </c>
      <c r="C17">
        <v>5697.0000000000073</v>
      </c>
      <c r="D17">
        <v>365</v>
      </c>
      <c r="E17">
        <v>5699</v>
      </c>
      <c r="F17">
        <v>266</v>
      </c>
      <c r="G17">
        <v>4475.99999999999</v>
      </c>
      <c r="H17">
        <v>208</v>
      </c>
      <c r="I17">
        <v>4475.99999999999</v>
      </c>
      <c r="J17">
        <v>142</v>
      </c>
      <c r="K17">
        <v>4463.0000000000091</v>
      </c>
      <c r="L17">
        <v>677.00000000000136</v>
      </c>
      <c r="M17">
        <v>4531.9999999999927</v>
      </c>
      <c r="N17">
        <v>764.00000000000364</v>
      </c>
    </row>
    <row r="18" spans="1:14" x14ac:dyDescent="0.2">
      <c r="A18" t="s">
        <v>159</v>
      </c>
      <c r="B18">
        <v>0</v>
      </c>
      <c r="C18">
        <v>6398.0000000000127</v>
      </c>
      <c r="D18">
        <v>5868</v>
      </c>
      <c r="E18">
        <v>6409</v>
      </c>
      <c r="F18">
        <v>5685</v>
      </c>
      <c r="G18">
        <v>4696.9999999999945</v>
      </c>
      <c r="H18">
        <v>4328</v>
      </c>
      <c r="I18">
        <v>4690.0000000000073</v>
      </c>
      <c r="J18">
        <v>4128</v>
      </c>
      <c r="K18">
        <v>1829.9999999999932</v>
      </c>
      <c r="L18">
        <v>1536</v>
      </c>
      <c r="M18">
        <v>2562</v>
      </c>
      <c r="N18">
        <v>2170</v>
      </c>
    </row>
    <row r="19" spans="1:14" x14ac:dyDescent="0.2">
      <c r="B19">
        <v>1</v>
      </c>
      <c r="C19">
        <v>536126.9999999979</v>
      </c>
      <c r="D19">
        <v>463884.99999999406</v>
      </c>
      <c r="E19">
        <v>536102.00000001036</v>
      </c>
      <c r="F19">
        <v>450661.99999998719</v>
      </c>
      <c r="G19">
        <v>489699.9999999954</v>
      </c>
      <c r="H19">
        <v>418154.00000000471</v>
      </c>
      <c r="I19">
        <v>489613.00000000547</v>
      </c>
      <c r="J19">
        <v>389083.99999999517</v>
      </c>
      <c r="K19">
        <v>469263.99999999715</v>
      </c>
      <c r="L19">
        <v>419425.99999998504</v>
      </c>
      <c r="M19">
        <v>510002.99999999377</v>
      </c>
      <c r="N19">
        <v>445358.00000000646</v>
      </c>
    </row>
    <row r="20" spans="1:14" x14ac:dyDescent="0.2">
      <c r="A20" t="s">
        <v>160</v>
      </c>
      <c r="B20">
        <v>0</v>
      </c>
      <c r="C20">
        <v>542305.9999999993</v>
      </c>
      <c r="D20">
        <v>469681.00000000111</v>
      </c>
      <c r="E20">
        <v>542291.99999998754</v>
      </c>
      <c r="F20">
        <v>456286.00000001001</v>
      </c>
      <c r="G20">
        <v>494228.99999999459</v>
      </c>
      <c r="H20">
        <v>422436.99999999395</v>
      </c>
      <c r="I20">
        <v>494135.00000000303</v>
      </c>
      <c r="J20">
        <v>393183.9999999883</v>
      </c>
      <c r="K20">
        <v>470924.00000000716</v>
      </c>
      <c r="L20">
        <v>420883.9999999936</v>
      </c>
      <c r="M20">
        <v>512372.00000000058</v>
      </c>
      <c r="N20">
        <v>447455.9999999975</v>
      </c>
    </row>
    <row r="21" spans="1:14" x14ac:dyDescent="0.2">
      <c r="B21">
        <v>1</v>
      </c>
      <c r="C21">
        <v>219</v>
      </c>
      <c r="D21">
        <v>72</v>
      </c>
      <c r="E21">
        <v>219</v>
      </c>
      <c r="F21">
        <v>61</v>
      </c>
      <c r="G21">
        <v>168</v>
      </c>
      <c r="H21">
        <v>45</v>
      </c>
      <c r="I21">
        <v>168</v>
      </c>
      <c r="J21">
        <v>28</v>
      </c>
      <c r="K21">
        <v>170</v>
      </c>
      <c r="L21">
        <v>78</v>
      </c>
      <c r="M21">
        <v>193</v>
      </c>
      <c r="N21">
        <v>72</v>
      </c>
    </row>
    <row r="22" spans="1:14" x14ac:dyDescent="0.2">
      <c r="A22" t="s">
        <v>161</v>
      </c>
      <c r="B22">
        <v>0</v>
      </c>
      <c r="C22">
        <v>6179.0000000000127</v>
      </c>
      <c r="D22">
        <v>5796</v>
      </c>
      <c r="E22">
        <v>6190.0000000000064</v>
      </c>
      <c r="F22">
        <v>5623.9999999999827</v>
      </c>
      <c r="G22">
        <v>4529.0000000000127</v>
      </c>
      <c r="H22">
        <v>4283</v>
      </c>
      <c r="I22">
        <v>4522</v>
      </c>
      <c r="J22">
        <v>4100.0000000000164</v>
      </c>
      <c r="K22">
        <v>1660</v>
      </c>
      <c r="L22">
        <v>1458</v>
      </c>
      <c r="M22">
        <v>2368.9999999999945</v>
      </c>
      <c r="N22">
        <v>2098</v>
      </c>
    </row>
    <row r="23" spans="1:14" x14ac:dyDescent="0.2">
      <c r="B23">
        <v>1</v>
      </c>
      <c r="C23">
        <v>536345.99999999662</v>
      </c>
      <c r="D23">
        <v>463957.00000000052</v>
      </c>
      <c r="E23">
        <v>536321.00000001059</v>
      </c>
      <c r="F23">
        <v>450723.0000000014</v>
      </c>
      <c r="G23">
        <v>489867.99999999872</v>
      </c>
      <c r="H23">
        <v>418198.9999999908</v>
      </c>
      <c r="I23">
        <v>489781.00000000704</v>
      </c>
      <c r="J23">
        <v>389112.00000000111</v>
      </c>
      <c r="K23">
        <v>469433.99999999814</v>
      </c>
      <c r="L23">
        <v>419503.99999999889</v>
      </c>
      <c r="M23">
        <v>510196.00000000157</v>
      </c>
      <c r="N23">
        <v>445430.00000001339</v>
      </c>
    </row>
    <row r="24" spans="1:14" x14ac:dyDescent="0.2">
      <c r="A24" t="s">
        <v>162</v>
      </c>
      <c r="B24">
        <v>1</v>
      </c>
      <c r="C24">
        <v>542524.99999999919</v>
      </c>
      <c r="D24">
        <v>469753.00000000524</v>
      </c>
      <c r="E24">
        <v>542510.99999998871</v>
      </c>
      <c r="F24">
        <v>456346.99999999913</v>
      </c>
      <c r="G24">
        <v>494397</v>
      </c>
      <c r="H24">
        <v>422481.99999999721</v>
      </c>
      <c r="I24">
        <v>494303.00000000058</v>
      </c>
      <c r="J24">
        <v>393212.00000000227</v>
      </c>
      <c r="K24">
        <v>471094.00000000512</v>
      </c>
      <c r="L24">
        <v>420962.00000000076</v>
      </c>
      <c r="M24">
        <v>512564.99999999901</v>
      </c>
      <c r="N24">
        <v>447528.00000000972</v>
      </c>
    </row>
    <row r="27" spans="1:14" x14ac:dyDescent="0.2">
      <c r="A27" t="s">
        <v>0</v>
      </c>
      <c r="B27" t="s">
        <v>0</v>
      </c>
      <c r="C27" t="s">
        <v>181</v>
      </c>
      <c r="D27" t="s">
        <v>166</v>
      </c>
      <c r="E27" t="s">
        <v>182</v>
      </c>
      <c r="F27" t="s">
        <v>167</v>
      </c>
      <c r="G27" t="s">
        <v>183</v>
      </c>
      <c r="H27" t="s">
        <v>172</v>
      </c>
      <c r="I27" t="s">
        <v>184</v>
      </c>
      <c r="J27" t="s">
        <v>87</v>
      </c>
    </row>
    <row r="28" spans="1:14" x14ac:dyDescent="0.2">
      <c r="C28" t="s">
        <v>187</v>
      </c>
      <c r="D28" t="s">
        <v>187</v>
      </c>
      <c r="E28" t="s">
        <v>187</v>
      </c>
      <c r="F28" t="s">
        <v>187</v>
      </c>
      <c r="G28" t="s">
        <v>187</v>
      </c>
      <c r="H28" t="s">
        <v>187</v>
      </c>
      <c r="I28" t="s">
        <v>187</v>
      </c>
      <c r="J28" t="s">
        <v>187</v>
      </c>
    </row>
    <row r="29" spans="1:14" x14ac:dyDescent="0.2">
      <c r="A29" t="s">
        <v>152</v>
      </c>
      <c r="B29">
        <v>0</v>
      </c>
      <c r="C29">
        <v>27499.999999999924</v>
      </c>
      <c r="D29">
        <v>12795</v>
      </c>
      <c r="E29">
        <v>27512</v>
      </c>
      <c r="F29">
        <v>10703</v>
      </c>
      <c r="G29">
        <v>22150</v>
      </c>
      <c r="H29">
        <v>8372.9999999999782</v>
      </c>
      <c r="I29">
        <v>22142</v>
      </c>
      <c r="J29">
        <v>6416.0000000000073</v>
      </c>
    </row>
    <row r="30" spans="1:14" x14ac:dyDescent="0.2">
      <c r="B30">
        <v>1</v>
      </c>
      <c r="C30">
        <v>515025.00000000693</v>
      </c>
      <c r="D30">
        <v>248541.00000000253</v>
      </c>
      <c r="E30">
        <v>514999.00000000419</v>
      </c>
      <c r="F30">
        <v>203005.0000000009</v>
      </c>
      <c r="G30">
        <v>472247</v>
      </c>
      <c r="H30">
        <v>177329.99999999747</v>
      </c>
      <c r="I30">
        <v>472161.00000000297</v>
      </c>
      <c r="J30">
        <v>127571.99999999913</v>
      </c>
    </row>
    <row r="31" spans="1:14" x14ac:dyDescent="0.2">
      <c r="A31" t="s">
        <v>153</v>
      </c>
      <c r="B31">
        <v>0</v>
      </c>
      <c r="C31">
        <v>527134.99999999825</v>
      </c>
      <c r="D31">
        <v>252961</v>
      </c>
      <c r="E31">
        <v>527121.99999998929</v>
      </c>
      <c r="F31">
        <v>206679.99999999531</v>
      </c>
      <c r="G31">
        <v>481434.9999999947</v>
      </c>
      <c r="H31">
        <v>180209.9999999991</v>
      </c>
      <c r="I31">
        <v>481342.00000001228</v>
      </c>
      <c r="J31">
        <v>129879.99999999831</v>
      </c>
    </row>
    <row r="32" spans="1:14" x14ac:dyDescent="0.2">
      <c r="B32">
        <v>1</v>
      </c>
      <c r="C32">
        <v>15390</v>
      </c>
      <c r="D32">
        <v>8374.9999999999509</v>
      </c>
      <c r="E32">
        <v>15389</v>
      </c>
      <c r="F32">
        <v>7028</v>
      </c>
      <c r="G32">
        <v>12962.000000000067</v>
      </c>
      <c r="H32">
        <v>5493.00000000002</v>
      </c>
      <c r="I32">
        <v>12961</v>
      </c>
      <c r="J32">
        <v>4107.9999999999927</v>
      </c>
    </row>
    <row r="33" spans="1:10" x14ac:dyDescent="0.2">
      <c r="A33" t="s">
        <v>154</v>
      </c>
      <c r="B33">
        <v>0</v>
      </c>
      <c r="C33">
        <v>541044.99999999907</v>
      </c>
      <c r="D33">
        <v>260819.00000000105</v>
      </c>
      <c r="E33">
        <v>541030.99999998813</v>
      </c>
      <c r="F33">
        <v>213306.99999999622</v>
      </c>
      <c r="G33">
        <v>493308.99999999243</v>
      </c>
      <c r="H33">
        <v>185425.99999999919</v>
      </c>
      <c r="I33">
        <v>493215.00000001147</v>
      </c>
      <c r="J33">
        <v>133817.99999999782</v>
      </c>
    </row>
    <row r="34" spans="1:10" x14ac:dyDescent="0.2">
      <c r="B34">
        <v>1</v>
      </c>
      <c r="C34">
        <v>1480</v>
      </c>
      <c r="D34">
        <v>517.00000000000068</v>
      </c>
      <c r="E34">
        <v>1480</v>
      </c>
      <c r="F34">
        <v>400.99999999999943</v>
      </c>
      <c r="G34">
        <v>1088</v>
      </c>
      <c r="H34">
        <v>277</v>
      </c>
      <c r="I34">
        <v>1088</v>
      </c>
      <c r="J34">
        <v>170</v>
      </c>
    </row>
    <row r="35" spans="1:10" x14ac:dyDescent="0.2">
      <c r="A35" t="s">
        <v>155</v>
      </c>
      <c r="B35">
        <v>0</v>
      </c>
      <c r="C35">
        <v>528680.99999999895</v>
      </c>
      <c r="D35">
        <v>253514.99999999936</v>
      </c>
      <c r="E35">
        <v>528667.99999998941</v>
      </c>
      <c r="F35">
        <v>207118.99999999453</v>
      </c>
      <c r="G35">
        <v>482583.00000000064</v>
      </c>
      <c r="H35">
        <v>180516.99999999933</v>
      </c>
      <c r="I35">
        <v>482490.00000000309</v>
      </c>
      <c r="J35">
        <v>130073.00000000068</v>
      </c>
    </row>
    <row r="36" spans="1:10" x14ac:dyDescent="0.2">
      <c r="B36">
        <v>1</v>
      </c>
      <c r="C36">
        <v>13844</v>
      </c>
      <c r="D36">
        <v>7821.0000000000164</v>
      </c>
      <c r="E36">
        <v>13843</v>
      </c>
      <c r="F36">
        <v>6589</v>
      </c>
      <c r="G36">
        <v>11814</v>
      </c>
      <c r="H36">
        <v>5185.9999999999909</v>
      </c>
      <c r="I36">
        <v>11813</v>
      </c>
      <c r="J36">
        <v>3915</v>
      </c>
    </row>
    <row r="37" spans="1:10" x14ac:dyDescent="0.2">
      <c r="A37" t="s">
        <v>156</v>
      </c>
      <c r="B37">
        <v>0</v>
      </c>
      <c r="C37">
        <v>542458.99999999895</v>
      </c>
      <c r="D37">
        <v>261298.99999999674</v>
      </c>
      <c r="E37">
        <v>542444.99999998859</v>
      </c>
      <c r="F37">
        <v>213669.99999999278</v>
      </c>
      <c r="G37">
        <v>494336.9999999979</v>
      </c>
      <c r="H37">
        <v>185673</v>
      </c>
      <c r="I37">
        <v>494243</v>
      </c>
      <c r="J37">
        <v>133965.00000000172</v>
      </c>
    </row>
    <row r="38" spans="1:10" x14ac:dyDescent="0.2">
      <c r="B38">
        <v>1</v>
      </c>
      <c r="C38">
        <v>66</v>
      </c>
      <c r="D38">
        <v>37</v>
      </c>
      <c r="E38">
        <v>66</v>
      </c>
      <c r="F38">
        <v>38</v>
      </c>
      <c r="G38">
        <v>60</v>
      </c>
      <c r="H38">
        <v>30</v>
      </c>
      <c r="I38">
        <v>60</v>
      </c>
      <c r="J38">
        <v>23</v>
      </c>
    </row>
    <row r="39" spans="1:10" x14ac:dyDescent="0.2">
      <c r="A39" t="s">
        <v>157</v>
      </c>
      <c r="B39">
        <v>0</v>
      </c>
      <c r="C39">
        <v>12095</v>
      </c>
      <c r="D39">
        <v>4415.9999999999854</v>
      </c>
      <c r="E39">
        <v>12108</v>
      </c>
      <c r="F39">
        <v>3673.0000000000091</v>
      </c>
      <c r="G39">
        <v>9172.9999999999836</v>
      </c>
      <c r="H39">
        <v>2879</v>
      </c>
      <c r="I39">
        <v>9166</v>
      </c>
      <c r="J39">
        <v>2307</v>
      </c>
    </row>
    <row r="40" spans="1:10" x14ac:dyDescent="0.2">
      <c r="B40">
        <v>1</v>
      </c>
      <c r="C40">
        <v>530430.00000000594</v>
      </c>
      <c r="D40">
        <v>256920.00000000146</v>
      </c>
      <c r="E40">
        <v>530403.00000000827</v>
      </c>
      <c r="F40">
        <v>210035</v>
      </c>
      <c r="G40">
        <v>485224.00000000629</v>
      </c>
      <c r="H40">
        <v>182823.99999999785</v>
      </c>
      <c r="I40">
        <v>485136.99999999499</v>
      </c>
      <c r="J40">
        <v>131680.99999999651</v>
      </c>
    </row>
    <row r="41" spans="1:10" x14ac:dyDescent="0.2">
      <c r="A41" t="s">
        <v>158</v>
      </c>
      <c r="B41">
        <v>0</v>
      </c>
      <c r="C41">
        <v>536828.00000000477</v>
      </c>
      <c r="D41">
        <v>261251</v>
      </c>
      <c r="E41">
        <v>536811.99999999139</v>
      </c>
      <c r="F41">
        <v>213665.00000000172</v>
      </c>
      <c r="G41">
        <v>489921.00000000856</v>
      </c>
      <c r="H41">
        <v>185684.00000000242</v>
      </c>
      <c r="I41">
        <v>489826.99999999389</v>
      </c>
      <c r="J41">
        <v>133981.99999999814</v>
      </c>
    </row>
    <row r="42" spans="1:10" x14ac:dyDescent="0.2">
      <c r="B42">
        <v>1</v>
      </c>
      <c r="C42">
        <v>5697.0000000000073</v>
      </c>
      <c r="D42">
        <v>85.000000000000128</v>
      </c>
      <c r="E42">
        <v>5699</v>
      </c>
      <c r="F42">
        <v>43</v>
      </c>
      <c r="G42">
        <v>4475.99999999999</v>
      </c>
      <c r="H42">
        <v>19</v>
      </c>
      <c r="I42">
        <v>4475.99999999999</v>
      </c>
      <c r="J42">
        <v>6.0000000000000115</v>
      </c>
    </row>
    <row r="43" spans="1:10" x14ac:dyDescent="0.2">
      <c r="A43" t="s">
        <v>159</v>
      </c>
      <c r="B43">
        <v>0</v>
      </c>
      <c r="C43">
        <v>6398.0000000000127</v>
      </c>
      <c r="D43">
        <v>4330.9999999999791</v>
      </c>
      <c r="E43">
        <v>6409</v>
      </c>
      <c r="F43">
        <v>3630</v>
      </c>
      <c r="G43">
        <v>4696.9999999999945</v>
      </c>
      <c r="H43">
        <v>2860</v>
      </c>
      <c r="I43">
        <v>4690.0000000000073</v>
      </c>
      <c r="J43">
        <v>2301</v>
      </c>
    </row>
    <row r="44" spans="1:10" x14ac:dyDescent="0.2">
      <c r="B44">
        <v>1</v>
      </c>
      <c r="C44">
        <v>536126.9999999979</v>
      </c>
      <c r="D44">
        <v>257005.00000000265</v>
      </c>
      <c r="E44">
        <v>536102.00000001036</v>
      </c>
      <c r="F44">
        <v>210077.99999999948</v>
      </c>
      <c r="G44">
        <v>489699.9999999954</v>
      </c>
      <c r="H44">
        <v>182842.99999999936</v>
      </c>
      <c r="I44">
        <v>489613.00000000547</v>
      </c>
      <c r="J44">
        <v>131686.99999999697</v>
      </c>
    </row>
    <row r="45" spans="1:10" x14ac:dyDescent="0.2">
      <c r="A45" t="s">
        <v>160</v>
      </c>
      <c r="B45">
        <v>0</v>
      </c>
      <c r="C45">
        <v>542305.9999999993</v>
      </c>
      <c r="D45">
        <v>261319.99999999927</v>
      </c>
      <c r="E45">
        <v>542291.99999998754</v>
      </c>
      <c r="F45">
        <v>213700.99999999691</v>
      </c>
      <c r="G45">
        <v>494228.99999999459</v>
      </c>
      <c r="H45">
        <v>185696</v>
      </c>
      <c r="I45">
        <v>494135.00000000303</v>
      </c>
      <c r="J45">
        <v>133986.00000000716</v>
      </c>
    </row>
    <row r="46" spans="1:10" x14ac:dyDescent="0.2">
      <c r="B46">
        <v>1</v>
      </c>
      <c r="C46">
        <v>219</v>
      </c>
      <c r="D46">
        <v>16</v>
      </c>
      <c r="E46">
        <v>219</v>
      </c>
      <c r="F46">
        <v>7</v>
      </c>
      <c r="G46">
        <v>168</v>
      </c>
      <c r="H46">
        <v>7</v>
      </c>
      <c r="I46">
        <v>168</v>
      </c>
      <c r="J46">
        <v>2</v>
      </c>
    </row>
    <row r="47" spans="1:10" x14ac:dyDescent="0.2">
      <c r="A47" t="s">
        <v>161</v>
      </c>
      <c r="B47">
        <v>0</v>
      </c>
      <c r="C47">
        <v>6179.0000000000127</v>
      </c>
      <c r="D47">
        <v>4315</v>
      </c>
      <c r="E47">
        <v>6190.0000000000064</v>
      </c>
      <c r="F47">
        <v>3622.9999999999886</v>
      </c>
      <c r="G47">
        <v>4529.0000000000127</v>
      </c>
      <c r="H47">
        <v>2853.0000000000095</v>
      </c>
      <c r="I47">
        <v>4522</v>
      </c>
      <c r="J47">
        <v>2299</v>
      </c>
    </row>
    <row r="48" spans="1:10" x14ac:dyDescent="0.2">
      <c r="B48">
        <v>1</v>
      </c>
      <c r="C48">
        <v>536345.99999999662</v>
      </c>
      <c r="D48">
        <v>257021.00000000972</v>
      </c>
      <c r="E48">
        <v>536321.00000001059</v>
      </c>
      <c r="F48">
        <v>210084.99999999948</v>
      </c>
      <c r="G48">
        <v>489867.99999999872</v>
      </c>
      <c r="H48">
        <v>182850.00000000306</v>
      </c>
      <c r="I48">
        <v>489781.00000000704</v>
      </c>
      <c r="J48">
        <v>131689</v>
      </c>
    </row>
    <row r="49" spans="1:10" x14ac:dyDescent="0.2">
      <c r="A49" t="s">
        <v>162</v>
      </c>
      <c r="B49">
        <v>1</v>
      </c>
      <c r="C49">
        <v>542524.99999999919</v>
      </c>
      <c r="D49">
        <v>261335.99999999901</v>
      </c>
      <c r="E49">
        <v>542510.99999998871</v>
      </c>
      <c r="F49">
        <v>213707.99999999537</v>
      </c>
      <c r="G49">
        <v>494397</v>
      </c>
      <c r="H49">
        <v>185703</v>
      </c>
      <c r="I49">
        <v>494303.00000000058</v>
      </c>
      <c r="J49">
        <v>133988.00000000166</v>
      </c>
    </row>
    <row r="52" spans="1:10" x14ac:dyDescent="0.2">
      <c r="A52" t="s">
        <v>0</v>
      </c>
      <c r="B52" t="s">
        <v>0</v>
      </c>
      <c r="C52" t="s">
        <v>181</v>
      </c>
      <c r="D52" t="s">
        <v>173</v>
      </c>
      <c r="E52" t="s">
        <v>182</v>
      </c>
      <c r="F52" t="s">
        <v>174</v>
      </c>
      <c r="G52" t="s">
        <v>183</v>
      </c>
      <c r="H52" t="s">
        <v>180</v>
      </c>
    </row>
    <row r="53" spans="1:10" x14ac:dyDescent="0.2">
      <c r="C53" t="s">
        <v>187</v>
      </c>
      <c r="D53" t="s">
        <v>187</v>
      </c>
      <c r="E53" t="s">
        <v>187</v>
      </c>
      <c r="F53" t="s">
        <v>187</v>
      </c>
      <c r="G53" t="s">
        <v>187</v>
      </c>
      <c r="H53" t="s">
        <v>187</v>
      </c>
    </row>
    <row r="54" spans="1:10" x14ac:dyDescent="0.2">
      <c r="A54" t="s">
        <v>152</v>
      </c>
      <c r="B54">
        <v>0</v>
      </c>
      <c r="C54">
        <v>27501</v>
      </c>
      <c r="D54">
        <v>72</v>
      </c>
      <c r="E54">
        <v>27512.000000000146</v>
      </c>
      <c r="F54">
        <v>1313</v>
      </c>
      <c r="G54">
        <v>22150.000000000084</v>
      </c>
      <c r="H54">
        <v>32.99999999999995</v>
      </c>
    </row>
    <row r="55" spans="1:10" x14ac:dyDescent="0.2">
      <c r="B55">
        <v>1</v>
      </c>
      <c r="C55">
        <v>515046.9999999936</v>
      </c>
      <c r="D55">
        <v>857.99999999999147</v>
      </c>
      <c r="E55">
        <v>514999.00000000914</v>
      </c>
      <c r="F55">
        <v>17602.999999999774</v>
      </c>
      <c r="G55">
        <v>472247.00000000588</v>
      </c>
      <c r="H55">
        <v>343.99999999999824</v>
      </c>
    </row>
    <row r="56" spans="1:10" x14ac:dyDescent="0.2">
      <c r="A56" t="s">
        <v>153</v>
      </c>
      <c r="B56">
        <v>0</v>
      </c>
      <c r="C56">
        <v>527156.99999999674</v>
      </c>
      <c r="D56">
        <v>892.00000000000512</v>
      </c>
      <c r="E56">
        <v>527121.99999999371</v>
      </c>
      <c r="F56">
        <v>18119.999999999894</v>
      </c>
      <c r="G56">
        <v>481434.99999999604</v>
      </c>
      <c r="H56">
        <v>358.99999999999079</v>
      </c>
    </row>
    <row r="57" spans="1:10" x14ac:dyDescent="0.2">
      <c r="B57">
        <v>1</v>
      </c>
      <c r="C57">
        <v>15391</v>
      </c>
      <c r="D57">
        <v>38</v>
      </c>
      <c r="E57">
        <v>15389</v>
      </c>
      <c r="F57">
        <v>796.00000000000057</v>
      </c>
      <c r="G57">
        <v>12962.000000000065</v>
      </c>
      <c r="H57">
        <v>17.999999999999936</v>
      </c>
    </row>
    <row r="58" spans="1:10" x14ac:dyDescent="0.2">
      <c r="A58" t="s">
        <v>154</v>
      </c>
      <c r="B58">
        <v>0</v>
      </c>
      <c r="C58">
        <v>541067.99999999639</v>
      </c>
      <c r="D58">
        <v>930.00000000000125</v>
      </c>
      <c r="E58">
        <v>541030.99999999534</v>
      </c>
      <c r="F58">
        <v>18881.999999999691</v>
      </c>
      <c r="G58">
        <v>493308.99999999261</v>
      </c>
      <c r="H58">
        <v>376.99999999999272</v>
      </c>
    </row>
    <row r="59" spans="1:10" x14ac:dyDescent="0.2">
      <c r="B59">
        <v>1</v>
      </c>
      <c r="C59">
        <v>1480</v>
      </c>
      <c r="D59">
        <v>0</v>
      </c>
      <c r="E59">
        <v>1480</v>
      </c>
      <c r="F59">
        <v>34</v>
      </c>
      <c r="G59">
        <v>1088</v>
      </c>
      <c r="H59">
        <v>0</v>
      </c>
    </row>
    <row r="60" spans="1:10" x14ac:dyDescent="0.2">
      <c r="A60" t="s">
        <v>155</v>
      </c>
      <c r="B60">
        <v>0</v>
      </c>
      <c r="C60">
        <v>528702.99999997928</v>
      </c>
      <c r="D60">
        <v>892.00000000000523</v>
      </c>
      <c r="E60">
        <v>528667.99999998789</v>
      </c>
      <c r="F60">
        <v>18157.99999999992</v>
      </c>
      <c r="G60">
        <v>482583.00000000233</v>
      </c>
      <c r="H60">
        <v>358.99999999999005</v>
      </c>
    </row>
    <row r="61" spans="1:10" x14ac:dyDescent="0.2">
      <c r="B61">
        <v>1</v>
      </c>
      <c r="C61">
        <v>13845</v>
      </c>
      <c r="D61">
        <v>37.999999999999929</v>
      </c>
      <c r="E61">
        <v>13843</v>
      </c>
      <c r="F61">
        <v>757.99999999999943</v>
      </c>
      <c r="G61">
        <v>11814</v>
      </c>
      <c r="H61">
        <v>18</v>
      </c>
    </row>
    <row r="62" spans="1:10" x14ac:dyDescent="0.2">
      <c r="A62" t="s">
        <v>156</v>
      </c>
      <c r="B62">
        <v>0</v>
      </c>
      <c r="C62">
        <v>542481.99999998172</v>
      </c>
      <c r="D62">
        <v>930.00000000000398</v>
      </c>
      <c r="E62">
        <v>542444.99999998952</v>
      </c>
      <c r="F62">
        <v>18912.000000000171</v>
      </c>
      <c r="G62">
        <v>494337.00000000617</v>
      </c>
      <c r="H62">
        <v>376.99999999999278</v>
      </c>
    </row>
    <row r="63" spans="1:10" x14ac:dyDescent="0.2">
      <c r="B63">
        <v>1</v>
      </c>
      <c r="C63">
        <v>66</v>
      </c>
      <c r="D63">
        <v>0</v>
      </c>
      <c r="E63">
        <v>66</v>
      </c>
      <c r="F63">
        <v>4</v>
      </c>
      <c r="G63">
        <v>60</v>
      </c>
      <c r="H63">
        <v>0</v>
      </c>
    </row>
    <row r="64" spans="1:10" x14ac:dyDescent="0.2">
      <c r="A64" t="s">
        <v>157</v>
      </c>
      <c r="B64">
        <v>0</v>
      </c>
      <c r="C64">
        <v>12095</v>
      </c>
      <c r="D64">
        <v>34.000000000000057</v>
      </c>
      <c r="E64">
        <v>12108</v>
      </c>
      <c r="F64">
        <v>517</v>
      </c>
      <c r="G64">
        <v>9172.9999999999709</v>
      </c>
      <c r="H64">
        <v>14.999999999999936</v>
      </c>
    </row>
    <row r="65" spans="1:12" x14ac:dyDescent="0.2">
      <c r="B65">
        <v>1</v>
      </c>
      <c r="C65">
        <v>530452.99999999243</v>
      </c>
      <c r="D65">
        <v>895.99999999998704</v>
      </c>
      <c r="E65">
        <v>530403.00000001187</v>
      </c>
      <c r="F65">
        <v>18399.000000000793</v>
      </c>
      <c r="G65">
        <v>485223.99999999907</v>
      </c>
      <c r="H65">
        <v>362.00000000000051</v>
      </c>
    </row>
    <row r="66" spans="1:12" x14ac:dyDescent="0.2">
      <c r="A66" t="s">
        <v>158</v>
      </c>
      <c r="B66">
        <v>0</v>
      </c>
      <c r="C66">
        <v>536850.99999999453</v>
      </c>
      <c r="D66">
        <v>929.99999999998693</v>
      </c>
      <c r="E66">
        <v>536812.00000001199</v>
      </c>
      <c r="F66">
        <v>18914.999999999189</v>
      </c>
      <c r="G66">
        <v>489921.00000002311</v>
      </c>
      <c r="H66">
        <v>377</v>
      </c>
    </row>
    <row r="67" spans="1:12" x14ac:dyDescent="0.2">
      <c r="B67">
        <v>1</v>
      </c>
      <c r="C67">
        <v>5697</v>
      </c>
      <c r="D67">
        <v>0</v>
      </c>
      <c r="E67">
        <v>5699</v>
      </c>
      <c r="F67">
        <v>0.99999999999999523</v>
      </c>
      <c r="G67">
        <v>4475.9999999999936</v>
      </c>
      <c r="H67">
        <v>0</v>
      </c>
    </row>
    <row r="68" spans="1:12" x14ac:dyDescent="0.2">
      <c r="A68" t="s">
        <v>159</v>
      </c>
      <c r="B68">
        <v>0</v>
      </c>
      <c r="C68">
        <v>6397.9999999999709</v>
      </c>
      <c r="D68">
        <v>34.000000000000085</v>
      </c>
      <c r="E68">
        <v>6409</v>
      </c>
      <c r="F68">
        <v>516.00000000000102</v>
      </c>
      <c r="G68">
        <v>4696.9999999999945</v>
      </c>
      <c r="H68">
        <v>15</v>
      </c>
    </row>
    <row r="69" spans="1:12" x14ac:dyDescent="0.2">
      <c r="B69">
        <v>1</v>
      </c>
      <c r="C69">
        <v>536150.00000000733</v>
      </c>
      <c r="D69">
        <v>896.00000000000171</v>
      </c>
      <c r="E69">
        <v>536102.00000001211</v>
      </c>
      <c r="F69">
        <v>18400.00000000111</v>
      </c>
      <c r="G69">
        <v>489699.99999999831</v>
      </c>
      <c r="H69">
        <v>362.00000000000347</v>
      </c>
    </row>
    <row r="70" spans="1:12" x14ac:dyDescent="0.2">
      <c r="A70" t="s">
        <v>160</v>
      </c>
      <c r="B70">
        <v>0</v>
      </c>
      <c r="C70">
        <v>542329.0000000064</v>
      </c>
      <c r="D70">
        <v>930.00000000000489</v>
      </c>
      <c r="E70">
        <v>542292.00000000279</v>
      </c>
      <c r="F70">
        <v>18916.000000000273</v>
      </c>
      <c r="G70">
        <v>494228.99999999907</v>
      </c>
      <c r="H70">
        <v>376.99999999999284</v>
      </c>
    </row>
    <row r="71" spans="1:12" x14ac:dyDescent="0.2">
      <c r="B71">
        <v>1</v>
      </c>
      <c r="C71">
        <v>219</v>
      </c>
      <c r="D71">
        <v>0</v>
      </c>
      <c r="E71">
        <v>219</v>
      </c>
      <c r="F71">
        <v>0</v>
      </c>
      <c r="G71">
        <v>168</v>
      </c>
      <c r="H71">
        <v>0</v>
      </c>
    </row>
    <row r="72" spans="1:12" x14ac:dyDescent="0.2">
      <c r="A72" t="s">
        <v>161</v>
      </c>
      <c r="B72">
        <v>0</v>
      </c>
      <c r="C72">
        <v>6179</v>
      </c>
      <c r="D72">
        <v>34.00000000000005</v>
      </c>
      <c r="E72">
        <v>6190</v>
      </c>
      <c r="F72">
        <v>516</v>
      </c>
      <c r="G72">
        <v>4529.0000000000127</v>
      </c>
      <c r="H72">
        <v>15</v>
      </c>
    </row>
    <row r="73" spans="1:12" x14ac:dyDescent="0.2">
      <c r="B73">
        <v>1</v>
      </c>
      <c r="C73">
        <v>536369.00000000512</v>
      </c>
      <c r="D73">
        <v>895.99999999999727</v>
      </c>
      <c r="E73">
        <v>536320.99999999825</v>
      </c>
      <c r="F73">
        <v>18400.000000000266</v>
      </c>
      <c r="G73">
        <v>489867.99999999168</v>
      </c>
      <c r="H73">
        <v>362.00000000000256</v>
      </c>
    </row>
    <row r="74" spans="1:12" x14ac:dyDescent="0.2">
      <c r="A74" t="s">
        <v>162</v>
      </c>
      <c r="B74">
        <v>1</v>
      </c>
      <c r="C74">
        <v>542547.99999998359</v>
      </c>
      <c r="D74">
        <v>930.00000000000489</v>
      </c>
      <c r="E74">
        <v>542510.99999998731</v>
      </c>
      <c r="F74">
        <v>18916.000000000153</v>
      </c>
      <c r="G74">
        <v>494397.00000000105</v>
      </c>
      <c r="H74">
        <v>376.99999999999307</v>
      </c>
    </row>
    <row r="76" spans="1:12" x14ac:dyDescent="0.2">
      <c r="A76" t="s">
        <v>0</v>
      </c>
      <c r="B76" t="s">
        <v>0</v>
      </c>
      <c r="C76" t="s">
        <v>191</v>
      </c>
      <c r="D76" t="s">
        <v>147</v>
      </c>
      <c r="E76" t="s">
        <v>192</v>
      </c>
      <c r="F76" t="s">
        <v>148</v>
      </c>
      <c r="G76" t="s">
        <v>193</v>
      </c>
      <c r="H76" t="s">
        <v>149</v>
      </c>
      <c r="I76" t="s">
        <v>194</v>
      </c>
      <c r="J76" t="s">
        <v>164</v>
      </c>
      <c r="K76" t="s">
        <v>195</v>
      </c>
      <c r="L76" t="s">
        <v>165</v>
      </c>
    </row>
    <row r="77" spans="1:12" x14ac:dyDescent="0.2">
      <c r="C77" t="s">
        <v>187</v>
      </c>
      <c r="D77" t="s">
        <v>187</v>
      </c>
      <c r="E77" t="s">
        <v>187</v>
      </c>
      <c r="F77" t="s">
        <v>187</v>
      </c>
      <c r="G77" t="s">
        <v>187</v>
      </c>
      <c r="H77" t="s">
        <v>187</v>
      </c>
      <c r="I77" t="s">
        <v>187</v>
      </c>
      <c r="J77" t="s">
        <v>187</v>
      </c>
      <c r="K77" t="s">
        <v>187</v>
      </c>
      <c r="L77" t="s">
        <v>187</v>
      </c>
    </row>
    <row r="78" spans="1:12" x14ac:dyDescent="0.2">
      <c r="A78" t="s">
        <v>152</v>
      </c>
      <c r="B78">
        <v>0</v>
      </c>
      <c r="C78">
        <v>22703</v>
      </c>
      <c r="D78">
        <v>16432</v>
      </c>
      <c r="E78">
        <v>22336.000000000069</v>
      </c>
      <c r="F78">
        <v>16366</v>
      </c>
      <c r="G78">
        <v>22334.000000000084</v>
      </c>
      <c r="H78">
        <v>15490</v>
      </c>
      <c r="I78">
        <v>22706.999999999938</v>
      </c>
      <c r="J78">
        <v>16440</v>
      </c>
      <c r="K78">
        <v>22462</v>
      </c>
      <c r="L78">
        <v>16564.000000000113</v>
      </c>
    </row>
    <row r="79" spans="1:12" x14ac:dyDescent="0.2">
      <c r="B79">
        <v>1</v>
      </c>
      <c r="C79">
        <v>474147.99999999424</v>
      </c>
      <c r="D79">
        <v>406973.99999999307</v>
      </c>
      <c r="E79">
        <v>473574.00000000355</v>
      </c>
      <c r="F79">
        <v>412298.99999999802</v>
      </c>
      <c r="G79">
        <v>473578</v>
      </c>
      <c r="H79">
        <v>387471</v>
      </c>
      <c r="I79">
        <v>474282.99999999854</v>
      </c>
      <c r="J79">
        <v>407564.99999999336</v>
      </c>
      <c r="K79">
        <v>473993.00000001834</v>
      </c>
      <c r="L79">
        <v>412921.00000000332</v>
      </c>
    </row>
    <row r="80" spans="1:12" x14ac:dyDescent="0.2">
      <c r="A80" t="s">
        <v>153</v>
      </c>
      <c r="B80">
        <v>0</v>
      </c>
      <c r="C80">
        <v>483719.00000001228</v>
      </c>
      <c r="D80">
        <v>411747.00000000361</v>
      </c>
      <c r="E80">
        <v>482780.00000000151</v>
      </c>
      <c r="F80">
        <v>416884.99999999668</v>
      </c>
      <c r="G80">
        <v>482780.00000001123</v>
      </c>
      <c r="H80">
        <v>391772.99999999168</v>
      </c>
      <c r="I80">
        <v>483856.00000000937</v>
      </c>
      <c r="J80">
        <v>412367.00000000064</v>
      </c>
      <c r="K80">
        <v>483319.99999999243</v>
      </c>
      <c r="L80">
        <v>417639.99999999418</v>
      </c>
    </row>
    <row r="81" spans="1:12" x14ac:dyDescent="0.2">
      <c r="B81">
        <v>1</v>
      </c>
      <c r="C81">
        <v>13132</v>
      </c>
      <c r="D81">
        <v>11659</v>
      </c>
      <c r="E81">
        <v>13130</v>
      </c>
      <c r="F81">
        <v>11779.999999999936</v>
      </c>
      <c r="G81">
        <v>13132</v>
      </c>
      <c r="H81">
        <v>11188</v>
      </c>
      <c r="I81">
        <v>13134</v>
      </c>
      <c r="J81">
        <v>11638</v>
      </c>
      <c r="K81">
        <v>13135</v>
      </c>
      <c r="L81">
        <v>11845</v>
      </c>
    </row>
    <row r="82" spans="1:12" x14ac:dyDescent="0.2">
      <c r="A82" t="s">
        <v>154</v>
      </c>
      <c r="B82">
        <v>0</v>
      </c>
      <c r="C82">
        <v>495763.00000001182</v>
      </c>
      <c r="D82">
        <v>422558.00000000536</v>
      </c>
      <c r="E82">
        <v>494823.99999999808</v>
      </c>
      <c r="F82">
        <v>427801.99999999884</v>
      </c>
      <c r="G82">
        <v>494824.00000000786</v>
      </c>
      <c r="H82">
        <v>402154.99999999267</v>
      </c>
      <c r="I82">
        <v>495902.00000001327</v>
      </c>
      <c r="J82">
        <v>423161</v>
      </c>
      <c r="K82">
        <v>495366.99999999057</v>
      </c>
      <c r="L82">
        <v>428665.99999999668</v>
      </c>
    </row>
    <row r="83" spans="1:12" x14ac:dyDescent="0.2">
      <c r="B83">
        <v>1</v>
      </c>
      <c r="C83">
        <v>1088</v>
      </c>
      <c r="D83">
        <v>848</v>
      </c>
      <c r="E83">
        <v>1086</v>
      </c>
      <c r="F83">
        <v>863.00000000000057</v>
      </c>
      <c r="G83">
        <v>1088</v>
      </c>
      <c r="H83">
        <v>806</v>
      </c>
      <c r="I83">
        <v>1088</v>
      </c>
      <c r="J83">
        <v>844.00000000000171</v>
      </c>
      <c r="K83">
        <v>1088</v>
      </c>
      <c r="L83">
        <v>819.0000000000008</v>
      </c>
    </row>
    <row r="84" spans="1:12" x14ac:dyDescent="0.2">
      <c r="A84" t="s">
        <v>155</v>
      </c>
      <c r="B84">
        <v>0</v>
      </c>
      <c r="C84">
        <v>484878.00000001222</v>
      </c>
      <c r="D84">
        <v>412659.0000000025</v>
      </c>
      <c r="E84">
        <v>483937.00000000285</v>
      </c>
      <c r="F84">
        <v>417814.00000000763</v>
      </c>
      <c r="G84">
        <v>483939.00000001246</v>
      </c>
      <c r="H84">
        <v>392642.9999999982</v>
      </c>
      <c r="I84">
        <v>485015.00000001077</v>
      </c>
      <c r="J84">
        <v>413275.00000000349</v>
      </c>
      <c r="K84">
        <v>484478.99999999133</v>
      </c>
      <c r="L84">
        <v>418526.99999999476</v>
      </c>
    </row>
    <row r="85" spans="1:12" x14ac:dyDescent="0.2">
      <c r="B85">
        <v>1</v>
      </c>
      <c r="C85">
        <v>11973</v>
      </c>
      <c r="D85">
        <v>10747</v>
      </c>
      <c r="E85">
        <v>11973</v>
      </c>
      <c r="F85">
        <v>10851</v>
      </c>
      <c r="G85">
        <v>11973</v>
      </c>
      <c r="H85">
        <v>10318</v>
      </c>
      <c r="I85">
        <v>11975</v>
      </c>
      <c r="J85">
        <v>10730</v>
      </c>
      <c r="K85">
        <v>11976</v>
      </c>
      <c r="L85">
        <v>10958</v>
      </c>
    </row>
    <row r="86" spans="1:12" x14ac:dyDescent="0.2">
      <c r="A86" t="s">
        <v>156</v>
      </c>
      <c r="B86">
        <v>0</v>
      </c>
      <c r="C86">
        <v>496780.00000001187</v>
      </c>
      <c r="D86">
        <v>423342.00000000704</v>
      </c>
      <c r="E86">
        <v>495839.00000000239</v>
      </c>
      <c r="F86">
        <v>428599.00000000763</v>
      </c>
      <c r="G86">
        <v>495841.00000001019</v>
      </c>
      <c r="H86">
        <v>402896.99999999796</v>
      </c>
      <c r="I86">
        <v>496919.00000001158</v>
      </c>
      <c r="J86">
        <v>423941</v>
      </c>
      <c r="K86">
        <v>496383.99999998981</v>
      </c>
      <c r="L86">
        <v>429416.99999999633</v>
      </c>
    </row>
    <row r="87" spans="1:12" x14ac:dyDescent="0.2">
      <c r="B87">
        <v>1</v>
      </c>
      <c r="C87">
        <v>71</v>
      </c>
      <c r="D87">
        <v>64</v>
      </c>
      <c r="E87">
        <v>71</v>
      </c>
      <c r="F87">
        <v>66</v>
      </c>
      <c r="G87">
        <v>71</v>
      </c>
      <c r="H87">
        <v>64</v>
      </c>
      <c r="I87">
        <v>71</v>
      </c>
      <c r="J87">
        <v>64</v>
      </c>
      <c r="K87">
        <v>71</v>
      </c>
      <c r="L87">
        <v>68</v>
      </c>
    </row>
    <row r="88" spans="1:12" x14ac:dyDescent="0.2">
      <c r="A88" t="s">
        <v>157</v>
      </c>
      <c r="B88">
        <v>0</v>
      </c>
      <c r="C88">
        <v>9556.0000000000327</v>
      </c>
      <c r="D88">
        <v>4763.9999999999945</v>
      </c>
      <c r="E88">
        <v>9191.0000000000073</v>
      </c>
      <c r="F88">
        <v>4576.99999999997</v>
      </c>
      <c r="G88">
        <v>9187</v>
      </c>
      <c r="H88">
        <v>4293</v>
      </c>
      <c r="I88">
        <v>9558.0000000000073</v>
      </c>
      <c r="J88">
        <v>4793.9999999999718</v>
      </c>
      <c r="K88">
        <v>9312</v>
      </c>
      <c r="L88">
        <v>4707.0000000000064</v>
      </c>
    </row>
    <row r="89" spans="1:12" x14ac:dyDescent="0.2">
      <c r="B89">
        <v>1</v>
      </c>
      <c r="C89">
        <v>487294.9999999943</v>
      </c>
      <c r="D89">
        <v>418642.00000000518</v>
      </c>
      <c r="E89">
        <v>486719.00000000442</v>
      </c>
      <c r="F89">
        <v>424088.00000001292</v>
      </c>
      <c r="G89">
        <v>486725.00000000099</v>
      </c>
      <c r="H89">
        <v>398667.9999999993</v>
      </c>
      <c r="I89">
        <v>487432.0000000007</v>
      </c>
      <c r="J89">
        <v>419210.99999999319</v>
      </c>
      <c r="K89">
        <v>487143.00000001944</v>
      </c>
      <c r="L89">
        <v>424778.00000000739</v>
      </c>
    </row>
    <row r="90" spans="1:12" x14ac:dyDescent="0.2">
      <c r="A90" t="s">
        <v>158</v>
      </c>
      <c r="B90">
        <v>0</v>
      </c>
      <c r="C90">
        <v>492306.9999999922</v>
      </c>
      <c r="D90">
        <v>423217.00000000413</v>
      </c>
      <c r="E90">
        <v>491430.99999999494</v>
      </c>
      <c r="F90">
        <v>428402.99999999889</v>
      </c>
      <c r="G90">
        <v>491436.00000000239</v>
      </c>
      <c r="H90">
        <v>402841.00000000902</v>
      </c>
      <c r="I90">
        <v>492450.99999999383</v>
      </c>
      <c r="J90">
        <v>423770.00000000122</v>
      </c>
      <c r="K90">
        <v>491915.00000000483</v>
      </c>
      <c r="L90">
        <v>429198</v>
      </c>
    </row>
    <row r="91" spans="1:12" x14ac:dyDescent="0.2">
      <c r="B91">
        <v>1</v>
      </c>
      <c r="C91">
        <v>4543.9999999999927</v>
      </c>
      <c r="D91">
        <v>189</v>
      </c>
      <c r="E91">
        <v>4479</v>
      </c>
      <c r="F91">
        <v>262</v>
      </c>
      <c r="G91">
        <v>4475.9999999999936</v>
      </c>
      <c r="H91">
        <v>120</v>
      </c>
      <c r="I91">
        <v>4539</v>
      </c>
      <c r="J91">
        <v>235</v>
      </c>
      <c r="K91">
        <v>4539.9999999999936</v>
      </c>
      <c r="L91">
        <v>287.0000000000008</v>
      </c>
    </row>
    <row r="92" spans="1:12" x14ac:dyDescent="0.2">
      <c r="A92" t="s">
        <v>159</v>
      </c>
      <c r="B92">
        <v>0</v>
      </c>
      <c r="C92">
        <v>5012</v>
      </c>
      <c r="D92">
        <v>4575</v>
      </c>
      <c r="E92">
        <v>4712</v>
      </c>
      <c r="F92">
        <v>4314.9999999999854</v>
      </c>
      <c r="G92">
        <v>4711.0000000000064</v>
      </c>
      <c r="H92">
        <v>4173</v>
      </c>
      <c r="I92">
        <v>5019</v>
      </c>
      <c r="J92">
        <v>4559</v>
      </c>
      <c r="K92">
        <v>4772.0000000000064</v>
      </c>
      <c r="L92">
        <v>4420</v>
      </c>
    </row>
    <row r="93" spans="1:12" x14ac:dyDescent="0.2">
      <c r="B93">
        <v>1</v>
      </c>
      <c r="C93">
        <v>491839</v>
      </c>
      <c r="D93">
        <v>418830.99999999785</v>
      </c>
      <c r="E93">
        <v>491197.99999999884</v>
      </c>
      <c r="F93">
        <v>424350.0000000085</v>
      </c>
      <c r="G93">
        <v>491201.00000001112</v>
      </c>
      <c r="H93">
        <v>398788.00000000716</v>
      </c>
      <c r="I93">
        <v>491971.00000001362</v>
      </c>
      <c r="J93">
        <v>419445.99999999924</v>
      </c>
      <c r="K93">
        <v>491682.99999999057</v>
      </c>
      <c r="L93">
        <v>425065.00000000547</v>
      </c>
    </row>
    <row r="94" spans="1:12" x14ac:dyDescent="0.2">
      <c r="A94" t="s">
        <v>160</v>
      </c>
      <c r="B94">
        <v>0</v>
      </c>
      <c r="C94">
        <v>496677.00000001048</v>
      </c>
      <c r="D94">
        <v>423365.99999999895</v>
      </c>
      <c r="E94">
        <v>495742.00000000466</v>
      </c>
      <c r="F94">
        <v>428616</v>
      </c>
      <c r="G94">
        <v>495744.00000001298</v>
      </c>
      <c r="H94">
        <v>402932.00000000233</v>
      </c>
      <c r="I94">
        <v>496816.00000001193</v>
      </c>
      <c r="J94">
        <v>423955.99999999662</v>
      </c>
      <c r="K94">
        <v>496280.99999999086</v>
      </c>
      <c r="L94">
        <v>429429.00000000349</v>
      </c>
    </row>
    <row r="95" spans="1:12" x14ac:dyDescent="0.2">
      <c r="B95">
        <v>1</v>
      </c>
      <c r="C95">
        <v>174</v>
      </c>
      <c r="D95">
        <v>40</v>
      </c>
      <c r="E95">
        <v>168</v>
      </c>
      <c r="F95">
        <v>49</v>
      </c>
      <c r="G95">
        <v>168</v>
      </c>
      <c r="H95">
        <v>29</v>
      </c>
      <c r="I95">
        <v>174</v>
      </c>
      <c r="J95">
        <v>49</v>
      </c>
      <c r="K95">
        <v>174</v>
      </c>
      <c r="L95">
        <v>56</v>
      </c>
    </row>
    <row r="96" spans="1:12" x14ac:dyDescent="0.2">
      <c r="A96" t="s">
        <v>161</v>
      </c>
      <c r="B96">
        <v>0</v>
      </c>
      <c r="C96">
        <v>4838</v>
      </c>
      <c r="D96">
        <v>4535</v>
      </c>
      <c r="E96">
        <v>4544</v>
      </c>
      <c r="F96">
        <v>4266.0000000000082</v>
      </c>
      <c r="G96">
        <v>4543</v>
      </c>
      <c r="H96">
        <v>4144.0000000000055</v>
      </c>
      <c r="I96">
        <v>4845</v>
      </c>
      <c r="J96">
        <v>4510</v>
      </c>
      <c r="K96">
        <v>4598</v>
      </c>
      <c r="L96">
        <v>4364.0000000000136</v>
      </c>
    </row>
    <row r="97" spans="1:12" x14ac:dyDescent="0.2">
      <c r="B97">
        <v>1</v>
      </c>
      <c r="C97">
        <v>492013.00000000064</v>
      </c>
      <c r="D97">
        <v>418870.99999999383</v>
      </c>
      <c r="E97">
        <v>491365.99999998946</v>
      </c>
      <c r="F97">
        <v>424398.99999999697</v>
      </c>
      <c r="G97">
        <v>491369.00000001071</v>
      </c>
      <c r="H97">
        <v>398817.00000000297</v>
      </c>
      <c r="I97">
        <v>492145.00000001234</v>
      </c>
      <c r="J97">
        <v>419494.99999999738</v>
      </c>
      <c r="K97">
        <v>491856.99999999139</v>
      </c>
      <c r="L97">
        <v>425121.00000000227</v>
      </c>
    </row>
    <row r="98" spans="1:12" x14ac:dyDescent="0.2">
      <c r="A98" t="s">
        <v>162</v>
      </c>
      <c r="B98">
        <v>1</v>
      </c>
      <c r="C98">
        <v>496851.00000001193</v>
      </c>
      <c r="D98">
        <v>423406.00000000524</v>
      </c>
      <c r="E98">
        <v>495910.00000000244</v>
      </c>
      <c r="F98">
        <v>428665.00000000943</v>
      </c>
      <c r="G98">
        <v>495912.00000001071</v>
      </c>
      <c r="H98">
        <v>402960.99999999761</v>
      </c>
      <c r="I98">
        <v>496990.00000001153</v>
      </c>
      <c r="J98">
        <v>424005</v>
      </c>
      <c r="K98">
        <v>496454.99999998987</v>
      </c>
      <c r="L98">
        <v>429484.99999999703</v>
      </c>
    </row>
    <row r="101" spans="1:12" x14ac:dyDescent="0.2">
      <c r="A101" t="s">
        <v>0</v>
      </c>
      <c r="B101" t="s">
        <v>0</v>
      </c>
      <c r="C101" t="s">
        <v>191</v>
      </c>
      <c r="D101" t="s">
        <v>168</v>
      </c>
      <c r="E101" t="s">
        <v>192</v>
      </c>
      <c r="F101" t="s">
        <v>169</v>
      </c>
      <c r="G101" t="s">
        <v>193</v>
      </c>
      <c r="H101" t="s">
        <v>170</v>
      </c>
      <c r="I101" t="s">
        <v>194</v>
      </c>
      <c r="J101" t="s">
        <v>150</v>
      </c>
      <c r="K101" t="s">
        <v>195</v>
      </c>
      <c r="L101" t="s">
        <v>171</v>
      </c>
    </row>
    <row r="102" spans="1:12" x14ac:dyDescent="0.2">
      <c r="C102" t="s">
        <v>187</v>
      </c>
      <c r="D102" t="s">
        <v>187</v>
      </c>
      <c r="E102" t="s">
        <v>187</v>
      </c>
      <c r="F102" t="s">
        <v>187</v>
      </c>
      <c r="G102" t="s">
        <v>187</v>
      </c>
      <c r="H102" t="s">
        <v>187</v>
      </c>
      <c r="I102" t="s">
        <v>187</v>
      </c>
      <c r="J102" t="s">
        <v>187</v>
      </c>
      <c r="K102" t="s">
        <v>187</v>
      </c>
      <c r="L102" t="s">
        <v>187</v>
      </c>
    </row>
    <row r="103" spans="1:12" x14ac:dyDescent="0.2">
      <c r="A103" t="s">
        <v>152</v>
      </c>
      <c r="B103">
        <v>0</v>
      </c>
      <c r="C103">
        <v>22703</v>
      </c>
      <c r="D103">
        <v>7995.9999999999927</v>
      </c>
      <c r="E103">
        <v>22336.000000000069</v>
      </c>
      <c r="F103">
        <v>9634.9999999999472</v>
      </c>
      <c r="G103">
        <v>22334.000000000084</v>
      </c>
      <c r="H103">
        <v>6305.9999999999827</v>
      </c>
      <c r="I103">
        <v>22706.999999999938</v>
      </c>
      <c r="J103">
        <v>8951.99999999994</v>
      </c>
      <c r="K103">
        <v>22462</v>
      </c>
      <c r="L103">
        <v>8537</v>
      </c>
    </row>
    <row r="104" spans="1:12" x14ac:dyDescent="0.2">
      <c r="B104">
        <v>1</v>
      </c>
      <c r="C104">
        <v>474147.99999999424</v>
      </c>
      <c r="D104">
        <v>171790</v>
      </c>
      <c r="E104">
        <v>473574.00000000355</v>
      </c>
      <c r="F104">
        <v>219446.00000000244</v>
      </c>
      <c r="G104">
        <v>473578</v>
      </c>
      <c r="H104">
        <v>133933.99999999904</v>
      </c>
      <c r="I104">
        <v>474282.99999999854</v>
      </c>
      <c r="J104">
        <v>189430.00000000256</v>
      </c>
      <c r="K104">
        <v>473993.00000001834</v>
      </c>
      <c r="L104">
        <v>171223.00000000256</v>
      </c>
    </row>
    <row r="105" spans="1:12" x14ac:dyDescent="0.2">
      <c r="A105" t="s">
        <v>153</v>
      </c>
      <c r="B105">
        <v>0</v>
      </c>
      <c r="C105">
        <v>483719.00000001228</v>
      </c>
      <c r="D105">
        <v>174549.99999999776</v>
      </c>
      <c r="E105">
        <v>482780.00000000151</v>
      </c>
      <c r="F105">
        <v>222372.00000000183</v>
      </c>
      <c r="G105">
        <v>482780.00000001123</v>
      </c>
      <c r="H105">
        <v>136157.00000000081</v>
      </c>
      <c r="I105">
        <v>483856.00000000937</v>
      </c>
      <c r="J105">
        <v>192434.00000000349</v>
      </c>
      <c r="K105">
        <v>483319.99999999243</v>
      </c>
      <c r="L105">
        <v>174029.00000000428</v>
      </c>
    </row>
    <row r="106" spans="1:12" x14ac:dyDescent="0.2">
      <c r="B106">
        <v>1</v>
      </c>
      <c r="C106">
        <v>13132</v>
      </c>
      <c r="D106">
        <v>5236.0000000000146</v>
      </c>
      <c r="E106">
        <v>13130</v>
      </c>
      <c r="F106">
        <v>6709.0000000000091</v>
      </c>
      <c r="G106">
        <v>13132</v>
      </c>
      <c r="H106">
        <v>4082.9999999999745</v>
      </c>
      <c r="I106">
        <v>13134</v>
      </c>
      <c r="J106">
        <v>5948</v>
      </c>
      <c r="K106">
        <v>13135</v>
      </c>
      <c r="L106">
        <v>5730.9999999999809</v>
      </c>
    </row>
    <row r="107" spans="1:12" x14ac:dyDescent="0.2">
      <c r="A107" t="s">
        <v>154</v>
      </c>
      <c r="B107">
        <v>0</v>
      </c>
      <c r="C107">
        <v>495763.00000001182</v>
      </c>
      <c r="D107">
        <v>179490.99999999788</v>
      </c>
      <c r="E107">
        <v>494823.99999999808</v>
      </c>
      <c r="F107">
        <v>228705.00000000189</v>
      </c>
      <c r="G107">
        <v>494824.00000000786</v>
      </c>
      <c r="H107">
        <v>140034.00000000146</v>
      </c>
      <c r="I107">
        <v>495902.00000001327</v>
      </c>
      <c r="J107">
        <v>198062.00000000367</v>
      </c>
      <c r="K107">
        <v>495366.99999999057</v>
      </c>
      <c r="L107">
        <v>179514.00000000416</v>
      </c>
    </row>
    <row r="108" spans="1:12" x14ac:dyDescent="0.2">
      <c r="B108">
        <v>1</v>
      </c>
      <c r="C108">
        <v>1088</v>
      </c>
      <c r="D108">
        <v>295</v>
      </c>
      <c r="E108">
        <v>1086</v>
      </c>
      <c r="F108">
        <v>376</v>
      </c>
      <c r="G108">
        <v>1088</v>
      </c>
      <c r="H108">
        <v>206</v>
      </c>
      <c r="I108">
        <v>1088</v>
      </c>
      <c r="J108">
        <v>320</v>
      </c>
      <c r="K108">
        <v>1088</v>
      </c>
      <c r="L108">
        <v>246</v>
      </c>
    </row>
    <row r="109" spans="1:12" x14ac:dyDescent="0.2">
      <c r="A109" t="s">
        <v>155</v>
      </c>
      <c r="B109">
        <v>0</v>
      </c>
      <c r="C109">
        <v>484878.00000001222</v>
      </c>
      <c r="D109">
        <v>174872.99999999738</v>
      </c>
      <c r="E109">
        <v>483937.00000000285</v>
      </c>
      <c r="F109">
        <v>222783.0000000021</v>
      </c>
      <c r="G109">
        <v>483939.00000001246</v>
      </c>
      <c r="H109">
        <v>136389.00000000303</v>
      </c>
      <c r="I109">
        <v>485015.00000001077</v>
      </c>
      <c r="J109">
        <v>192792</v>
      </c>
      <c r="K109">
        <v>484478.99999999133</v>
      </c>
      <c r="L109">
        <v>174303.00000000425</v>
      </c>
    </row>
    <row r="110" spans="1:12" x14ac:dyDescent="0.2">
      <c r="B110">
        <v>1</v>
      </c>
      <c r="C110">
        <v>11973</v>
      </c>
      <c r="D110">
        <v>4913</v>
      </c>
      <c r="E110">
        <v>11973</v>
      </c>
      <c r="F110">
        <v>6298</v>
      </c>
      <c r="G110">
        <v>11973</v>
      </c>
      <c r="H110">
        <v>3850.9999999999905</v>
      </c>
      <c r="I110">
        <v>11975</v>
      </c>
      <c r="J110">
        <v>5589.9999999999818</v>
      </c>
      <c r="K110">
        <v>11976</v>
      </c>
      <c r="L110">
        <v>5456.99999999999</v>
      </c>
    </row>
    <row r="111" spans="1:12" x14ac:dyDescent="0.2">
      <c r="A111" t="s">
        <v>156</v>
      </c>
      <c r="B111">
        <v>0</v>
      </c>
      <c r="C111">
        <v>496780.00000001187</v>
      </c>
      <c r="D111">
        <v>179757.99999999665</v>
      </c>
      <c r="E111">
        <v>495839.00000000239</v>
      </c>
      <c r="F111">
        <v>229046.00000000288</v>
      </c>
      <c r="G111">
        <v>495841.00000001019</v>
      </c>
      <c r="H111">
        <v>140214.00000000294</v>
      </c>
      <c r="I111">
        <v>496919.00000001158</v>
      </c>
      <c r="J111">
        <v>198343.9999999993</v>
      </c>
      <c r="K111">
        <v>496383.99999998981</v>
      </c>
      <c r="L111">
        <v>179732.00000000608</v>
      </c>
    </row>
    <row r="112" spans="1:12" x14ac:dyDescent="0.2">
      <c r="B112">
        <v>1</v>
      </c>
      <c r="C112">
        <v>71</v>
      </c>
      <c r="D112">
        <v>28</v>
      </c>
      <c r="E112">
        <v>71</v>
      </c>
      <c r="F112">
        <v>35</v>
      </c>
      <c r="G112">
        <v>71</v>
      </c>
      <c r="H112">
        <v>26</v>
      </c>
      <c r="I112">
        <v>71</v>
      </c>
      <c r="J112">
        <v>38</v>
      </c>
      <c r="K112">
        <v>71</v>
      </c>
      <c r="L112">
        <v>28</v>
      </c>
    </row>
    <row r="113" spans="1:12" x14ac:dyDescent="0.2">
      <c r="A113" t="s">
        <v>157</v>
      </c>
      <c r="B113">
        <v>0</v>
      </c>
      <c r="C113">
        <v>9556.0000000000327</v>
      </c>
      <c r="D113">
        <v>2759</v>
      </c>
      <c r="E113">
        <v>9191.0000000000073</v>
      </c>
      <c r="F113">
        <v>2925.0000000000064</v>
      </c>
      <c r="G113">
        <v>9187</v>
      </c>
      <c r="H113">
        <v>2222</v>
      </c>
      <c r="I113">
        <v>9558.0000000000073</v>
      </c>
      <c r="J113">
        <v>3004.0000000000118</v>
      </c>
      <c r="K113">
        <v>9312</v>
      </c>
      <c r="L113">
        <v>2806</v>
      </c>
    </row>
    <row r="114" spans="1:12" x14ac:dyDescent="0.2">
      <c r="B114">
        <v>1</v>
      </c>
      <c r="C114">
        <v>487294.9999999943</v>
      </c>
      <c r="D114">
        <v>177027.0000000037</v>
      </c>
      <c r="E114">
        <v>486719.00000000442</v>
      </c>
      <c r="F114">
        <v>226155.99999999412</v>
      </c>
      <c r="G114">
        <v>486725.00000000099</v>
      </c>
      <c r="H114">
        <v>138017.99999999651</v>
      </c>
      <c r="I114">
        <v>487432.0000000007</v>
      </c>
      <c r="J114">
        <v>195377.99999999921</v>
      </c>
      <c r="K114">
        <v>487143.00000001944</v>
      </c>
      <c r="L114">
        <v>176954</v>
      </c>
    </row>
    <row r="115" spans="1:12" x14ac:dyDescent="0.2">
      <c r="A115" t="s">
        <v>158</v>
      </c>
      <c r="B115">
        <v>0</v>
      </c>
      <c r="C115">
        <v>492306.9999999922</v>
      </c>
      <c r="D115">
        <v>179772.00000000125</v>
      </c>
      <c r="E115">
        <v>491430.99999999494</v>
      </c>
      <c r="F115">
        <v>229049</v>
      </c>
      <c r="G115">
        <v>491436.00000000239</v>
      </c>
      <c r="H115">
        <v>140232.99999999691</v>
      </c>
      <c r="I115">
        <v>492450.99999999383</v>
      </c>
      <c r="J115">
        <v>198353</v>
      </c>
      <c r="K115">
        <v>491915.00000000483</v>
      </c>
      <c r="L115">
        <v>179742.00000000198</v>
      </c>
    </row>
    <row r="116" spans="1:12" x14ac:dyDescent="0.2">
      <c r="B116">
        <v>1</v>
      </c>
      <c r="C116">
        <v>4543.9999999999927</v>
      </c>
      <c r="D116">
        <v>14</v>
      </c>
      <c r="E116">
        <v>4479</v>
      </c>
      <c r="F116">
        <v>32</v>
      </c>
      <c r="G116">
        <v>4475.9999999999936</v>
      </c>
      <c r="H116">
        <v>7.000000000000024</v>
      </c>
      <c r="I116">
        <v>4539</v>
      </c>
      <c r="J116">
        <v>29</v>
      </c>
      <c r="K116">
        <v>4539.9999999999936</v>
      </c>
      <c r="L116">
        <v>18.000000000000057</v>
      </c>
    </row>
    <row r="117" spans="1:12" x14ac:dyDescent="0.2">
      <c r="A117" t="s">
        <v>159</v>
      </c>
      <c r="B117">
        <v>0</v>
      </c>
      <c r="C117">
        <v>5012</v>
      </c>
      <c r="D117">
        <v>2745</v>
      </c>
      <c r="E117">
        <v>4712</v>
      </c>
      <c r="F117">
        <v>2893</v>
      </c>
      <c r="G117">
        <v>4711.0000000000064</v>
      </c>
      <c r="H117">
        <v>2215</v>
      </c>
      <c r="I117">
        <v>5019</v>
      </c>
      <c r="J117">
        <v>2975.0000000000091</v>
      </c>
      <c r="K117">
        <v>4772.0000000000064</v>
      </c>
      <c r="L117">
        <v>2788</v>
      </c>
    </row>
    <row r="118" spans="1:12" x14ac:dyDescent="0.2">
      <c r="B118">
        <v>1</v>
      </c>
      <c r="C118">
        <v>491839</v>
      </c>
      <c r="D118">
        <v>177041.00000000256</v>
      </c>
      <c r="E118">
        <v>491197.99999999884</v>
      </c>
      <c r="F118">
        <v>226187.99999999796</v>
      </c>
      <c r="G118">
        <v>491201.00000001112</v>
      </c>
      <c r="H118">
        <v>138024.99999999776</v>
      </c>
      <c r="I118">
        <v>491971.00000001362</v>
      </c>
      <c r="J118">
        <v>195407.00000000207</v>
      </c>
      <c r="K118">
        <v>491682.99999999057</v>
      </c>
      <c r="L118">
        <v>176972.0000000018</v>
      </c>
    </row>
    <row r="119" spans="1:12" x14ac:dyDescent="0.2">
      <c r="A119" t="s">
        <v>160</v>
      </c>
      <c r="B119">
        <v>0</v>
      </c>
      <c r="C119">
        <v>496677.00000001048</v>
      </c>
      <c r="D119">
        <v>179782.00000000131</v>
      </c>
      <c r="E119">
        <v>495742.00000000466</v>
      </c>
      <c r="F119">
        <v>229072.00000000506</v>
      </c>
      <c r="G119">
        <v>495744.00000001298</v>
      </c>
      <c r="H119">
        <v>140237.99999999531</v>
      </c>
      <c r="I119">
        <v>496816.00000001193</v>
      </c>
      <c r="J119">
        <v>198376.00000000617</v>
      </c>
      <c r="K119">
        <v>496280.99999999086</v>
      </c>
      <c r="L119">
        <v>179757.00000000326</v>
      </c>
    </row>
    <row r="120" spans="1:12" x14ac:dyDescent="0.2">
      <c r="B120">
        <v>1</v>
      </c>
      <c r="C120">
        <v>174</v>
      </c>
      <c r="D120">
        <v>4</v>
      </c>
      <c r="E120">
        <v>168</v>
      </c>
      <c r="F120">
        <v>9</v>
      </c>
      <c r="G120">
        <v>168</v>
      </c>
      <c r="H120">
        <v>2</v>
      </c>
      <c r="I120">
        <v>174</v>
      </c>
      <c r="J120">
        <v>6</v>
      </c>
      <c r="K120">
        <v>174</v>
      </c>
      <c r="L120">
        <v>3</v>
      </c>
    </row>
    <row r="121" spans="1:12" x14ac:dyDescent="0.2">
      <c r="A121" t="s">
        <v>161</v>
      </c>
      <c r="B121">
        <v>0</v>
      </c>
      <c r="C121">
        <v>4838</v>
      </c>
      <c r="D121">
        <v>2740.9999999999923</v>
      </c>
      <c r="E121">
        <v>4544</v>
      </c>
      <c r="F121">
        <v>2883.9999999999918</v>
      </c>
      <c r="G121">
        <v>4543</v>
      </c>
      <c r="H121">
        <v>2213</v>
      </c>
      <c r="I121">
        <v>4845</v>
      </c>
      <c r="J121">
        <v>2969</v>
      </c>
      <c r="K121">
        <v>4598</v>
      </c>
      <c r="L121">
        <v>2785.000000000005</v>
      </c>
    </row>
    <row r="122" spans="1:12" x14ac:dyDescent="0.2">
      <c r="B122">
        <v>1</v>
      </c>
      <c r="C122">
        <v>492013.00000000064</v>
      </c>
      <c r="D122">
        <v>177044.9999999959</v>
      </c>
      <c r="E122">
        <v>491365.99999998946</v>
      </c>
      <c r="F122">
        <v>226197</v>
      </c>
      <c r="G122">
        <v>491369.00000001071</v>
      </c>
      <c r="H122">
        <v>138027.00000000148</v>
      </c>
      <c r="I122">
        <v>492145.00000001234</v>
      </c>
      <c r="J122">
        <v>195413.00000000067</v>
      </c>
      <c r="K122">
        <v>491856.99999999139</v>
      </c>
      <c r="L122">
        <v>176975.00000000655</v>
      </c>
    </row>
    <row r="123" spans="1:12" x14ac:dyDescent="0.2">
      <c r="A123" t="s">
        <v>162</v>
      </c>
      <c r="B123">
        <v>1</v>
      </c>
      <c r="C123">
        <v>496851.00000001193</v>
      </c>
      <c r="D123">
        <v>179785.99999999575</v>
      </c>
      <c r="E123">
        <v>495910.00000000244</v>
      </c>
      <c r="F123">
        <v>229081.00000000326</v>
      </c>
      <c r="G123">
        <v>495912.00000001071</v>
      </c>
      <c r="H123">
        <v>140240.00000000279</v>
      </c>
      <c r="I123">
        <v>496990.00000001153</v>
      </c>
      <c r="J123">
        <v>198382</v>
      </c>
      <c r="K123">
        <v>496454.99999998987</v>
      </c>
      <c r="L123">
        <v>179760.00000000501</v>
      </c>
    </row>
    <row r="126" spans="1:12" x14ac:dyDescent="0.2">
      <c r="A126" t="s">
        <v>0</v>
      </c>
      <c r="B126" t="s">
        <v>0</v>
      </c>
      <c r="C126" t="s">
        <v>191</v>
      </c>
      <c r="D126" t="s">
        <v>175</v>
      </c>
      <c r="E126" t="s">
        <v>192</v>
      </c>
      <c r="F126" t="s">
        <v>176</v>
      </c>
      <c r="G126" t="s">
        <v>193</v>
      </c>
      <c r="H126" t="s">
        <v>177</v>
      </c>
      <c r="I126" t="s">
        <v>194</v>
      </c>
      <c r="J126" t="s">
        <v>178</v>
      </c>
      <c r="K126" t="s">
        <v>195</v>
      </c>
      <c r="L126" t="s">
        <v>179</v>
      </c>
    </row>
    <row r="127" spans="1:12" x14ac:dyDescent="0.2">
      <c r="C127" t="s">
        <v>187</v>
      </c>
      <c r="D127" t="s">
        <v>187</v>
      </c>
      <c r="E127" t="s">
        <v>187</v>
      </c>
      <c r="F127" t="s">
        <v>187</v>
      </c>
      <c r="G127" t="s">
        <v>187</v>
      </c>
      <c r="H127" t="s">
        <v>187</v>
      </c>
      <c r="I127" t="s">
        <v>187</v>
      </c>
      <c r="J127" t="s">
        <v>187</v>
      </c>
      <c r="K127" t="s">
        <v>187</v>
      </c>
      <c r="L127" t="s">
        <v>187</v>
      </c>
    </row>
    <row r="128" spans="1:12" x14ac:dyDescent="0.2">
      <c r="A128" t="s">
        <v>152</v>
      </c>
      <c r="B128">
        <v>0</v>
      </c>
      <c r="C128">
        <v>22703</v>
      </c>
      <c r="D128">
        <v>363.99999999999915</v>
      </c>
      <c r="E128">
        <v>22336.000000000069</v>
      </c>
      <c r="F128">
        <v>537.0000000000025</v>
      </c>
      <c r="G128">
        <v>22334.000000000084</v>
      </c>
      <c r="H128">
        <v>391.99999999999881</v>
      </c>
      <c r="I128">
        <v>22706.999999999938</v>
      </c>
      <c r="J128">
        <v>1099</v>
      </c>
      <c r="K128">
        <v>22462</v>
      </c>
      <c r="L128">
        <v>79.000000000000171</v>
      </c>
    </row>
    <row r="129" spans="1:12" x14ac:dyDescent="0.2">
      <c r="B129">
        <v>1</v>
      </c>
      <c r="C129">
        <v>474147.99999999424</v>
      </c>
      <c r="D129">
        <v>3819.9999999999372</v>
      </c>
      <c r="E129">
        <v>473574.00000000355</v>
      </c>
      <c r="F129">
        <v>7784.0000000001546</v>
      </c>
      <c r="G129">
        <v>473578</v>
      </c>
      <c r="H129">
        <v>4702.0000000001946</v>
      </c>
      <c r="I129">
        <v>474282.99999999854</v>
      </c>
      <c r="J129">
        <v>18053</v>
      </c>
      <c r="K129">
        <v>473993.00000001834</v>
      </c>
      <c r="L129">
        <v>607.99999999999477</v>
      </c>
    </row>
    <row r="130" spans="1:12" x14ac:dyDescent="0.2">
      <c r="A130" t="s">
        <v>153</v>
      </c>
      <c r="B130">
        <v>0</v>
      </c>
      <c r="C130">
        <v>483719.00000001228</v>
      </c>
      <c r="D130">
        <v>4022.9999999999905</v>
      </c>
      <c r="E130">
        <v>482780.00000000151</v>
      </c>
      <c r="F130">
        <v>8034.0000000001137</v>
      </c>
      <c r="G130">
        <v>482780.00000001123</v>
      </c>
      <c r="H130">
        <v>4895.0000000001182</v>
      </c>
      <c r="I130">
        <v>483856.00000000937</v>
      </c>
      <c r="J130">
        <v>18466.999999999265</v>
      </c>
      <c r="K130">
        <v>483319.99999999243</v>
      </c>
      <c r="L130">
        <v>648.00000000001512</v>
      </c>
    </row>
    <row r="131" spans="1:12" x14ac:dyDescent="0.2">
      <c r="B131">
        <v>1</v>
      </c>
      <c r="C131">
        <v>13132</v>
      </c>
      <c r="D131">
        <v>160.99999999999943</v>
      </c>
      <c r="E131">
        <v>13130</v>
      </c>
      <c r="F131">
        <v>286.9999999999992</v>
      </c>
      <c r="G131">
        <v>13132</v>
      </c>
      <c r="H131">
        <v>199</v>
      </c>
      <c r="I131">
        <v>13134</v>
      </c>
      <c r="J131">
        <v>684.99999999999841</v>
      </c>
      <c r="K131">
        <v>13135</v>
      </c>
      <c r="L131">
        <v>38.999999999999879</v>
      </c>
    </row>
    <row r="132" spans="1:12" x14ac:dyDescent="0.2">
      <c r="A132" t="s">
        <v>154</v>
      </c>
      <c r="B132">
        <v>0</v>
      </c>
      <c r="C132">
        <v>495763.00000001182</v>
      </c>
      <c r="D132">
        <v>4182.0000000000155</v>
      </c>
      <c r="E132">
        <v>494823.99999999808</v>
      </c>
      <c r="F132">
        <v>8312.0000000001382</v>
      </c>
      <c r="G132">
        <v>494824.00000000786</v>
      </c>
      <c r="H132">
        <v>5091.0000000001646</v>
      </c>
      <c r="I132">
        <v>495902.00000001327</v>
      </c>
      <c r="J132">
        <v>19110.999999999374</v>
      </c>
      <c r="K132">
        <v>495366.99999999057</v>
      </c>
      <c r="L132">
        <v>684.00000000001671</v>
      </c>
    </row>
    <row r="133" spans="1:12" x14ac:dyDescent="0.2">
      <c r="B133">
        <v>1</v>
      </c>
      <c r="C133">
        <v>1088</v>
      </c>
      <c r="D133">
        <v>2</v>
      </c>
      <c r="E133">
        <v>1086</v>
      </c>
      <c r="F133">
        <v>8.9999999999999858</v>
      </c>
      <c r="G133">
        <v>1088</v>
      </c>
      <c r="H133">
        <v>3</v>
      </c>
      <c r="I133">
        <v>1088</v>
      </c>
      <c r="J133">
        <v>41</v>
      </c>
      <c r="K133">
        <v>1088</v>
      </c>
      <c r="L133">
        <v>3</v>
      </c>
    </row>
    <row r="134" spans="1:12" x14ac:dyDescent="0.2">
      <c r="A134" t="s">
        <v>155</v>
      </c>
      <c r="B134">
        <v>0</v>
      </c>
      <c r="C134">
        <v>484878.00000001222</v>
      </c>
      <c r="D134">
        <v>4025.9999999999259</v>
      </c>
      <c r="E134">
        <v>483937.00000000285</v>
      </c>
      <c r="F134">
        <v>8044.0000000000337</v>
      </c>
      <c r="G134">
        <v>483939.00000001246</v>
      </c>
      <c r="H134">
        <v>4903.0000000000719</v>
      </c>
      <c r="I134">
        <v>485015.00000001077</v>
      </c>
      <c r="J134">
        <v>18508.999999999462</v>
      </c>
      <c r="K134">
        <v>484478.99999999133</v>
      </c>
      <c r="L134">
        <v>651.00000000001364</v>
      </c>
    </row>
    <row r="135" spans="1:12" x14ac:dyDescent="0.2">
      <c r="B135">
        <v>1</v>
      </c>
      <c r="C135">
        <v>11973</v>
      </c>
      <c r="D135">
        <v>158</v>
      </c>
      <c r="E135">
        <v>11973</v>
      </c>
      <c r="F135">
        <v>277</v>
      </c>
      <c r="G135">
        <v>11973</v>
      </c>
      <c r="H135">
        <v>191</v>
      </c>
      <c r="I135">
        <v>11975</v>
      </c>
      <c r="J135">
        <v>642.99999999999682</v>
      </c>
      <c r="K135">
        <v>11976</v>
      </c>
      <c r="L135">
        <v>35.999999999999858</v>
      </c>
    </row>
    <row r="136" spans="1:12" x14ac:dyDescent="0.2">
      <c r="A136" t="s">
        <v>156</v>
      </c>
      <c r="B136">
        <v>0</v>
      </c>
      <c r="C136">
        <v>496780.00000001187</v>
      </c>
      <c r="D136">
        <v>4182.99999999995</v>
      </c>
      <c r="E136">
        <v>495839.00000000239</v>
      </c>
      <c r="F136">
        <v>8320.0000000001146</v>
      </c>
      <c r="G136">
        <v>495841.00000001019</v>
      </c>
      <c r="H136">
        <v>5089.0000000000337</v>
      </c>
      <c r="I136">
        <v>496919.00000001158</v>
      </c>
      <c r="J136">
        <v>19150.999999999513</v>
      </c>
      <c r="K136">
        <v>496383.99999998981</v>
      </c>
      <c r="L136">
        <v>687.00000000000898</v>
      </c>
    </row>
    <row r="137" spans="1:12" x14ac:dyDescent="0.2">
      <c r="B137">
        <v>1</v>
      </c>
      <c r="C137">
        <v>71</v>
      </c>
      <c r="D137">
        <v>1</v>
      </c>
      <c r="E137">
        <v>71</v>
      </c>
      <c r="F137">
        <v>1</v>
      </c>
      <c r="G137">
        <v>71</v>
      </c>
      <c r="H137">
        <v>5</v>
      </c>
      <c r="I137">
        <v>71</v>
      </c>
      <c r="J137">
        <v>1</v>
      </c>
      <c r="K137">
        <v>71</v>
      </c>
      <c r="L137">
        <v>0</v>
      </c>
    </row>
    <row r="138" spans="1:12" x14ac:dyDescent="0.2">
      <c r="A138" t="s">
        <v>157</v>
      </c>
      <c r="B138">
        <v>0</v>
      </c>
      <c r="C138">
        <v>9556.0000000000327</v>
      </c>
      <c r="D138">
        <v>202.99999999999906</v>
      </c>
      <c r="E138">
        <v>9191.0000000000073</v>
      </c>
      <c r="F138">
        <v>250</v>
      </c>
      <c r="G138">
        <v>9187</v>
      </c>
      <c r="H138">
        <v>193</v>
      </c>
      <c r="I138">
        <v>9558.0000000000073</v>
      </c>
      <c r="J138">
        <v>414.00000000000051</v>
      </c>
      <c r="K138">
        <v>9312</v>
      </c>
      <c r="L138">
        <v>40.000000000000227</v>
      </c>
    </row>
    <row r="139" spans="1:12" x14ac:dyDescent="0.2">
      <c r="B139">
        <v>1</v>
      </c>
      <c r="C139">
        <v>487294.9999999943</v>
      </c>
      <c r="D139">
        <v>3980.9999999999045</v>
      </c>
      <c r="E139">
        <v>486719.00000000442</v>
      </c>
      <c r="F139">
        <v>8071.0000000001128</v>
      </c>
      <c r="G139">
        <v>486725.00000000099</v>
      </c>
      <c r="H139">
        <v>4901.000000000181</v>
      </c>
      <c r="I139">
        <v>487432.0000000007</v>
      </c>
      <c r="J139">
        <v>18738.000000000069</v>
      </c>
      <c r="K139">
        <v>487143.00000001944</v>
      </c>
      <c r="L139">
        <v>646.99999999999432</v>
      </c>
    </row>
    <row r="140" spans="1:12" x14ac:dyDescent="0.2">
      <c r="A140" t="s">
        <v>158</v>
      </c>
      <c r="B140">
        <v>0</v>
      </c>
      <c r="C140">
        <v>492306.9999999922</v>
      </c>
      <c r="D140">
        <v>4183.9999999999554</v>
      </c>
      <c r="E140">
        <v>491430.99999999494</v>
      </c>
      <c r="F140">
        <v>8320.9999999998799</v>
      </c>
      <c r="G140">
        <v>491436.00000000239</v>
      </c>
      <c r="H140">
        <v>5093.9999999999673</v>
      </c>
      <c r="I140">
        <v>492450.99999999383</v>
      </c>
      <c r="J140">
        <v>19149.999999999491</v>
      </c>
      <c r="K140">
        <v>491915.00000000483</v>
      </c>
      <c r="L140">
        <v>687.0000000000083</v>
      </c>
    </row>
    <row r="141" spans="1:12" x14ac:dyDescent="0.2">
      <c r="B141">
        <v>1</v>
      </c>
      <c r="C141">
        <v>4543.9999999999927</v>
      </c>
      <c r="D141">
        <v>0</v>
      </c>
      <c r="E141">
        <v>4479</v>
      </c>
      <c r="F141">
        <v>0</v>
      </c>
      <c r="G141">
        <v>4475.9999999999936</v>
      </c>
      <c r="H141">
        <v>0</v>
      </c>
      <c r="I141">
        <v>4539</v>
      </c>
      <c r="J141">
        <v>2</v>
      </c>
      <c r="K141">
        <v>4539.9999999999936</v>
      </c>
      <c r="L141">
        <v>0</v>
      </c>
    </row>
    <row r="142" spans="1:12" x14ac:dyDescent="0.2">
      <c r="A142" t="s">
        <v>159</v>
      </c>
      <c r="B142">
        <v>0</v>
      </c>
      <c r="C142">
        <v>5012</v>
      </c>
      <c r="D142">
        <v>203</v>
      </c>
      <c r="E142">
        <v>4712</v>
      </c>
      <c r="F142">
        <v>250</v>
      </c>
      <c r="G142">
        <v>4711.0000000000064</v>
      </c>
      <c r="H142">
        <v>193</v>
      </c>
      <c r="I142">
        <v>5019</v>
      </c>
      <c r="J142">
        <v>412.00000000000063</v>
      </c>
      <c r="K142">
        <v>4772.0000000000064</v>
      </c>
      <c r="L142">
        <v>40</v>
      </c>
    </row>
    <row r="143" spans="1:12" x14ac:dyDescent="0.2">
      <c r="B143">
        <v>1</v>
      </c>
      <c r="C143">
        <v>491839</v>
      </c>
      <c r="D143">
        <v>3981.0000000001237</v>
      </c>
      <c r="E143">
        <v>491197.99999999884</v>
      </c>
      <c r="F143">
        <v>8070.9999999996926</v>
      </c>
      <c r="G143">
        <v>491201.00000001112</v>
      </c>
      <c r="H143">
        <v>4900.9999999999445</v>
      </c>
      <c r="I143">
        <v>491971.00000001362</v>
      </c>
      <c r="J143">
        <v>18739.999999999338</v>
      </c>
      <c r="K143">
        <v>491682.99999999057</v>
      </c>
      <c r="L143">
        <v>646.9999999999867</v>
      </c>
    </row>
    <row r="144" spans="1:12" x14ac:dyDescent="0.2">
      <c r="A144" t="s">
        <v>160</v>
      </c>
      <c r="B144">
        <v>0</v>
      </c>
      <c r="C144">
        <v>496677.00000001048</v>
      </c>
      <c r="D144">
        <v>4183.9999999999791</v>
      </c>
      <c r="E144">
        <v>495742.00000000466</v>
      </c>
      <c r="F144">
        <v>8321.0000000003001</v>
      </c>
      <c r="G144">
        <v>495744.00000001298</v>
      </c>
      <c r="H144">
        <v>5093.0000000001464</v>
      </c>
      <c r="I144">
        <v>496816.00000001193</v>
      </c>
      <c r="J144">
        <v>19151.999999999694</v>
      </c>
      <c r="K144">
        <v>496280.99999999086</v>
      </c>
      <c r="L144">
        <v>687.00000000000648</v>
      </c>
    </row>
    <row r="145" spans="1:12" x14ac:dyDescent="0.2">
      <c r="B145">
        <v>1</v>
      </c>
      <c r="C145">
        <v>174</v>
      </c>
      <c r="D145">
        <v>0</v>
      </c>
      <c r="E145">
        <v>168</v>
      </c>
      <c r="F145">
        <v>0</v>
      </c>
      <c r="G145">
        <v>168</v>
      </c>
      <c r="H145">
        <v>1</v>
      </c>
      <c r="I145">
        <v>174</v>
      </c>
      <c r="J145">
        <v>0</v>
      </c>
      <c r="K145">
        <v>174</v>
      </c>
      <c r="L145">
        <v>0</v>
      </c>
    </row>
    <row r="146" spans="1:12" x14ac:dyDescent="0.2">
      <c r="A146" t="s">
        <v>161</v>
      </c>
      <c r="B146">
        <v>0</v>
      </c>
      <c r="C146">
        <v>4838</v>
      </c>
      <c r="D146">
        <v>203</v>
      </c>
      <c r="E146">
        <v>4544</v>
      </c>
      <c r="F146">
        <v>250</v>
      </c>
      <c r="G146">
        <v>4543</v>
      </c>
      <c r="H146">
        <v>192</v>
      </c>
      <c r="I146">
        <v>4845</v>
      </c>
      <c r="J146">
        <v>412</v>
      </c>
      <c r="K146">
        <v>4598</v>
      </c>
      <c r="L146">
        <v>40</v>
      </c>
    </row>
    <row r="147" spans="1:12" x14ac:dyDescent="0.2">
      <c r="B147">
        <v>1</v>
      </c>
      <c r="C147">
        <v>492013.00000000064</v>
      </c>
      <c r="D147">
        <v>3981.0000000000882</v>
      </c>
      <c r="E147">
        <v>491365.99999998946</v>
      </c>
      <c r="F147">
        <v>8070.9999999996362</v>
      </c>
      <c r="G147">
        <v>491369.00000001071</v>
      </c>
      <c r="H147">
        <v>4902.0000000000427</v>
      </c>
      <c r="I147">
        <v>492145.00000001234</v>
      </c>
      <c r="J147">
        <v>18739.999999999811</v>
      </c>
      <c r="K147">
        <v>491856.99999999139</v>
      </c>
      <c r="L147">
        <v>646.99999999998397</v>
      </c>
    </row>
    <row r="148" spans="1:12" x14ac:dyDescent="0.2">
      <c r="A148" t="s">
        <v>162</v>
      </c>
      <c r="B148">
        <v>1</v>
      </c>
      <c r="C148">
        <v>496851.00000001193</v>
      </c>
      <c r="D148">
        <v>4183.9999999999636</v>
      </c>
      <c r="E148">
        <v>495910.00000000244</v>
      </c>
      <c r="F148">
        <v>8321.0000000000873</v>
      </c>
      <c r="G148">
        <v>495912.00000001071</v>
      </c>
      <c r="H148">
        <v>5094.0000000000391</v>
      </c>
      <c r="I148">
        <v>496990.00000001153</v>
      </c>
      <c r="J148">
        <v>19151.99999999944</v>
      </c>
      <c r="K148">
        <v>496454.99999998987</v>
      </c>
      <c r="L148">
        <v>687.00000000000898</v>
      </c>
    </row>
    <row r="152" spans="1:12" x14ac:dyDescent="0.2">
      <c r="A152" t="s">
        <v>0</v>
      </c>
      <c r="B152" t="s">
        <v>0</v>
      </c>
      <c r="C152" t="s">
        <v>196</v>
      </c>
      <c r="D152" t="s">
        <v>197</v>
      </c>
      <c r="F152" t="s">
        <v>0</v>
      </c>
      <c r="G152" t="s">
        <v>0</v>
      </c>
      <c r="H152" t="s">
        <v>196</v>
      </c>
      <c r="I152" t="s">
        <v>198</v>
      </c>
    </row>
    <row r="153" spans="1:12" x14ac:dyDescent="0.2">
      <c r="C153" t="s">
        <v>187</v>
      </c>
      <c r="D153" t="s">
        <v>187</v>
      </c>
      <c r="H153" t="s">
        <v>187</v>
      </c>
      <c r="I153" t="s">
        <v>187</v>
      </c>
    </row>
    <row r="154" spans="1:12" x14ac:dyDescent="0.2">
      <c r="A154" t="s">
        <v>152</v>
      </c>
      <c r="B154">
        <v>0</v>
      </c>
      <c r="C154">
        <v>22142</v>
      </c>
      <c r="D154">
        <v>14276.000000000051</v>
      </c>
      <c r="F154" t="s">
        <v>152</v>
      </c>
      <c r="G154">
        <v>0</v>
      </c>
      <c r="H154">
        <v>22142</v>
      </c>
      <c r="I154">
        <v>4813.0000000000082</v>
      </c>
    </row>
    <row r="155" spans="1:12" x14ac:dyDescent="0.2">
      <c r="B155">
        <v>1</v>
      </c>
      <c r="C155">
        <v>472161.00000000244</v>
      </c>
      <c r="D155">
        <v>354357.00000000151</v>
      </c>
      <c r="G155">
        <v>1</v>
      </c>
      <c r="H155">
        <v>472161.00000000244</v>
      </c>
      <c r="I155">
        <v>94791.000000001222</v>
      </c>
    </row>
    <row r="156" spans="1:12" x14ac:dyDescent="0.2">
      <c r="A156" t="s">
        <v>153</v>
      </c>
      <c r="B156">
        <v>0</v>
      </c>
      <c r="C156">
        <v>481342.00000000856</v>
      </c>
      <c r="D156">
        <v>358397.9999999915</v>
      </c>
      <c r="F156" t="s">
        <v>153</v>
      </c>
      <c r="G156">
        <v>0</v>
      </c>
      <c r="H156">
        <v>481342.00000000856</v>
      </c>
      <c r="I156">
        <v>96574.999999997977</v>
      </c>
    </row>
    <row r="157" spans="1:12" x14ac:dyDescent="0.2">
      <c r="B157">
        <v>1</v>
      </c>
      <c r="C157">
        <v>12961</v>
      </c>
      <c r="D157">
        <v>10235</v>
      </c>
      <c r="G157">
        <v>1</v>
      </c>
      <c r="H157">
        <v>12961</v>
      </c>
      <c r="I157">
        <v>3028.99999999999</v>
      </c>
    </row>
    <row r="158" spans="1:12" x14ac:dyDescent="0.2">
      <c r="A158" t="s">
        <v>154</v>
      </c>
      <c r="B158">
        <v>0</v>
      </c>
      <c r="C158">
        <v>493215.00000000867</v>
      </c>
      <c r="D158">
        <v>367944.99999999092</v>
      </c>
      <c r="F158" t="s">
        <v>154</v>
      </c>
      <c r="G158">
        <v>0</v>
      </c>
      <c r="H158">
        <v>493215.00000000867</v>
      </c>
      <c r="I158">
        <v>99488.99999999837</v>
      </c>
    </row>
    <row r="159" spans="1:12" x14ac:dyDescent="0.2">
      <c r="B159">
        <v>1</v>
      </c>
      <c r="C159">
        <v>1088</v>
      </c>
      <c r="D159">
        <v>688</v>
      </c>
      <c r="G159">
        <v>1</v>
      </c>
      <c r="H159">
        <v>1088</v>
      </c>
      <c r="I159">
        <v>115</v>
      </c>
    </row>
    <row r="160" spans="1:12" x14ac:dyDescent="0.2">
      <c r="A160" t="s">
        <v>155</v>
      </c>
      <c r="B160">
        <v>0</v>
      </c>
      <c r="C160">
        <v>482490</v>
      </c>
      <c r="D160">
        <v>359135.99999999371</v>
      </c>
      <c r="F160" t="s">
        <v>155</v>
      </c>
      <c r="G160">
        <v>0</v>
      </c>
      <c r="H160">
        <v>482490</v>
      </c>
      <c r="I160">
        <v>96707.999999999854</v>
      </c>
    </row>
    <row r="161" spans="1:9" x14ac:dyDescent="0.2">
      <c r="B161">
        <v>1</v>
      </c>
      <c r="C161">
        <v>11813</v>
      </c>
      <c r="D161">
        <v>9497</v>
      </c>
      <c r="G161">
        <v>1</v>
      </c>
      <c r="H161">
        <v>11813</v>
      </c>
      <c r="I161">
        <v>2896</v>
      </c>
    </row>
    <row r="162" spans="1:9" x14ac:dyDescent="0.2">
      <c r="A162" t="s">
        <v>156</v>
      </c>
      <c r="B162">
        <v>0</v>
      </c>
      <c r="C162">
        <v>494243.00000000274</v>
      </c>
      <c r="D162">
        <v>368582.99999999435</v>
      </c>
      <c r="F162" t="s">
        <v>156</v>
      </c>
      <c r="G162">
        <v>0</v>
      </c>
      <c r="H162">
        <v>494243.00000000274</v>
      </c>
      <c r="I162">
        <v>99585.99999999936</v>
      </c>
    </row>
    <row r="163" spans="1:9" x14ac:dyDescent="0.2">
      <c r="B163">
        <v>1</v>
      </c>
      <c r="C163">
        <v>60</v>
      </c>
      <c r="D163">
        <v>50</v>
      </c>
      <c r="G163">
        <v>1</v>
      </c>
      <c r="H163">
        <v>60</v>
      </c>
      <c r="I163">
        <v>18</v>
      </c>
    </row>
    <row r="164" spans="1:9" x14ac:dyDescent="0.2">
      <c r="A164" t="s">
        <v>157</v>
      </c>
      <c r="B164">
        <v>0</v>
      </c>
      <c r="C164">
        <v>9166</v>
      </c>
      <c r="D164">
        <v>4033.9999999999727</v>
      </c>
      <c r="F164" t="s">
        <v>157</v>
      </c>
      <c r="G164">
        <v>0</v>
      </c>
      <c r="H164">
        <v>9166</v>
      </c>
      <c r="I164">
        <v>1782.9999999999898</v>
      </c>
    </row>
    <row r="165" spans="1:9" x14ac:dyDescent="0.2">
      <c r="B165">
        <v>1</v>
      </c>
      <c r="C165">
        <v>485137</v>
      </c>
      <c r="D165">
        <v>364599.00000000332</v>
      </c>
      <c r="G165">
        <v>1</v>
      </c>
      <c r="H165">
        <v>485137</v>
      </c>
      <c r="I165">
        <v>97821.000000001659</v>
      </c>
    </row>
    <row r="166" spans="1:9" x14ac:dyDescent="0.2">
      <c r="A166" t="s">
        <v>158</v>
      </c>
      <c r="B166">
        <v>0</v>
      </c>
      <c r="C166">
        <v>489826.99999998772</v>
      </c>
      <c r="D166">
        <v>368547.99999999779</v>
      </c>
      <c r="F166" t="s">
        <v>158</v>
      </c>
      <c r="G166">
        <v>0</v>
      </c>
      <c r="H166">
        <v>489826.99999998772</v>
      </c>
      <c r="I166">
        <v>99601.999999998763</v>
      </c>
    </row>
    <row r="167" spans="1:9" x14ac:dyDescent="0.2">
      <c r="B167">
        <v>1</v>
      </c>
      <c r="C167">
        <v>4475.99999999999</v>
      </c>
      <c r="D167">
        <v>84.999999999999886</v>
      </c>
      <c r="G167">
        <v>1</v>
      </c>
      <c r="H167">
        <v>4475.99999999999</v>
      </c>
      <c r="I167">
        <v>2</v>
      </c>
    </row>
    <row r="168" spans="1:9" x14ac:dyDescent="0.2">
      <c r="A168" t="s">
        <v>159</v>
      </c>
      <c r="B168">
        <v>0</v>
      </c>
      <c r="C168">
        <v>4690.0000000000073</v>
      </c>
      <c r="D168">
        <v>3949.0000000000191</v>
      </c>
      <c r="F168" t="s">
        <v>159</v>
      </c>
      <c r="G168">
        <v>0</v>
      </c>
      <c r="H168">
        <v>4690.0000000000073</v>
      </c>
      <c r="I168">
        <v>1781</v>
      </c>
    </row>
    <row r="169" spans="1:9" x14ac:dyDescent="0.2">
      <c r="B169">
        <v>1</v>
      </c>
      <c r="C169">
        <v>489612.99999998941</v>
      </c>
      <c r="D169">
        <v>364683.99999999371</v>
      </c>
      <c r="G169">
        <v>1</v>
      </c>
      <c r="H169">
        <v>489612.99999998941</v>
      </c>
      <c r="I169">
        <v>97823.000000001455</v>
      </c>
    </row>
    <row r="170" spans="1:9" x14ac:dyDescent="0.2">
      <c r="A170" t="s">
        <v>160</v>
      </c>
      <c r="B170">
        <v>0</v>
      </c>
      <c r="C170">
        <v>494134.99999999098</v>
      </c>
      <c r="D170">
        <v>368612.99999999464</v>
      </c>
      <c r="F170" t="s">
        <v>160</v>
      </c>
      <c r="G170">
        <v>0</v>
      </c>
      <c r="H170">
        <v>494134.99999999098</v>
      </c>
      <c r="I170">
        <v>99603.000000004336</v>
      </c>
    </row>
    <row r="171" spans="1:9" x14ac:dyDescent="0.2">
      <c r="B171">
        <v>1</v>
      </c>
      <c r="C171">
        <v>168</v>
      </c>
      <c r="D171">
        <v>20</v>
      </c>
      <c r="G171">
        <v>1</v>
      </c>
      <c r="H171">
        <v>168</v>
      </c>
      <c r="I171">
        <v>1</v>
      </c>
    </row>
    <row r="172" spans="1:9" x14ac:dyDescent="0.2">
      <c r="A172" t="s">
        <v>161</v>
      </c>
      <c r="B172">
        <v>0</v>
      </c>
      <c r="C172">
        <v>4522</v>
      </c>
      <c r="D172">
        <v>3928.9999999999895</v>
      </c>
      <c r="F172" t="s">
        <v>161</v>
      </c>
      <c r="G172">
        <v>0</v>
      </c>
      <c r="H172">
        <v>4522</v>
      </c>
      <c r="I172">
        <v>1780</v>
      </c>
    </row>
    <row r="173" spans="1:9" x14ac:dyDescent="0.2">
      <c r="B173">
        <v>1</v>
      </c>
      <c r="C173">
        <v>489780.99999998527</v>
      </c>
      <c r="D173">
        <v>364703.99999998562</v>
      </c>
      <c r="G173">
        <v>1</v>
      </c>
      <c r="H173">
        <v>489780.99999998527</v>
      </c>
      <c r="I173">
        <v>97824.000000000553</v>
      </c>
    </row>
    <row r="174" spans="1:9" x14ac:dyDescent="0.2">
      <c r="A174" t="s">
        <v>162</v>
      </c>
      <c r="B174">
        <v>1</v>
      </c>
      <c r="C174">
        <v>494303.00000000378</v>
      </c>
      <c r="D174">
        <v>368632.99999999517</v>
      </c>
      <c r="F174" t="s">
        <v>162</v>
      </c>
      <c r="G174">
        <v>1</v>
      </c>
      <c r="H174">
        <v>494303.00000000378</v>
      </c>
      <c r="I174">
        <v>99603.99999999936</v>
      </c>
    </row>
  </sheetData>
  <phoneticPr fontId="4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57"/>
  <sheetViews>
    <sheetView showGridLines="0" workbookViewId="0">
      <selection sqref="A1:H1"/>
    </sheetView>
  </sheetViews>
  <sheetFormatPr defaultRowHeight="12.75" x14ac:dyDescent="0.2"/>
  <cols>
    <col min="1" max="1" width="19.42578125" bestFit="1" customWidth="1"/>
  </cols>
  <sheetData>
    <row r="1" spans="1:19" x14ac:dyDescent="0.2">
      <c r="A1" s="352" t="s">
        <v>226</v>
      </c>
    </row>
    <row r="2" spans="1:19" s="71" customFormat="1" ht="32.25" customHeight="1" x14ac:dyDescent="0.2">
      <c r="A2" s="514" t="s">
        <v>106</v>
      </c>
      <c r="B2" s="515"/>
      <c r="C2" s="515"/>
      <c r="D2" s="515"/>
      <c r="E2" s="515"/>
      <c r="F2" s="515"/>
      <c r="G2" s="515"/>
      <c r="H2" s="515"/>
      <c r="I2" s="515"/>
      <c r="J2" s="515"/>
      <c r="K2" s="515"/>
    </row>
    <row r="3" spans="1:19" s="71" customFormat="1" x14ac:dyDescent="0.2">
      <c r="A3" s="72" t="s">
        <v>92</v>
      </c>
      <c r="B3" s="95"/>
      <c r="C3" s="95"/>
      <c r="D3" s="95"/>
      <c r="K3" s="95"/>
    </row>
    <row r="4" spans="1:19" s="71" customFormat="1" x14ac:dyDescent="0.2">
      <c r="A4" s="72" t="s">
        <v>107</v>
      </c>
      <c r="B4" s="95"/>
      <c r="C4" s="95"/>
      <c r="D4" s="95"/>
      <c r="K4" s="95"/>
    </row>
    <row r="5" spans="1:19" x14ac:dyDescent="0.2">
      <c r="A5" s="72"/>
    </row>
    <row r="6" spans="1:19" x14ac:dyDescent="0.2">
      <c r="A6" s="500" t="s">
        <v>105</v>
      </c>
      <c r="B6" s="500"/>
      <c r="C6" s="500"/>
      <c r="D6" s="500"/>
      <c r="E6" s="500"/>
      <c r="F6" s="500"/>
      <c r="G6" s="500"/>
      <c r="H6" s="73"/>
      <c r="I6" s="74"/>
    </row>
    <row r="7" spans="1:19" ht="12.75" customHeight="1" x14ac:dyDescent="0.2">
      <c r="A7" s="516" t="s">
        <v>93</v>
      </c>
      <c r="B7" s="502" t="s">
        <v>94</v>
      </c>
      <c r="C7" s="502"/>
      <c r="D7" s="502"/>
      <c r="E7" s="502"/>
      <c r="F7" s="502"/>
      <c r="G7" s="502"/>
      <c r="H7" s="502"/>
      <c r="I7" s="502"/>
    </row>
    <row r="8" spans="1:19" ht="33.75" x14ac:dyDescent="0.2">
      <c r="A8" s="517"/>
      <c r="B8" s="75" t="s">
        <v>128</v>
      </c>
      <c r="C8" s="143" t="s">
        <v>47</v>
      </c>
      <c r="D8" s="75">
        <v>1</v>
      </c>
      <c r="E8" s="75">
        <v>2</v>
      </c>
      <c r="F8" s="75">
        <v>3</v>
      </c>
      <c r="G8" s="75">
        <v>4</v>
      </c>
      <c r="H8" s="75">
        <v>5</v>
      </c>
      <c r="I8" s="76">
        <v>6</v>
      </c>
      <c r="J8" s="77" t="s">
        <v>95</v>
      </c>
    </row>
    <row r="9" spans="1:19" x14ac:dyDescent="0.2">
      <c r="A9" s="78" t="s">
        <v>47</v>
      </c>
      <c r="B9" s="79">
        <f>ROUND(('Table 6_dataA'!C12/'Table 6_dataA'!$K12)*100,0)</f>
        <v>0</v>
      </c>
      <c r="C9" s="79">
        <f>ROUND(('Table 6_dataA'!D12/'Table 6_dataA'!$K12)*100,0)</f>
        <v>17</v>
      </c>
      <c r="D9" s="79">
        <f>ROUND(('Table 6_dataA'!E12/'Table 6_dataA'!$K12)*100,0)</f>
        <v>15</v>
      </c>
      <c r="E9" s="79">
        <f>ROUND(('Table 6_dataA'!F12/'Table 6_dataA'!$K12)*100,0)</f>
        <v>36</v>
      </c>
      <c r="F9" s="79">
        <f>ROUND(('Table 6_dataA'!G12/'Table 6_dataA'!$K12)*100,0)</f>
        <v>18</v>
      </c>
      <c r="G9" s="79">
        <f>ROUND(('Table 6_dataA'!H12/'Table 6_dataA'!$K12)*100,0)</f>
        <v>13</v>
      </c>
      <c r="H9" s="79">
        <f>ROUND(('Table 6_dataA'!I12/'Table 6_dataA'!$K12)*100,0)</f>
        <v>1</v>
      </c>
      <c r="I9" s="79">
        <f>ROUND(('Table 6_dataA'!J12/'Table 6_dataA'!$K12)*100,0)</f>
        <v>0</v>
      </c>
      <c r="J9" s="79">
        <f>'Table 6_dataA'!P12</f>
        <v>68</v>
      </c>
      <c r="K9" s="165">
        <v>0</v>
      </c>
      <c r="L9" s="165">
        <v>0</v>
      </c>
      <c r="M9" s="165">
        <v>0</v>
      </c>
      <c r="N9" s="165">
        <v>0</v>
      </c>
      <c r="O9" s="165">
        <v>0</v>
      </c>
      <c r="P9" s="165">
        <v>0</v>
      </c>
      <c r="Q9" s="165">
        <v>0</v>
      </c>
      <c r="R9" s="165">
        <v>0</v>
      </c>
      <c r="S9" s="165">
        <v>0</v>
      </c>
    </row>
    <row r="10" spans="1:19" x14ac:dyDescent="0.2">
      <c r="A10" s="101">
        <v>1</v>
      </c>
      <c r="B10" s="79">
        <f>ROUND(('Table 6_dataA'!C6/'Table 6_dataA'!$K6)*100,0)</f>
        <v>0</v>
      </c>
      <c r="C10" s="79">
        <f>ROUND(('Table 6_dataA'!D6/'Table 6_dataA'!$K6)*100,0)</f>
        <v>0</v>
      </c>
      <c r="D10" s="79">
        <f>ROUND(('Table 6_dataA'!E6/'Table 6_dataA'!$K6)*100,0)</f>
        <v>1</v>
      </c>
      <c r="E10" s="79">
        <f>ROUND(('Table 6_dataA'!F6/'Table 6_dataA'!$K6)*100,0)</f>
        <v>11</v>
      </c>
      <c r="F10" s="79">
        <f>ROUND(('Table 6_dataA'!G6/'Table 6_dataA'!$K6)*100,0)</f>
        <v>34</v>
      </c>
      <c r="G10" s="79">
        <f>ROUND(('Table 6_dataA'!H6/'Table 6_dataA'!$K6)*100,0)</f>
        <v>50</v>
      </c>
      <c r="H10" s="79">
        <f>ROUND(('Table 6_dataA'!I6/'Table 6_dataA'!$K6)*100,0)</f>
        <v>4</v>
      </c>
      <c r="I10" s="79">
        <f>ROUND(('Table 6_dataA'!J6/'Table 6_dataA'!$K6)*100,0)</f>
        <v>0</v>
      </c>
      <c r="J10" s="80">
        <f>'Table 6_dataA'!P6</f>
        <v>88</v>
      </c>
      <c r="K10" s="165">
        <v>0</v>
      </c>
      <c r="L10" s="165">
        <v>0</v>
      </c>
      <c r="M10" s="165">
        <v>0</v>
      </c>
      <c r="N10" s="165">
        <v>0</v>
      </c>
      <c r="O10" s="165">
        <v>0</v>
      </c>
      <c r="P10" s="165">
        <v>0</v>
      </c>
      <c r="Q10" s="165">
        <v>0</v>
      </c>
      <c r="R10" s="165">
        <v>0</v>
      </c>
      <c r="S10" s="165">
        <v>0</v>
      </c>
    </row>
    <row r="11" spans="1:19" x14ac:dyDescent="0.2">
      <c r="A11" s="81" t="s">
        <v>124</v>
      </c>
      <c r="B11" s="79">
        <f>ROUND(('Table 6_dataA'!C9/'Table 6_dataA'!$K9)*100,0)</f>
        <v>0</v>
      </c>
      <c r="C11" s="79">
        <f>ROUND(('Table 6_dataA'!D9/'Table 6_dataA'!$K9)*100,0)</f>
        <v>0</v>
      </c>
      <c r="D11" s="79">
        <f>ROUND(('Table 6_dataA'!E9/'Table 6_dataA'!$K9)*100,0)</f>
        <v>0</v>
      </c>
      <c r="E11" s="79">
        <f>ROUND(('Table 6_dataA'!F9/'Table 6_dataA'!$K9)*100,0)</f>
        <v>1</v>
      </c>
      <c r="F11" s="79">
        <f>ROUND(('Table 6_dataA'!G9/'Table 6_dataA'!$K9)*100,0)</f>
        <v>17</v>
      </c>
      <c r="G11" s="79">
        <f>ROUND(('Table 6_dataA'!H9/'Table 6_dataA'!$K9)*100,0)</f>
        <v>72</v>
      </c>
      <c r="H11" s="79">
        <f>ROUND(('Table 6_dataA'!I9/'Table 6_dataA'!$K9)*100,0)</f>
        <v>9</v>
      </c>
      <c r="I11" s="79">
        <f>ROUND(('Table 6_dataA'!J9/'Table 6_dataA'!$K9)*100,0)</f>
        <v>0</v>
      </c>
      <c r="J11" s="80">
        <f>'Table 6_dataA'!P9</f>
        <v>82</v>
      </c>
      <c r="K11" s="165">
        <v>0</v>
      </c>
      <c r="L11" s="165">
        <v>0</v>
      </c>
      <c r="M11" s="165">
        <v>0</v>
      </c>
      <c r="N11" s="165">
        <v>0</v>
      </c>
      <c r="O11" s="165">
        <v>0</v>
      </c>
      <c r="P11" s="165">
        <v>0</v>
      </c>
      <c r="Q11" s="165">
        <v>0</v>
      </c>
      <c r="R11" s="165">
        <v>0</v>
      </c>
      <c r="S11" s="165">
        <v>0</v>
      </c>
    </row>
    <row r="12" spans="1:19" x14ac:dyDescent="0.2">
      <c r="A12" s="81" t="s">
        <v>123</v>
      </c>
      <c r="B12" s="79">
        <f>ROUND(('Table 6_dataA'!C8/'Table 6_dataA'!$K8)*100,0)</f>
        <v>0</v>
      </c>
      <c r="C12" s="79">
        <f>ROUND(('Table 6_dataA'!D8/'Table 6_dataA'!$K8)*100,0)</f>
        <v>0</v>
      </c>
      <c r="D12" s="79">
        <f>ROUND(('Table 6_dataA'!E8/'Table 6_dataA'!$K8)*100,0)</f>
        <v>0</v>
      </c>
      <c r="E12" s="79">
        <f>ROUND(('Table 6_dataA'!F8/'Table 6_dataA'!$K8)*100,0)</f>
        <v>0</v>
      </c>
      <c r="F12" s="79">
        <f>ROUND(('Table 6_dataA'!G8/'Table 6_dataA'!$K8)*100,0)</f>
        <v>6</v>
      </c>
      <c r="G12" s="79">
        <f>ROUND(('Table 6_dataA'!H8/'Table 6_dataA'!$K8)*100,0)</f>
        <v>74</v>
      </c>
      <c r="H12" s="79">
        <f>ROUND(('Table 6_dataA'!I8/'Table 6_dataA'!$K8)*100,0)</f>
        <v>20</v>
      </c>
      <c r="I12" s="79">
        <f>ROUND(('Table 6_dataA'!J8/'Table 6_dataA'!$K8)*100,0)</f>
        <v>0</v>
      </c>
      <c r="J12" s="80">
        <f>'Table 6_dataA'!P8</f>
        <v>94</v>
      </c>
      <c r="K12" s="165">
        <v>0</v>
      </c>
      <c r="L12" s="165">
        <v>0</v>
      </c>
      <c r="M12" s="165">
        <v>0</v>
      </c>
      <c r="N12" s="165">
        <v>0</v>
      </c>
      <c r="O12" s="165">
        <v>0</v>
      </c>
      <c r="P12" s="165">
        <v>0</v>
      </c>
      <c r="Q12" s="165">
        <v>0</v>
      </c>
      <c r="R12" s="165">
        <v>0</v>
      </c>
      <c r="S12" s="165">
        <v>0</v>
      </c>
    </row>
    <row r="13" spans="1:19" x14ac:dyDescent="0.2">
      <c r="A13" s="81" t="s">
        <v>122</v>
      </c>
      <c r="B13" s="79">
        <f>ROUND(('Table 6_dataA'!C7/'Table 6_dataA'!$K7)*100,0)</f>
        <v>0</v>
      </c>
      <c r="C13" s="79">
        <f>ROUND(('Table 6_dataA'!D7/'Table 6_dataA'!$K7)*100,0)</f>
        <v>0</v>
      </c>
      <c r="D13" s="79">
        <f>ROUND(('Table 6_dataA'!E7/'Table 6_dataA'!$K7)*100,0)</f>
        <v>0</v>
      </c>
      <c r="E13" s="79">
        <f>ROUND(('Table 6_dataA'!F7/'Table 6_dataA'!$K7)*100,0)</f>
        <v>0</v>
      </c>
      <c r="F13" s="79">
        <f>ROUND(('Table 6_dataA'!G7/'Table 6_dataA'!$K7)*100,0)</f>
        <v>1</v>
      </c>
      <c r="G13" s="79">
        <f>ROUND(('Table 6_dataA'!H7/'Table 6_dataA'!$K7)*100,0)</f>
        <v>52</v>
      </c>
      <c r="H13" s="79">
        <f>ROUND(('Table 6_dataA'!I7/'Table 6_dataA'!$K7)*100,0)</f>
        <v>47</v>
      </c>
      <c r="I13" s="79">
        <f>ROUND(('Table 6_dataA'!J7/'Table 6_dataA'!$K7)*100,0)</f>
        <v>0</v>
      </c>
      <c r="J13" s="80">
        <f>'Table 6_dataA'!P7</f>
        <v>99</v>
      </c>
      <c r="K13" s="165">
        <v>0</v>
      </c>
      <c r="L13" s="165">
        <v>0</v>
      </c>
      <c r="M13" s="165">
        <v>0</v>
      </c>
      <c r="N13" s="165">
        <v>0</v>
      </c>
      <c r="O13" s="165">
        <v>0</v>
      </c>
      <c r="P13" s="165">
        <v>0</v>
      </c>
      <c r="Q13" s="165">
        <v>0</v>
      </c>
      <c r="R13" s="165">
        <v>0</v>
      </c>
      <c r="S13" s="165">
        <v>0</v>
      </c>
    </row>
    <row r="14" spans="1:19" x14ac:dyDescent="0.2">
      <c r="A14" s="101" t="s">
        <v>127</v>
      </c>
      <c r="B14" s="79">
        <f>ROUND(('Table 6_dataA'!C14/'Table 6_dataA'!$K14)*100,0)</f>
        <v>0</v>
      </c>
      <c r="C14" s="79">
        <f>ROUND(('Table 6_dataA'!D14/'Table 6_dataA'!$K14)*100,0)</f>
        <v>0</v>
      </c>
      <c r="D14" s="79">
        <f>ROUND(('Table 6_dataA'!E14/'Table 6_dataA'!$K14)*100,0)</f>
        <v>0</v>
      </c>
      <c r="E14" s="79">
        <f>ROUND(('Table 6_dataA'!F14/'Table 6_dataA'!$K14)*100,0)</f>
        <v>0</v>
      </c>
      <c r="F14" s="79">
        <f>ROUND(('Table 6_dataA'!G14/'Table 6_dataA'!$K14)*100,0)</f>
        <v>0</v>
      </c>
      <c r="G14" s="79">
        <f>ROUND(('Table 6_dataA'!H14/'Table 6_dataA'!$K14)*100,0)</f>
        <v>16</v>
      </c>
      <c r="H14" s="79">
        <f>ROUND(('Table 6_dataA'!I14/'Table 6_dataA'!$K14)*100,0)</f>
        <v>83</v>
      </c>
      <c r="I14" s="79">
        <f>ROUND(('Table 6_dataA'!J14/'Table 6_dataA'!$K14)*100,0)</f>
        <v>0</v>
      </c>
      <c r="J14" s="80">
        <f>'Table 6_dataA'!P14</f>
        <v>83</v>
      </c>
      <c r="K14" s="165">
        <v>0</v>
      </c>
      <c r="L14" s="165">
        <v>0</v>
      </c>
      <c r="M14" s="165">
        <v>0</v>
      </c>
      <c r="N14" s="165">
        <v>0</v>
      </c>
      <c r="O14" s="165">
        <v>0</v>
      </c>
      <c r="P14" s="165">
        <v>0</v>
      </c>
      <c r="Q14" s="165">
        <v>0</v>
      </c>
      <c r="R14" s="165">
        <v>0</v>
      </c>
      <c r="S14" s="165">
        <v>0</v>
      </c>
    </row>
    <row r="15" spans="1:19" x14ac:dyDescent="0.2">
      <c r="A15" s="82" t="s">
        <v>96</v>
      </c>
      <c r="B15" s="83">
        <f>ROUND(('Table 6_dataA'!C15/'Table 6_dataA'!$K15)*100,0)</f>
        <v>0</v>
      </c>
      <c r="C15" s="83">
        <f>ROUND(('Table 6_dataA'!D15/'Table 6_dataA'!$K15)*100,0)</f>
        <v>0</v>
      </c>
      <c r="D15" s="83">
        <f>ROUND(('Table 6_dataA'!E15/'Table 6_dataA'!$K15)*100,0)</f>
        <v>0</v>
      </c>
      <c r="E15" s="83">
        <f>ROUND(('Table 6_dataA'!F15/'Table 6_dataA'!$K15)*100,0)</f>
        <v>0</v>
      </c>
      <c r="F15" s="83">
        <f>ROUND(('Table 6_dataA'!G15/'Table 6_dataA'!$K15)*100,0)</f>
        <v>4</v>
      </c>
      <c r="G15" s="83">
        <f>ROUND(('Table 6_dataA'!H15/'Table 6_dataA'!$K15)*100,0)</f>
        <v>49</v>
      </c>
      <c r="H15" s="83">
        <f>ROUND(('Table 6_dataA'!I15/'Table 6_dataA'!$K15)*100,0)</f>
        <v>46</v>
      </c>
      <c r="I15" s="83">
        <f>ROUND(('Table 6_dataA'!J15/'Table 6_dataA'!$K15)*100,0)</f>
        <v>0</v>
      </c>
      <c r="J15" s="84">
        <f>'Table 6_dataA'!P15</f>
        <v>91</v>
      </c>
      <c r="K15" s="165">
        <v>0</v>
      </c>
      <c r="L15" s="165">
        <v>0</v>
      </c>
      <c r="M15" s="165">
        <v>0</v>
      </c>
      <c r="N15" s="165">
        <v>0</v>
      </c>
      <c r="O15" s="165">
        <v>0</v>
      </c>
      <c r="P15" s="165">
        <v>0</v>
      </c>
      <c r="Q15" s="165">
        <v>0</v>
      </c>
      <c r="R15" s="165">
        <v>0</v>
      </c>
      <c r="S15" s="165">
        <v>0</v>
      </c>
    </row>
    <row r="16" spans="1:19" x14ac:dyDescent="0.2">
      <c r="A16" s="81"/>
      <c r="B16" s="79"/>
      <c r="C16" s="79"/>
      <c r="D16" s="79"/>
      <c r="E16" s="79"/>
      <c r="F16" s="79"/>
      <c r="G16" s="79"/>
      <c r="H16" s="79"/>
      <c r="I16" s="85"/>
    </row>
    <row r="17" spans="1:19" x14ac:dyDescent="0.2">
      <c r="A17" s="500" t="s">
        <v>97</v>
      </c>
      <c r="B17" s="500"/>
      <c r="C17" s="500"/>
      <c r="D17" s="500"/>
      <c r="E17" s="500"/>
      <c r="F17" s="500"/>
      <c r="G17" s="500"/>
      <c r="H17" s="73"/>
      <c r="I17" s="74"/>
    </row>
    <row r="18" spans="1:19" ht="12.75" customHeight="1" x14ac:dyDescent="0.2">
      <c r="A18" s="516" t="s">
        <v>93</v>
      </c>
      <c r="B18" s="502" t="s">
        <v>94</v>
      </c>
      <c r="C18" s="502"/>
      <c r="D18" s="502"/>
      <c r="E18" s="502"/>
      <c r="F18" s="502"/>
      <c r="G18" s="502"/>
      <c r="H18" s="502"/>
      <c r="I18" s="502"/>
    </row>
    <row r="19" spans="1:19" ht="33.75" x14ac:dyDescent="0.2">
      <c r="A19" s="517"/>
      <c r="B19" s="75" t="s">
        <v>128</v>
      </c>
      <c r="C19" s="143" t="s">
        <v>47</v>
      </c>
      <c r="D19" s="75">
        <v>1</v>
      </c>
      <c r="E19" s="75">
        <v>2</v>
      </c>
      <c r="F19" s="75">
        <v>3</v>
      </c>
      <c r="G19" s="75">
        <v>4</v>
      </c>
      <c r="H19" s="75">
        <v>5</v>
      </c>
      <c r="I19" s="76">
        <v>6</v>
      </c>
      <c r="J19" s="77" t="s">
        <v>95</v>
      </c>
    </row>
    <row r="20" spans="1:19" x14ac:dyDescent="0.2">
      <c r="A20" s="78" t="s">
        <v>47</v>
      </c>
      <c r="B20" s="79">
        <f>ROUND(('Table 6_dataA'!C27/'Table 6_dataA'!$K27)*100,0)</f>
        <v>1</v>
      </c>
      <c r="C20" s="79">
        <f>ROUND(('Table 6_dataA'!D27/'Table 6_dataA'!$K27)*100,0)</f>
        <v>20</v>
      </c>
      <c r="D20" s="79">
        <f>ROUND(('Table 6_dataA'!E27/'Table 6_dataA'!$K27)*100,0)</f>
        <v>15</v>
      </c>
      <c r="E20" s="79">
        <f>ROUND(('Table 6_dataA'!F27/'Table 6_dataA'!$K27)*100,0)</f>
        <v>36</v>
      </c>
      <c r="F20" s="79">
        <f>ROUND(('Table 6_dataA'!G27/'Table 6_dataA'!$K27)*100,0)</f>
        <v>18</v>
      </c>
      <c r="G20" s="79">
        <f>ROUND(('Table 6_dataA'!H27/'Table 6_dataA'!$K27)*100,0)</f>
        <v>9</v>
      </c>
      <c r="H20" s="79">
        <f>ROUND(('Table 6_dataA'!I27/'Table 6_dataA'!$K27)*100,0)</f>
        <v>1</v>
      </c>
      <c r="I20" s="79">
        <f>ROUND(('Table 6_dataA'!J27/'Table 6_dataA'!$K27)*100,0)</f>
        <v>0</v>
      </c>
      <c r="J20" s="79">
        <f>'Table 6_dataA'!P27</f>
        <v>64</v>
      </c>
      <c r="K20" s="165">
        <v>0</v>
      </c>
      <c r="L20" s="165">
        <v>0</v>
      </c>
      <c r="M20" s="165">
        <v>0</v>
      </c>
      <c r="N20" s="165">
        <v>0</v>
      </c>
      <c r="O20" s="165">
        <v>0</v>
      </c>
      <c r="P20" s="165">
        <v>0</v>
      </c>
      <c r="Q20" s="165">
        <v>0</v>
      </c>
      <c r="R20" s="165">
        <v>0</v>
      </c>
      <c r="S20" s="165">
        <v>0</v>
      </c>
    </row>
    <row r="21" spans="1:19" x14ac:dyDescent="0.2">
      <c r="A21" s="101">
        <v>1</v>
      </c>
      <c r="B21" s="79">
        <f>ROUND(('Table 6_dataA'!C21/'Table 6_dataA'!$K21)*100,0)</f>
        <v>0</v>
      </c>
      <c r="C21" s="79">
        <f>ROUND(('Table 6_dataA'!D21/'Table 6_dataA'!$K21)*100,0)</f>
        <v>0</v>
      </c>
      <c r="D21" s="79">
        <f>ROUND(('Table 6_dataA'!E21/'Table 6_dataA'!$K21)*100,0)</f>
        <v>1</v>
      </c>
      <c r="E21" s="79">
        <f>ROUND(('Table 6_dataA'!F21/'Table 6_dataA'!$K21)*100,0)</f>
        <v>19</v>
      </c>
      <c r="F21" s="79">
        <f>ROUND(('Table 6_dataA'!G21/'Table 6_dataA'!$K21)*100,0)</f>
        <v>44</v>
      </c>
      <c r="G21" s="79">
        <f>ROUND(('Table 6_dataA'!H21/'Table 6_dataA'!$K21)*100,0)</f>
        <v>34</v>
      </c>
      <c r="H21" s="79">
        <f>ROUND(('Table 6_dataA'!I21/'Table 6_dataA'!$K21)*100,0)</f>
        <v>2</v>
      </c>
      <c r="I21" s="79">
        <f>ROUND(('Table 6_dataA'!J21/'Table 6_dataA'!$K21)*100,0)</f>
        <v>0</v>
      </c>
      <c r="J21" s="80">
        <f>'Table 6_dataA'!P21</f>
        <v>80</v>
      </c>
      <c r="K21" s="165">
        <v>0</v>
      </c>
      <c r="L21" s="165">
        <v>0</v>
      </c>
      <c r="M21" s="165">
        <v>0</v>
      </c>
      <c r="N21" s="165">
        <v>0</v>
      </c>
      <c r="O21" s="165">
        <v>0</v>
      </c>
      <c r="P21" s="165">
        <v>0</v>
      </c>
      <c r="Q21" s="165">
        <v>0</v>
      </c>
      <c r="R21" s="165">
        <v>0</v>
      </c>
      <c r="S21" s="165">
        <v>0</v>
      </c>
    </row>
    <row r="22" spans="1:19" x14ac:dyDescent="0.2">
      <c r="A22" s="81" t="s">
        <v>124</v>
      </c>
      <c r="B22" s="79">
        <f>ROUND(('Table 6_dataA'!C24/'Table 6_dataA'!$K24)*100,0)</f>
        <v>0</v>
      </c>
      <c r="C22" s="79">
        <f>ROUND(('Table 6_dataA'!D24/'Table 6_dataA'!$K24)*100,0)</f>
        <v>0</v>
      </c>
      <c r="D22" s="79">
        <f>ROUND(('Table 6_dataA'!E24/'Table 6_dataA'!$K24)*100,0)</f>
        <v>0</v>
      </c>
      <c r="E22" s="79">
        <f>ROUND(('Table 6_dataA'!F24/'Table 6_dataA'!$K24)*100,0)</f>
        <v>3</v>
      </c>
      <c r="F22" s="79">
        <f>ROUND(('Table 6_dataA'!G24/'Table 6_dataA'!$K24)*100,0)</f>
        <v>29</v>
      </c>
      <c r="G22" s="79">
        <f>ROUND(('Table 6_dataA'!H24/'Table 6_dataA'!$K24)*100,0)</f>
        <v>62</v>
      </c>
      <c r="H22" s="79">
        <f>ROUND(('Table 6_dataA'!I24/'Table 6_dataA'!$K24)*100,0)</f>
        <v>6</v>
      </c>
      <c r="I22" s="79">
        <f>ROUND(('Table 6_dataA'!J24/'Table 6_dataA'!$K24)*100,0)</f>
        <v>0</v>
      </c>
      <c r="J22" s="80">
        <f>'Table 6_dataA'!P24</f>
        <v>68</v>
      </c>
      <c r="K22" s="165">
        <v>0</v>
      </c>
      <c r="L22" s="165">
        <v>0</v>
      </c>
      <c r="M22" s="165">
        <v>0</v>
      </c>
      <c r="N22" s="165">
        <v>0</v>
      </c>
      <c r="O22" s="165">
        <v>0</v>
      </c>
      <c r="P22" s="165">
        <v>0</v>
      </c>
      <c r="Q22" s="165">
        <v>0</v>
      </c>
      <c r="R22" s="165">
        <v>0</v>
      </c>
      <c r="S22" s="165">
        <v>0</v>
      </c>
    </row>
    <row r="23" spans="1:19" x14ac:dyDescent="0.2">
      <c r="A23" s="81" t="s">
        <v>123</v>
      </c>
      <c r="B23" s="79">
        <f>ROUND(('Table 6_dataA'!C23/'Table 6_dataA'!$K23)*100,0)</f>
        <v>0</v>
      </c>
      <c r="C23" s="79">
        <f>ROUND(('Table 6_dataA'!D23/'Table 6_dataA'!$K23)*100,0)</f>
        <v>0</v>
      </c>
      <c r="D23" s="79">
        <f>ROUND(('Table 6_dataA'!E23/'Table 6_dataA'!$K23)*100,0)</f>
        <v>0</v>
      </c>
      <c r="E23" s="79">
        <f>ROUND(('Table 6_dataA'!F23/'Table 6_dataA'!$K23)*100,0)</f>
        <v>0</v>
      </c>
      <c r="F23" s="79">
        <f>ROUND(('Table 6_dataA'!G23/'Table 6_dataA'!$K23)*100,0)</f>
        <v>9</v>
      </c>
      <c r="G23" s="79">
        <f>ROUND(('Table 6_dataA'!H23/'Table 6_dataA'!$K23)*100,0)</f>
        <v>70</v>
      </c>
      <c r="H23" s="79">
        <f>ROUND(('Table 6_dataA'!I23/'Table 6_dataA'!$K23)*100,0)</f>
        <v>21</v>
      </c>
      <c r="I23" s="79">
        <f>ROUND(('Table 6_dataA'!J23/'Table 6_dataA'!$K23)*100,0)</f>
        <v>0</v>
      </c>
      <c r="J23" s="80">
        <f>'Table 6_dataA'!P23</f>
        <v>91</v>
      </c>
      <c r="K23" s="165">
        <v>0</v>
      </c>
      <c r="L23" s="165">
        <v>0</v>
      </c>
      <c r="M23" s="165">
        <v>0</v>
      </c>
      <c r="N23" s="165">
        <v>0</v>
      </c>
      <c r="O23" s="165">
        <v>0</v>
      </c>
      <c r="P23" s="165">
        <v>0</v>
      </c>
      <c r="Q23" s="165">
        <v>0</v>
      </c>
      <c r="R23" s="165">
        <v>0</v>
      </c>
      <c r="S23" s="165">
        <v>0</v>
      </c>
    </row>
    <row r="24" spans="1:19" x14ac:dyDescent="0.2">
      <c r="A24" s="81" t="s">
        <v>122</v>
      </c>
      <c r="B24" s="79">
        <f>ROUND(('Table 6_dataA'!C22/'Table 6_dataA'!$K22)*100,0)</f>
        <v>0</v>
      </c>
      <c r="C24" s="79">
        <f>ROUND(('Table 6_dataA'!D22/'Table 6_dataA'!$K22)*100,0)</f>
        <v>0</v>
      </c>
      <c r="D24" s="79">
        <f>ROUND(('Table 6_dataA'!E22/'Table 6_dataA'!$K22)*100,0)</f>
        <v>0</v>
      </c>
      <c r="E24" s="79">
        <f>ROUND(('Table 6_dataA'!F22/'Table 6_dataA'!$K22)*100,0)</f>
        <v>0</v>
      </c>
      <c r="F24" s="79">
        <f>ROUND(('Table 6_dataA'!G22/'Table 6_dataA'!$K22)*100,0)</f>
        <v>1</v>
      </c>
      <c r="G24" s="79">
        <f>ROUND(('Table 6_dataA'!H22/'Table 6_dataA'!$K22)*100,0)</f>
        <v>45</v>
      </c>
      <c r="H24" s="79">
        <f>ROUND(('Table 6_dataA'!I22/'Table 6_dataA'!$K22)*100,0)</f>
        <v>52</v>
      </c>
      <c r="I24" s="79">
        <f>ROUND(('Table 6_dataA'!J22/'Table 6_dataA'!$K22)*100,0)</f>
        <v>1</v>
      </c>
      <c r="J24" s="80">
        <f>'Table 6_dataA'!P22</f>
        <v>99</v>
      </c>
      <c r="K24" s="165">
        <v>0</v>
      </c>
      <c r="L24" s="165">
        <v>0</v>
      </c>
      <c r="M24" s="165">
        <v>0</v>
      </c>
      <c r="N24" s="165">
        <v>0</v>
      </c>
      <c r="O24" s="165">
        <v>0</v>
      </c>
      <c r="P24" s="165">
        <v>0</v>
      </c>
      <c r="Q24" s="165">
        <v>0</v>
      </c>
      <c r="R24" s="165">
        <v>0</v>
      </c>
      <c r="S24" s="165">
        <v>0</v>
      </c>
    </row>
    <row r="25" spans="1:19" x14ac:dyDescent="0.2">
      <c r="A25" s="101" t="s">
        <v>127</v>
      </c>
      <c r="B25" s="79">
        <f>ROUND(('Table 6_dataA'!C29/'Table 6_dataA'!$K29)*100,0)</f>
        <v>0</v>
      </c>
      <c r="C25" s="79">
        <f>ROUND(('Table 6_dataA'!D29/'Table 6_dataA'!$K29)*100,0)</f>
        <v>0</v>
      </c>
      <c r="D25" s="79">
        <f>ROUND(('Table 6_dataA'!E29/'Table 6_dataA'!$K29)*100,0)</f>
        <v>0</v>
      </c>
      <c r="E25" s="79">
        <f>ROUND(('Table 6_dataA'!F29/'Table 6_dataA'!$K29)*100,0)</f>
        <v>0</v>
      </c>
      <c r="F25" s="79">
        <f>ROUND(('Table 6_dataA'!G29/'Table 6_dataA'!$K29)*100,0)</f>
        <v>0</v>
      </c>
      <c r="G25" s="79">
        <f>ROUND(('Table 6_dataA'!H29/'Table 6_dataA'!$K29)*100,0)</f>
        <v>11</v>
      </c>
      <c r="H25" s="79">
        <f>ROUND(('Table 6_dataA'!I29/'Table 6_dataA'!$K29)*100,0)</f>
        <v>74</v>
      </c>
      <c r="I25" s="79">
        <f>ROUND(('Table 6_dataA'!J29/'Table 6_dataA'!$K29)*100,0)</f>
        <v>14</v>
      </c>
      <c r="J25" s="80">
        <f>'Table 6_dataA'!P29</f>
        <v>88</v>
      </c>
      <c r="K25" s="165">
        <v>0</v>
      </c>
      <c r="L25" s="165">
        <v>0</v>
      </c>
      <c r="M25" s="165">
        <v>0</v>
      </c>
      <c r="N25" s="165">
        <v>0</v>
      </c>
      <c r="O25" s="165">
        <v>0</v>
      </c>
      <c r="P25" s="165">
        <v>0</v>
      </c>
      <c r="Q25" s="165">
        <v>0</v>
      </c>
      <c r="R25" s="165">
        <v>0</v>
      </c>
      <c r="S25" s="165">
        <v>0</v>
      </c>
    </row>
    <row r="26" spans="1:19" x14ac:dyDescent="0.2">
      <c r="A26" s="82" t="s">
        <v>96</v>
      </c>
      <c r="B26" s="83">
        <f>ROUND(('Table 6_dataA'!C30/'Table 6_dataA'!$K30)*100,0)</f>
        <v>0</v>
      </c>
      <c r="C26" s="83">
        <f>ROUND(('Table 6_dataA'!D30/'Table 6_dataA'!$K30)*100,0)</f>
        <v>0</v>
      </c>
      <c r="D26" s="83">
        <f>ROUND(('Table 6_dataA'!E30/'Table 6_dataA'!$K30)*100,0)</f>
        <v>0</v>
      </c>
      <c r="E26" s="83">
        <f>ROUND(('Table 6_dataA'!F30/'Table 6_dataA'!$K30)*100,0)</f>
        <v>1</v>
      </c>
      <c r="F26" s="83">
        <f>ROUND(('Table 6_dataA'!G30/'Table 6_dataA'!$K30)*100,0)</f>
        <v>8</v>
      </c>
      <c r="G26" s="83">
        <f>ROUND(('Table 6_dataA'!H30/'Table 6_dataA'!$K30)*100,0)</f>
        <v>47</v>
      </c>
      <c r="H26" s="83">
        <f>ROUND(('Table 6_dataA'!I30/'Table 6_dataA'!$K30)*100,0)</f>
        <v>40</v>
      </c>
      <c r="I26" s="83">
        <f>ROUND(('Table 6_dataA'!J30/'Table 6_dataA'!$K30)*100,0)</f>
        <v>4</v>
      </c>
      <c r="J26" s="84">
        <f>'Table 6_dataA'!P30</f>
        <v>89</v>
      </c>
      <c r="K26" s="165">
        <v>0</v>
      </c>
      <c r="L26" s="165">
        <v>0</v>
      </c>
      <c r="M26" s="165">
        <v>0</v>
      </c>
      <c r="N26" s="165">
        <v>0</v>
      </c>
      <c r="O26" s="165">
        <v>0</v>
      </c>
      <c r="P26" s="165">
        <v>0</v>
      </c>
      <c r="Q26" s="165">
        <v>0</v>
      </c>
      <c r="R26" s="165">
        <v>0</v>
      </c>
      <c r="S26" s="165">
        <v>0</v>
      </c>
    </row>
    <row r="27" spans="1:19" x14ac:dyDescent="0.2">
      <c r="A27" s="86"/>
      <c r="B27" s="79"/>
      <c r="C27" s="79"/>
      <c r="D27" s="79"/>
      <c r="E27" s="79"/>
      <c r="F27" s="79"/>
      <c r="G27" s="79"/>
      <c r="H27" s="79"/>
      <c r="I27" s="6"/>
    </row>
    <row r="29" spans="1:19" ht="36" customHeight="1" x14ac:dyDescent="0.2">
      <c r="A29" s="509" t="s">
        <v>98</v>
      </c>
      <c r="B29" s="509"/>
      <c r="C29" s="509"/>
      <c r="D29" s="509"/>
      <c r="E29" s="509"/>
      <c r="F29" s="509"/>
      <c r="G29" s="509"/>
      <c r="H29" s="509"/>
      <c r="I29" s="509"/>
      <c r="J29" s="87"/>
    </row>
    <row r="30" spans="1:19" ht="23.25" customHeight="1" x14ac:dyDescent="0.2">
      <c r="A30" s="511" t="s">
        <v>99</v>
      </c>
      <c r="B30" s="511"/>
      <c r="C30" s="511"/>
      <c r="D30" s="511"/>
      <c r="E30" s="511"/>
      <c r="F30" s="511"/>
      <c r="G30" s="511"/>
      <c r="H30" s="511"/>
      <c r="I30" s="511"/>
      <c r="J30" s="88"/>
    </row>
    <row r="31" spans="1:19" ht="12.75" customHeight="1" x14ac:dyDescent="0.2">
      <c r="A31" s="518" t="s">
        <v>100</v>
      </c>
      <c r="B31" s="518"/>
      <c r="C31" s="518"/>
      <c r="D31" s="518"/>
      <c r="E31" s="518"/>
      <c r="F31" s="518"/>
      <c r="G31" s="518"/>
      <c r="H31" s="518"/>
      <c r="I31" s="518"/>
      <c r="J31" s="90"/>
    </row>
    <row r="32" spans="1:19" ht="12.75" customHeight="1" x14ac:dyDescent="0.2">
      <c r="A32" s="89"/>
      <c r="B32" s="89"/>
      <c r="C32" s="89"/>
      <c r="D32" s="89"/>
      <c r="E32" s="89"/>
      <c r="F32" s="89"/>
      <c r="G32" s="89"/>
      <c r="H32" s="89"/>
      <c r="I32" s="89"/>
      <c r="J32" s="89"/>
    </row>
    <row r="33" spans="1:11" ht="12.75" customHeight="1" x14ac:dyDescent="0.2">
      <c r="A33" s="89"/>
      <c r="B33" s="89"/>
      <c r="C33" s="89"/>
      <c r="D33" s="89"/>
      <c r="E33" s="89"/>
      <c r="F33" s="89"/>
      <c r="G33" s="89"/>
      <c r="H33" s="89"/>
      <c r="I33" s="89"/>
      <c r="J33" s="89"/>
    </row>
    <row r="34" spans="1:11" ht="12.75" customHeight="1" x14ac:dyDescent="0.2">
      <c r="A34" s="89"/>
      <c r="B34" s="89"/>
      <c r="C34" s="89"/>
      <c r="D34" s="89"/>
      <c r="E34" s="89"/>
      <c r="F34" s="89"/>
      <c r="G34" s="89"/>
      <c r="H34" s="89"/>
      <c r="I34" s="89"/>
      <c r="J34" s="89"/>
    </row>
    <row r="35" spans="1:11" x14ac:dyDescent="0.2">
      <c r="A35" s="13"/>
    </row>
    <row r="37" spans="1:11" x14ac:dyDescent="0.2">
      <c r="A37" s="500" t="s">
        <v>105</v>
      </c>
      <c r="B37" s="500"/>
      <c r="C37" s="500"/>
      <c r="D37" s="500"/>
      <c r="E37" s="500"/>
      <c r="F37" s="500"/>
      <c r="G37" s="500"/>
      <c r="H37" s="73"/>
      <c r="I37" s="74"/>
    </row>
    <row r="38" spans="1:11" x14ac:dyDescent="0.2">
      <c r="A38" s="516" t="s">
        <v>93</v>
      </c>
      <c r="B38" s="502" t="s">
        <v>101</v>
      </c>
      <c r="C38" s="502"/>
      <c r="D38" s="502"/>
      <c r="E38" s="502"/>
      <c r="F38" s="502"/>
      <c r="G38" s="502"/>
      <c r="H38" s="502"/>
      <c r="I38" s="502"/>
    </row>
    <row r="39" spans="1:11" ht="33.75" x14ac:dyDescent="0.2">
      <c r="A39" s="517"/>
      <c r="B39" s="91">
        <v>0</v>
      </c>
      <c r="C39" s="142" t="s">
        <v>47</v>
      </c>
      <c r="D39" s="75">
        <v>1</v>
      </c>
      <c r="E39" s="75">
        <v>2</v>
      </c>
      <c r="F39" s="75">
        <v>3</v>
      </c>
      <c r="G39" s="75">
        <v>4</v>
      </c>
      <c r="H39" s="75">
        <v>5</v>
      </c>
      <c r="I39" s="76">
        <v>6</v>
      </c>
      <c r="J39" s="77" t="s">
        <v>190</v>
      </c>
      <c r="K39" s="129" t="s">
        <v>11</v>
      </c>
    </row>
    <row r="40" spans="1:11" x14ac:dyDescent="0.2">
      <c r="A40" s="78" t="s">
        <v>47</v>
      </c>
      <c r="B40" s="131">
        <f>ROUND('Table 6_dataA'!C12/1000,1)</f>
        <v>0.1</v>
      </c>
      <c r="C40" s="131">
        <f>ROUND('Table 6_dataA'!D12/1000,1)</f>
        <v>2.2999999999999998</v>
      </c>
      <c r="D40" s="131">
        <f>ROUND('Table 6_dataA'!E12/1000,1)</f>
        <v>1.9</v>
      </c>
      <c r="E40" s="131">
        <f>ROUND('Table 6_dataA'!F12/1000,1)</f>
        <v>4.7</v>
      </c>
      <c r="F40" s="131">
        <f>ROUND('Table 6_dataA'!G12/1000,1)</f>
        <v>2.4</v>
      </c>
      <c r="G40" s="131">
        <f>ROUND('Table 6_dataA'!H12/1000,1)</f>
        <v>1.7</v>
      </c>
      <c r="H40" s="131">
        <f>ROUND('Table 6_dataA'!I12/1000,1)</f>
        <v>0.1</v>
      </c>
      <c r="I40" s="131">
        <f>ROUND('Table 6_dataA'!J12/1000,1)</f>
        <v>0</v>
      </c>
      <c r="J40" s="131">
        <f>ROUND('Table 6_dataA'!M12/1000,1)</f>
        <v>8.9</v>
      </c>
      <c r="K40">
        <f>'Table 6_dataA'!K12</f>
        <v>13160</v>
      </c>
    </row>
    <row r="41" spans="1:11" x14ac:dyDescent="0.2">
      <c r="A41" s="101">
        <v>1</v>
      </c>
      <c r="B41" s="131">
        <f>ROUND('Table 6_dataA'!C6/1000,1)</f>
        <v>0.1</v>
      </c>
      <c r="C41" s="131">
        <f>ROUND('Table 6_dataA'!D6/1000,1)</f>
        <v>0.1</v>
      </c>
      <c r="D41" s="131">
        <f>ROUND('Table 6_dataA'!E6/1000,1)</f>
        <v>0.5</v>
      </c>
      <c r="E41" s="131">
        <f>ROUND('Table 6_dataA'!F6/1000,1)</f>
        <v>8.9</v>
      </c>
      <c r="F41" s="131">
        <f>ROUND('Table 6_dataA'!G6/1000,1)</f>
        <v>27.5</v>
      </c>
      <c r="G41" s="131">
        <f>ROUND('Table 6_dataA'!H6/1000,1)</f>
        <v>39.700000000000003</v>
      </c>
      <c r="H41" s="131">
        <f>ROUND('Table 6_dataA'!I6/1000,1)</f>
        <v>3</v>
      </c>
      <c r="I41" s="131">
        <f>ROUND('Table 6_dataA'!J6/1000,1)</f>
        <v>0</v>
      </c>
      <c r="J41" s="131">
        <f>ROUND('Table 6_dataA'!M6/1000,1)</f>
        <v>70.3</v>
      </c>
      <c r="K41" s="92">
        <f>'Table 6_dataA'!K6</f>
        <v>79880</v>
      </c>
    </row>
    <row r="42" spans="1:11" x14ac:dyDescent="0.2">
      <c r="A42" s="81" t="s">
        <v>124</v>
      </c>
      <c r="B42" s="131">
        <f>ROUND('Table 6_dataA'!C9/1000,1)</f>
        <v>0</v>
      </c>
      <c r="C42" s="131">
        <f>ROUND('Table 6_dataA'!D9/1000,1)</f>
        <v>0</v>
      </c>
      <c r="D42" s="131">
        <f>ROUND('Table 6_dataA'!E9/1000,1)</f>
        <v>0</v>
      </c>
      <c r="E42" s="131">
        <f>ROUND('Table 6_dataA'!F9/1000,1)</f>
        <v>0.5</v>
      </c>
      <c r="F42" s="131">
        <f>ROUND('Table 6_dataA'!G9/1000,1)</f>
        <v>7.5</v>
      </c>
      <c r="G42" s="131">
        <f>ROUND('Table 6_dataA'!H9/1000,1)</f>
        <v>31.9</v>
      </c>
      <c r="H42" s="131">
        <f>ROUND('Table 6_dataA'!I9/1000,1)</f>
        <v>4.0999999999999996</v>
      </c>
      <c r="I42" s="131">
        <f>ROUND('Table 6_dataA'!J9/1000,1)</f>
        <v>0</v>
      </c>
      <c r="J42" s="131">
        <f>ROUND('Table 6_dataA'!M9/1000,1)</f>
        <v>35.9</v>
      </c>
      <c r="K42" s="92">
        <f>'Table 6_dataA'!K9</f>
        <v>43994</v>
      </c>
    </row>
    <row r="43" spans="1:11" x14ac:dyDescent="0.2">
      <c r="A43" s="81" t="s">
        <v>123</v>
      </c>
      <c r="B43" s="131">
        <f>ROUND('Table 6_dataA'!C8/1000,1)</f>
        <v>0</v>
      </c>
      <c r="C43" s="131">
        <f>ROUND('Table 6_dataA'!D8/1000,1)</f>
        <v>0</v>
      </c>
      <c r="D43" s="131">
        <f>ROUND('Table 6_dataA'!E8/1000,1)</f>
        <v>0</v>
      </c>
      <c r="E43" s="131">
        <f>ROUND('Table 6_dataA'!F8/1000,1)</f>
        <v>0.2</v>
      </c>
      <c r="F43" s="131">
        <f>ROUND('Table 6_dataA'!G8/1000,1)</f>
        <v>6.1</v>
      </c>
      <c r="G43" s="131">
        <f>ROUND('Table 6_dataA'!H8/1000,1)</f>
        <v>82</v>
      </c>
      <c r="H43" s="131">
        <f>ROUND('Table 6_dataA'!I8/1000,1)</f>
        <v>22.6</v>
      </c>
      <c r="I43" s="131">
        <f>ROUND('Table 6_dataA'!J8/1000,1)</f>
        <v>0</v>
      </c>
      <c r="J43" s="131">
        <f>ROUND('Table 6_dataA'!M8/1000,1)</f>
        <v>104.7</v>
      </c>
      <c r="K43" s="92">
        <f>'Table 6_dataA'!K8</f>
        <v>111023</v>
      </c>
    </row>
    <row r="44" spans="1:11" x14ac:dyDescent="0.2">
      <c r="A44" s="81" t="s">
        <v>122</v>
      </c>
      <c r="B44" s="131">
        <f>ROUND('Table 6_dataA'!C7/1000,1)</f>
        <v>0</v>
      </c>
      <c r="C44" s="131">
        <f>ROUND('Table 6_dataA'!D7/1000,1)</f>
        <v>0</v>
      </c>
      <c r="D44" s="131">
        <f>ROUND('Table 6_dataA'!E7/1000,1)</f>
        <v>0</v>
      </c>
      <c r="E44" s="131">
        <f>ROUND('Table 6_dataA'!F7/1000,1)</f>
        <v>0</v>
      </c>
      <c r="F44" s="131">
        <f>ROUND('Table 6_dataA'!G7/1000,1)</f>
        <v>0.7</v>
      </c>
      <c r="G44" s="131">
        <f>ROUND('Table 6_dataA'!H7/1000,1)</f>
        <v>52.8</v>
      </c>
      <c r="H44" s="131">
        <f>ROUND('Table 6_dataA'!I7/1000,1)</f>
        <v>48.3</v>
      </c>
      <c r="I44" s="131">
        <f>ROUND('Table 6_dataA'!J7/1000,1)</f>
        <v>0</v>
      </c>
      <c r="J44" s="131">
        <f>ROUND('Table 6_dataA'!M7/1000,1)</f>
        <v>101.1</v>
      </c>
      <c r="K44" s="92">
        <f>'Table 6_dataA'!K7</f>
        <v>101856</v>
      </c>
    </row>
    <row r="45" spans="1:11" x14ac:dyDescent="0.2">
      <c r="A45" s="101" t="s">
        <v>127</v>
      </c>
      <c r="B45" s="131">
        <f>ROUND('Table 6_dataA'!C14/1000,1)</f>
        <v>0</v>
      </c>
      <c r="C45" s="131">
        <f>ROUND('Table 6_dataA'!D14/1000,1)</f>
        <v>0</v>
      </c>
      <c r="D45" s="131">
        <f>ROUND('Table 6_dataA'!E14/1000,1)</f>
        <v>0</v>
      </c>
      <c r="E45" s="131">
        <f>ROUND('Table 6_dataA'!F14/1000,1)</f>
        <v>0</v>
      </c>
      <c r="F45" s="131">
        <f>ROUND('Table 6_dataA'!G14/1000,1)</f>
        <v>0.1</v>
      </c>
      <c r="G45" s="131">
        <f>ROUND('Table 6_dataA'!H14/1000,1)</f>
        <v>19.5</v>
      </c>
      <c r="H45" s="131">
        <f>ROUND('Table 6_dataA'!I14/1000,1)</f>
        <v>99.8</v>
      </c>
      <c r="I45" s="131">
        <f>ROUND('Table 6_dataA'!J14/1000,1)</f>
        <v>0.3</v>
      </c>
      <c r="J45" s="131">
        <f>ROUND('Table 6_dataA'!M14/1000,1)</f>
        <v>100</v>
      </c>
      <c r="K45" s="92">
        <f>'Table 6_dataA'!K14</f>
        <v>119756</v>
      </c>
    </row>
    <row r="46" spans="1:11" x14ac:dyDescent="0.2">
      <c r="A46" s="82" t="s">
        <v>96</v>
      </c>
      <c r="B46" s="132">
        <f>ROUND('Table 6_dataA'!C15/1000,1)</f>
        <v>0</v>
      </c>
      <c r="C46" s="132">
        <f>ROUND('Table 6_dataA'!D15/1000,1)</f>
        <v>0</v>
      </c>
      <c r="D46" s="132">
        <f>ROUND('Table 6_dataA'!E15/1000,1)</f>
        <v>0</v>
      </c>
      <c r="E46" s="132">
        <f>ROUND('Table 6_dataA'!F15/1000,1)</f>
        <v>0.8</v>
      </c>
      <c r="F46" s="132">
        <f>ROUND('Table 6_dataA'!G15/1000,1)</f>
        <v>14.4</v>
      </c>
      <c r="G46" s="132">
        <f>ROUND('Table 6_dataA'!H15/1000,1)</f>
        <v>186.3</v>
      </c>
      <c r="H46" s="132">
        <f>ROUND('Table 6_dataA'!I15/1000,1)</f>
        <v>174.7</v>
      </c>
      <c r="I46" s="132">
        <f>ROUND('Table 6_dataA'!J15/1000,1)</f>
        <v>0.4</v>
      </c>
      <c r="J46" s="132">
        <f>ROUND('Table 6_dataA'!M15/1000,1)</f>
        <v>341.7</v>
      </c>
      <c r="K46" s="83">
        <f>'Table 6_dataA'!K15</f>
        <v>376629</v>
      </c>
    </row>
    <row r="47" spans="1:11" x14ac:dyDescent="0.2">
      <c r="A47" s="81"/>
      <c r="B47" s="79"/>
      <c r="C47" s="79"/>
      <c r="D47" s="79"/>
      <c r="E47" s="79"/>
      <c r="F47" s="79"/>
      <c r="G47" s="79"/>
      <c r="H47" s="79"/>
      <c r="I47" s="85"/>
    </row>
    <row r="48" spans="1:11" x14ac:dyDescent="0.2">
      <c r="A48" s="500" t="s">
        <v>97</v>
      </c>
      <c r="B48" s="500"/>
      <c r="C48" s="500"/>
      <c r="D48" s="500"/>
      <c r="E48" s="500"/>
      <c r="F48" s="500"/>
      <c r="G48" s="500"/>
      <c r="H48" s="73"/>
      <c r="I48" s="74"/>
    </row>
    <row r="49" spans="1:11" x14ac:dyDescent="0.2">
      <c r="A49" s="516" t="s">
        <v>93</v>
      </c>
      <c r="B49" s="502" t="s">
        <v>101</v>
      </c>
      <c r="C49" s="502"/>
      <c r="D49" s="502"/>
      <c r="E49" s="502"/>
      <c r="F49" s="502"/>
      <c r="G49" s="502"/>
      <c r="H49" s="502"/>
      <c r="I49" s="502"/>
    </row>
    <row r="50" spans="1:11" ht="33.75" x14ac:dyDescent="0.2">
      <c r="A50" s="517"/>
      <c r="B50" s="91">
        <v>0</v>
      </c>
      <c r="C50" s="91"/>
      <c r="D50" s="75">
        <v>1</v>
      </c>
      <c r="E50" s="75">
        <v>2</v>
      </c>
      <c r="F50" s="75">
        <v>3</v>
      </c>
      <c r="G50" s="75">
        <v>4</v>
      </c>
      <c r="H50" s="75">
        <v>5</v>
      </c>
      <c r="I50" s="76">
        <v>6</v>
      </c>
      <c r="J50" s="77" t="s">
        <v>190</v>
      </c>
      <c r="K50" s="129" t="s">
        <v>11</v>
      </c>
    </row>
    <row r="51" spans="1:11" x14ac:dyDescent="0.2">
      <c r="A51" s="78" t="s">
        <v>47</v>
      </c>
      <c r="B51" s="131">
        <f>ROUND('Table 6_dataA'!C27/1000,1)</f>
        <v>0.1</v>
      </c>
      <c r="C51" s="131">
        <f>ROUND('Table 6_dataA'!D27/1000,1)</f>
        <v>2</v>
      </c>
      <c r="D51" s="133">
        <f>ROUND('Table 6_dataA'!E27/1000,1)</f>
        <v>1.5</v>
      </c>
      <c r="E51" s="133">
        <f>ROUND('Table 6_dataA'!F27/1000,1)</f>
        <v>3.6</v>
      </c>
      <c r="F51" s="133">
        <f>ROUND('Table 6_dataA'!G27/1000,1)</f>
        <v>1.8</v>
      </c>
      <c r="G51" s="133">
        <f>ROUND('Table 6_dataA'!H27/1000,1)</f>
        <v>0.9</v>
      </c>
      <c r="H51" s="133">
        <f>ROUND('Table 6_dataA'!I27/1000,1)</f>
        <v>0.1</v>
      </c>
      <c r="I51" s="133">
        <f>ROUND('Table 6_dataA'!J27/1000,1)</f>
        <v>0</v>
      </c>
      <c r="J51" s="133">
        <f>ROUND('Table 6_dataA'!M27/1000,1)</f>
        <v>6.4</v>
      </c>
      <c r="K51">
        <f>'Table 6_dataA'!K27</f>
        <v>9958</v>
      </c>
    </row>
    <row r="52" spans="1:11" x14ac:dyDescent="0.2">
      <c r="A52" s="101">
        <v>1</v>
      </c>
      <c r="B52" s="131">
        <f>ROUND('Table 6_dataA'!C21/1000,1)</f>
        <v>0</v>
      </c>
      <c r="C52" s="131">
        <f>ROUND('Table 6_dataA'!D21/1000,1)</f>
        <v>0.1</v>
      </c>
      <c r="D52" s="131">
        <f>ROUND('Table 6_dataA'!E21/1000,1)</f>
        <v>0.5</v>
      </c>
      <c r="E52" s="131">
        <f>ROUND('Table 6_dataA'!F21/1000,1)</f>
        <v>7.6</v>
      </c>
      <c r="F52" s="131">
        <f>ROUND('Table 6_dataA'!G21/1000,1)</f>
        <v>17.899999999999999</v>
      </c>
      <c r="G52" s="131">
        <f>ROUND('Table 6_dataA'!H21/1000,1)</f>
        <v>13.6</v>
      </c>
      <c r="H52" s="131">
        <f>ROUND('Table 6_dataA'!I21/1000,1)</f>
        <v>0.8</v>
      </c>
      <c r="I52" s="131">
        <f>ROUND('Table 6_dataA'!J21/1000,1)</f>
        <v>0</v>
      </c>
      <c r="J52" s="131">
        <f>ROUND('Table 6_dataA'!M21/1000,1)</f>
        <v>32.299999999999997</v>
      </c>
      <c r="K52" s="92">
        <f>'Table 6_dataA'!K21</f>
        <v>40484</v>
      </c>
    </row>
    <row r="53" spans="1:11" x14ac:dyDescent="0.2">
      <c r="A53" s="81" t="s">
        <v>124</v>
      </c>
      <c r="B53" s="131">
        <f>ROUND('Table 6_dataA'!C24/1000,1)</f>
        <v>0</v>
      </c>
      <c r="C53" s="131">
        <f>ROUND('Table 6_dataA'!D24/1000,1)</f>
        <v>0</v>
      </c>
      <c r="D53" s="131">
        <f>ROUND('Table 6_dataA'!E24/1000,1)</f>
        <v>0</v>
      </c>
      <c r="E53" s="131">
        <f>ROUND('Table 6_dataA'!F24/1000,1)</f>
        <v>2.4</v>
      </c>
      <c r="F53" s="131">
        <f>ROUND('Table 6_dataA'!G24/1000,1)</f>
        <v>23.6</v>
      </c>
      <c r="G53" s="131">
        <f>ROUND('Table 6_dataA'!H24/1000,1)</f>
        <v>51.2</v>
      </c>
      <c r="H53" s="131">
        <f>ROUND('Table 6_dataA'!I24/1000,1)</f>
        <v>5</v>
      </c>
      <c r="I53" s="131">
        <f>ROUND('Table 6_dataA'!J24/1000,1)</f>
        <v>0</v>
      </c>
      <c r="J53" s="131">
        <f>ROUND('Table 6_dataA'!M24/1000,1)</f>
        <v>56.2</v>
      </c>
      <c r="K53" s="92">
        <f>'Table 6_dataA'!K24</f>
        <v>82375</v>
      </c>
    </row>
    <row r="54" spans="1:11" x14ac:dyDescent="0.2">
      <c r="A54" s="81" t="s">
        <v>123</v>
      </c>
      <c r="B54" s="131">
        <f>ROUND('Table 6_dataA'!C23/1000,1)</f>
        <v>0</v>
      </c>
      <c r="C54" s="131">
        <f>ROUND('Table 6_dataA'!D23/1000,1)</f>
        <v>0</v>
      </c>
      <c r="D54" s="131">
        <f>ROUND('Table 6_dataA'!E23/1000,1)</f>
        <v>0</v>
      </c>
      <c r="E54" s="131">
        <f>ROUND('Table 6_dataA'!F23/1000,1)</f>
        <v>0.3</v>
      </c>
      <c r="F54" s="131">
        <f>ROUND('Table 6_dataA'!G23/1000,1)</f>
        <v>11.3</v>
      </c>
      <c r="G54" s="131">
        <f>ROUND('Table 6_dataA'!H23/1000,1)</f>
        <v>89.6</v>
      </c>
      <c r="H54" s="131">
        <f>ROUND('Table 6_dataA'!I23/1000,1)</f>
        <v>26.9</v>
      </c>
      <c r="I54" s="131">
        <f>ROUND('Table 6_dataA'!J23/1000,1)</f>
        <v>0.2</v>
      </c>
      <c r="J54" s="131">
        <f>ROUND('Table 6_dataA'!M23/1000,1)</f>
        <v>116.8</v>
      </c>
      <c r="K54" s="92">
        <f>'Table 6_dataA'!K23</f>
        <v>128408</v>
      </c>
    </row>
    <row r="55" spans="1:11" x14ac:dyDescent="0.2">
      <c r="A55" s="81" t="s">
        <v>122</v>
      </c>
      <c r="B55" s="131">
        <f>ROUND('Table 6_dataA'!C22/1000,1)</f>
        <v>0</v>
      </c>
      <c r="C55" s="131">
        <f>ROUND('Table 6_dataA'!D22/1000,1)</f>
        <v>0</v>
      </c>
      <c r="D55" s="131">
        <f>ROUND('Table 6_dataA'!E22/1000,1)</f>
        <v>0</v>
      </c>
      <c r="E55" s="131">
        <f>ROUND('Table 6_dataA'!F22/1000,1)</f>
        <v>0</v>
      </c>
      <c r="F55" s="131">
        <f>ROUND('Table 6_dataA'!G22/1000,1)</f>
        <v>1.9</v>
      </c>
      <c r="G55" s="131">
        <f>ROUND('Table 6_dataA'!H22/1000,1)</f>
        <v>63.8</v>
      </c>
      <c r="H55" s="131">
        <f>ROUND('Table 6_dataA'!I22/1000,1)</f>
        <v>73.5</v>
      </c>
      <c r="I55" s="131">
        <f>ROUND('Table 6_dataA'!J22/1000,1)</f>
        <v>2</v>
      </c>
      <c r="J55" s="131">
        <f>ROUND('Table 6_dataA'!M22/1000,1)</f>
        <v>139.19999999999999</v>
      </c>
      <c r="K55" s="92">
        <f>'Table 6_dataA'!K22</f>
        <v>141142</v>
      </c>
    </row>
    <row r="56" spans="1:11" x14ac:dyDescent="0.2">
      <c r="A56" s="101" t="s">
        <v>127</v>
      </c>
      <c r="B56" s="131">
        <f>ROUND('Table 6_dataA'!C29/1000,1)</f>
        <v>0</v>
      </c>
      <c r="C56" s="131">
        <f>ROUND('Table 6_dataA'!D29/1000,1)</f>
        <v>0</v>
      </c>
      <c r="D56" s="131">
        <f>ROUND('Table 6_dataA'!E29/1000,1)</f>
        <v>0</v>
      </c>
      <c r="E56" s="131">
        <f>ROUND('Table 6_dataA'!F29/1000,1)</f>
        <v>0</v>
      </c>
      <c r="F56" s="131">
        <f>ROUND('Table 6_dataA'!G29/1000,1)</f>
        <v>0.1</v>
      </c>
      <c r="G56" s="131">
        <f>ROUND('Table 6_dataA'!H29/1000,1)</f>
        <v>12.3</v>
      </c>
      <c r="H56" s="131">
        <f>ROUND('Table 6_dataA'!I29/1000,1)</f>
        <v>79.599999999999994</v>
      </c>
      <c r="I56" s="131">
        <f>ROUND('Table 6_dataA'!J29/1000,1)</f>
        <v>15.5</v>
      </c>
      <c r="J56" s="131">
        <f>ROUND('Table 6_dataA'!M29/1000,1)</f>
        <v>95.1</v>
      </c>
      <c r="K56" s="92">
        <f>'Table 6_dataA'!K29</f>
        <v>107562</v>
      </c>
    </row>
    <row r="57" spans="1:11" x14ac:dyDescent="0.2">
      <c r="A57" s="82" t="s">
        <v>96</v>
      </c>
      <c r="B57" s="132">
        <f>ROUND('Table 6_dataA'!C30/1000,1)</f>
        <v>0</v>
      </c>
      <c r="C57" s="132">
        <f>ROUND('Table 6_dataA'!D30/1000,1)</f>
        <v>0</v>
      </c>
      <c r="D57" s="132">
        <f>ROUND('Table 6_dataA'!E30/1000,1)</f>
        <v>0.1</v>
      </c>
      <c r="E57" s="132">
        <f>ROUND('Table 6_dataA'!F30/1000,1)</f>
        <v>2.8</v>
      </c>
      <c r="F57" s="132">
        <f>ROUND('Table 6_dataA'!G30/1000,1)</f>
        <v>36.9</v>
      </c>
      <c r="G57" s="132">
        <f>ROUND('Table 6_dataA'!H30/1000,1)</f>
        <v>216.9</v>
      </c>
      <c r="H57" s="132">
        <f>ROUND('Table 6_dataA'!I30/1000,1)</f>
        <v>185.1</v>
      </c>
      <c r="I57" s="132">
        <f>ROUND('Table 6_dataA'!J30/1000,1)</f>
        <v>17.8</v>
      </c>
      <c r="J57" s="132">
        <f>ROUND('Table 6_dataA'!M30/1000,1)</f>
        <v>407.4</v>
      </c>
      <c r="K57" s="83">
        <f>'Table 6_dataA'!K30</f>
        <v>459487</v>
      </c>
    </row>
  </sheetData>
  <mergeCells count="16">
    <mergeCell ref="A2:K2"/>
    <mergeCell ref="B49:I49"/>
    <mergeCell ref="A49:A50"/>
    <mergeCell ref="A48:G48"/>
    <mergeCell ref="B38:I38"/>
    <mergeCell ref="A38:A39"/>
    <mergeCell ref="A6:G6"/>
    <mergeCell ref="A7:A8"/>
    <mergeCell ref="B7:I7"/>
    <mergeCell ref="A37:G37"/>
    <mergeCell ref="A29:I29"/>
    <mergeCell ref="A31:I31"/>
    <mergeCell ref="A17:G17"/>
    <mergeCell ref="A18:A19"/>
    <mergeCell ref="B18:I18"/>
    <mergeCell ref="A30:I30"/>
  </mergeCells>
  <phoneticPr fontId="3" type="noConversion"/>
  <pageMargins left="0.67" right="0.63" top="0.89" bottom="1" header="0.5" footer="0.5"/>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56"/>
  <sheetViews>
    <sheetView workbookViewId="0">
      <selection sqref="A1:H1"/>
    </sheetView>
  </sheetViews>
  <sheetFormatPr defaultRowHeight="12.75" x14ac:dyDescent="0.2"/>
  <cols>
    <col min="1" max="1" width="49" bestFit="1" customWidth="1"/>
    <col min="2" max="2" width="9.140625" style="93"/>
    <col min="14" max="14" width="8.140625" customWidth="1"/>
  </cols>
  <sheetData>
    <row r="1" spans="1:32" x14ac:dyDescent="0.2">
      <c r="A1" s="352" t="s">
        <v>226</v>
      </c>
    </row>
    <row r="2" spans="1:32" x14ac:dyDescent="0.2">
      <c r="A2" t="s">
        <v>0</v>
      </c>
      <c r="B2" s="93" t="s">
        <v>0</v>
      </c>
      <c r="C2" t="s">
        <v>102</v>
      </c>
      <c r="L2" t="s">
        <v>103</v>
      </c>
    </row>
    <row r="3" spans="1:32" x14ac:dyDescent="0.2">
      <c r="C3">
        <v>0</v>
      </c>
      <c r="D3" s="129" t="s">
        <v>47</v>
      </c>
      <c r="E3">
        <v>1</v>
      </c>
      <c r="F3">
        <v>2</v>
      </c>
      <c r="G3">
        <v>3</v>
      </c>
      <c r="H3">
        <v>4</v>
      </c>
      <c r="I3">
        <v>5</v>
      </c>
      <c r="J3">
        <v>6</v>
      </c>
      <c r="K3" t="s">
        <v>11</v>
      </c>
      <c r="L3">
        <v>0</v>
      </c>
      <c r="M3">
        <v>1</v>
      </c>
      <c r="N3" t="s">
        <v>11</v>
      </c>
    </row>
    <row r="4" spans="1:32" x14ac:dyDescent="0.2">
      <c r="C4" t="s">
        <v>12</v>
      </c>
      <c r="E4" t="s">
        <v>12</v>
      </c>
      <c r="F4" t="s">
        <v>12</v>
      </c>
      <c r="G4" t="s">
        <v>12</v>
      </c>
      <c r="H4" t="s">
        <v>12</v>
      </c>
      <c r="I4" t="s">
        <v>12</v>
      </c>
      <c r="J4" t="s">
        <v>12</v>
      </c>
      <c r="K4" t="s">
        <v>12</v>
      </c>
      <c r="L4" t="s">
        <v>12</v>
      </c>
      <c r="M4" t="s">
        <v>12</v>
      </c>
      <c r="N4" t="s">
        <v>12</v>
      </c>
    </row>
    <row r="5" spans="1:32" x14ac:dyDescent="0.2">
      <c r="A5" t="s">
        <v>121</v>
      </c>
      <c r="B5" s="93" t="s">
        <v>0</v>
      </c>
      <c r="C5">
        <v>0</v>
      </c>
      <c r="E5">
        <v>0</v>
      </c>
      <c r="F5">
        <v>0</v>
      </c>
      <c r="G5">
        <v>0</v>
      </c>
      <c r="H5">
        <v>0</v>
      </c>
      <c r="I5">
        <v>0</v>
      </c>
      <c r="J5">
        <v>0</v>
      </c>
      <c r="K5">
        <v>0</v>
      </c>
      <c r="L5">
        <v>0</v>
      </c>
      <c r="M5">
        <v>0</v>
      </c>
      <c r="N5">
        <v>0</v>
      </c>
      <c r="P5" s="70" t="e">
        <f t="shared" ref="P5:P15" si="0">ROUND((M5/N5)*100,0)</f>
        <v>#DIV/0!</v>
      </c>
    </row>
    <row r="6" spans="1:32" x14ac:dyDescent="0.2">
      <c r="B6" s="93" t="s">
        <v>48</v>
      </c>
      <c r="C6">
        <v>65</v>
      </c>
      <c r="D6">
        <v>63</v>
      </c>
      <c r="E6">
        <v>543</v>
      </c>
      <c r="F6">
        <v>8938</v>
      </c>
      <c r="G6">
        <v>27522</v>
      </c>
      <c r="H6">
        <v>39743</v>
      </c>
      <c r="I6">
        <v>3005</v>
      </c>
      <c r="J6">
        <v>1</v>
      </c>
      <c r="K6">
        <v>79880</v>
      </c>
      <c r="L6">
        <v>9609</v>
      </c>
      <c r="M6">
        <v>70271</v>
      </c>
      <c r="N6">
        <v>79880</v>
      </c>
      <c r="P6" s="70">
        <f t="shared" si="0"/>
        <v>88</v>
      </c>
    </row>
    <row r="7" spans="1:32" x14ac:dyDescent="0.2">
      <c r="B7" s="93" t="s">
        <v>122</v>
      </c>
      <c r="C7">
        <v>8</v>
      </c>
      <c r="D7">
        <v>1</v>
      </c>
      <c r="E7">
        <v>1</v>
      </c>
      <c r="F7">
        <v>23</v>
      </c>
      <c r="G7">
        <v>721</v>
      </c>
      <c r="H7">
        <v>52824</v>
      </c>
      <c r="I7">
        <v>48267</v>
      </c>
      <c r="J7">
        <v>11</v>
      </c>
      <c r="K7">
        <v>101856</v>
      </c>
      <c r="L7">
        <v>754</v>
      </c>
      <c r="M7">
        <v>101102</v>
      </c>
      <c r="N7">
        <v>101856</v>
      </c>
      <c r="P7" s="70">
        <f t="shared" si="0"/>
        <v>99</v>
      </c>
    </row>
    <row r="8" spans="1:32" x14ac:dyDescent="0.2">
      <c r="B8" s="93" t="s">
        <v>123</v>
      </c>
      <c r="C8">
        <v>18</v>
      </c>
      <c r="D8">
        <v>2</v>
      </c>
      <c r="E8">
        <v>3</v>
      </c>
      <c r="F8">
        <v>233</v>
      </c>
      <c r="G8">
        <v>6110</v>
      </c>
      <c r="H8">
        <v>82024</v>
      </c>
      <c r="I8">
        <v>22632</v>
      </c>
      <c r="J8">
        <v>1</v>
      </c>
      <c r="K8">
        <v>111023</v>
      </c>
      <c r="L8">
        <v>6366</v>
      </c>
      <c r="M8">
        <v>104657</v>
      </c>
      <c r="N8">
        <v>111023</v>
      </c>
      <c r="P8" s="70">
        <f t="shared" si="0"/>
        <v>94</v>
      </c>
    </row>
    <row r="9" spans="1:32" x14ac:dyDescent="0.2">
      <c r="B9" s="93" t="s">
        <v>124</v>
      </c>
      <c r="C9">
        <v>8</v>
      </c>
      <c r="D9">
        <v>2</v>
      </c>
      <c r="E9">
        <v>8</v>
      </c>
      <c r="F9">
        <v>522</v>
      </c>
      <c r="G9">
        <v>7507</v>
      </c>
      <c r="H9">
        <v>31889</v>
      </c>
      <c r="I9">
        <v>4058</v>
      </c>
      <c r="J9">
        <v>0</v>
      </c>
      <c r="K9">
        <v>43994</v>
      </c>
      <c r="L9">
        <v>8047</v>
      </c>
      <c r="M9">
        <v>35947</v>
      </c>
      <c r="N9">
        <v>43994</v>
      </c>
      <c r="P9" s="70">
        <f t="shared" si="0"/>
        <v>82</v>
      </c>
    </row>
    <row r="10" spans="1:32" x14ac:dyDescent="0.2">
      <c r="B10" s="93" t="s">
        <v>2</v>
      </c>
      <c r="C10">
        <v>7</v>
      </c>
      <c r="D10">
        <v>0</v>
      </c>
      <c r="E10">
        <v>0</v>
      </c>
      <c r="F10">
        <v>3</v>
      </c>
      <c r="G10">
        <v>70</v>
      </c>
      <c r="H10">
        <v>19541</v>
      </c>
      <c r="I10">
        <v>99645</v>
      </c>
      <c r="J10">
        <v>331</v>
      </c>
      <c r="K10">
        <v>119597</v>
      </c>
      <c r="L10">
        <v>19621</v>
      </c>
      <c r="M10">
        <v>99976</v>
      </c>
      <c r="N10">
        <v>119597</v>
      </c>
      <c r="P10" s="70">
        <f t="shared" si="0"/>
        <v>84</v>
      </c>
      <c r="Q10" s="130" t="s">
        <v>188</v>
      </c>
      <c r="R10">
        <f>SUM(M10:M11)</f>
        <v>99987</v>
      </c>
      <c r="S10">
        <f>SUM(N10:N11)</f>
        <v>119756</v>
      </c>
      <c r="T10" s="70">
        <f>ROUND((R10/S10)*100,0)</f>
        <v>83</v>
      </c>
    </row>
    <row r="11" spans="1:32" x14ac:dyDescent="0.2">
      <c r="B11" s="93" t="s">
        <v>3</v>
      </c>
      <c r="C11">
        <v>0</v>
      </c>
      <c r="D11">
        <v>0</v>
      </c>
      <c r="E11">
        <v>0</v>
      </c>
      <c r="F11">
        <v>0</v>
      </c>
      <c r="G11">
        <v>0</v>
      </c>
      <c r="H11">
        <v>1</v>
      </c>
      <c r="I11">
        <v>147</v>
      </c>
      <c r="J11">
        <v>11</v>
      </c>
      <c r="K11">
        <v>159</v>
      </c>
      <c r="L11">
        <v>148</v>
      </c>
      <c r="M11">
        <v>11</v>
      </c>
      <c r="N11">
        <v>159</v>
      </c>
      <c r="P11" s="70">
        <f t="shared" si="0"/>
        <v>7</v>
      </c>
      <c r="Q11" s="130" t="s">
        <v>189</v>
      </c>
      <c r="R11">
        <f>SUM(M7:M11)</f>
        <v>341693</v>
      </c>
      <c r="S11">
        <f>SUM(N7:N11)</f>
        <v>376629</v>
      </c>
      <c r="T11" s="70">
        <f>ROUND((R11/S11)*100,0)</f>
        <v>91</v>
      </c>
    </row>
    <row r="12" spans="1:32" x14ac:dyDescent="0.2">
      <c r="B12" s="93" t="s">
        <v>47</v>
      </c>
      <c r="C12">
        <v>61</v>
      </c>
      <c r="D12">
        <v>2259</v>
      </c>
      <c r="E12">
        <v>1919</v>
      </c>
      <c r="F12">
        <v>4686</v>
      </c>
      <c r="G12">
        <v>2389</v>
      </c>
      <c r="H12">
        <v>1712</v>
      </c>
      <c r="I12">
        <v>134</v>
      </c>
      <c r="J12">
        <v>0</v>
      </c>
      <c r="K12">
        <v>13160</v>
      </c>
      <c r="L12">
        <v>4239</v>
      </c>
      <c r="M12">
        <v>8921</v>
      </c>
      <c r="N12">
        <v>13160</v>
      </c>
      <c r="P12" s="70">
        <f t="shared" si="0"/>
        <v>68</v>
      </c>
    </row>
    <row r="13" spans="1:32" x14ac:dyDescent="0.2">
      <c r="B13" s="93" t="s">
        <v>11</v>
      </c>
      <c r="C13">
        <v>167</v>
      </c>
      <c r="D13">
        <v>2327</v>
      </c>
      <c r="E13">
        <v>2474</v>
      </c>
      <c r="F13">
        <v>14405</v>
      </c>
      <c r="G13">
        <v>44319</v>
      </c>
      <c r="H13">
        <v>227734</v>
      </c>
      <c r="I13">
        <v>177888</v>
      </c>
      <c r="J13">
        <v>355</v>
      </c>
      <c r="K13">
        <v>469669</v>
      </c>
      <c r="L13">
        <v>48784</v>
      </c>
      <c r="M13">
        <v>420885</v>
      </c>
      <c r="N13">
        <v>469669</v>
      </c>
      <c r="P13" s="70"/>
    </row>
    <row r="14" spans="1:32" x14ac:dyDescent="0.2">
      <c r="B14" s="130" t="s">
        <v>188</v>
      </c>
      <c r="C14">
        <f>SUM(C10:C11)</f>
        <v>7</v>
      </c>
      <c r="D14">
        <f>SUM(D10:D11)</f>
        <v>0</v>
      </c>
      <c r="E14">
        <f t="shared" ref="E14:N14" si="1">SUM(E10:E11)</f>
        <v>0</v>
      </c>
      <c r="F14">
        <f t="shared" si="1"/>
        <v>3</v>
      </c>
      <c r="G14">
        <f t="shared" si="1"/>
        <v>70</v>
      </c>
      <c r="H14">
        <f t="shared" si="1"/>
        <v>19542</v>
      </c>
      <c r="I14">
        <f t="shared" si="1"/>
        <v>99792</v>
      </c>
      <c r="J14">
        <f t="shared" si="1"/>
        <v>342</v>
      </c>
      <c r="K14">
        <f t="shared" si="1"/>
        <v>119756</v>
      </c>
      <c r="M14">
        <f t="shared" si="1"/>
        <v>99987</v>
      </c>
      <c r="N14">
        <f t="shared" si="1"/>
        <v>119756</v>
      </c>
      <c r="P14" s="70">
        <f t="shared" si="0"/>
        <v>83</v>
      </c>
      <c r="AE14" s="94"/>
      <c r="AF14" s="94"/>
    </row>
    <row r="15" spans="1:32" x14ac:dyDescent="0.2">
      <c r="B15" s="130" t="s">
        <v>189</v>
      </c>
      <c r="C15">
        <f>SUM(C7:C11)</f>
        <v>41</v>
      </c>
      <c r="D15">
        <f>SUM(D7:D11)</f>
        <v>5</v>
      </c>
      <c r="E15">
        <f t="shared" ref="E15:N15" si="2">SUM(E7:E11)</f>
        <v>12</v>
      </c>
      <c r="F15">
        <f t="shared" si="2"/>
        <v>781</v>
      </c>
      <c r="G15">
        <f t="shared" si="2"/>
        <v>14408</v>
      </c>
      <c r="H15">
        <f t="shared" si="2"/>
        <v>186279</v>
      </c>
      <c r="I15">
        <f t="shared" si="2"/>
        <v>174749</v>
      </c>
      <c r="J15">
        <f t="shared" si="2"/>
        <v>354</v>
      </c>
      <c r="K15">
        <f t="shared" si="2"/>
        <v>376629</v>
      </c>
      <c r="M15">
        <f t="shared" si="2"/>
        <v>341693</v>
      </c>
      <c r="N15">
        <f t="shared" si="2"/>
        <v>376629</v>
      </c>
      <c r="P15" s="70">
        <f t="shared" si="0"/>
        <v>91</v>
      </c>
    </row>
    <row r="17" spans="1:20" x14ac:dyDescent="0.2">
      <c r="A17" t="s">
        <v>0</v>
      </c>
      <c r="B17" s="93" t="s">
        <v>0</v>
      </c>
      <c r="C17" t="s">
        <v>104</v>
      </c>
      <c r="L17" t="s">
        <v>125</v>
      </c>
    </row>
    <row r="18" spans="1:20" x14ac:dyDescent="0.2">
      <c r="C18">
        <v>0</v>
      </c>
      <c r="D18" s="129" t="s">
        <v>47</v>
      </c>
      <c r="E18">
        <v>1</v>
      </c>
      <c r="F18">
        <v>2</v>
      </c>
      <c r="G18">
        <v>3</v>
      </c>
      <c r="H18">
        <v>4</v>
      </c>
      <c r="I18">
        <v>5</v>
      </c>
      <c r="J18">
        <v>6</v>
      </c>
      <c r="K18" t="s">
        <v>11</v>
      </c>
      <c r="L18">
        <v>0</v>
      </c>
      <c r="M18">
        <v>1</v>
      </c>
      <c r="N18" t="s">
        <v>11</v>
      </c>
    </row>
    <row r="19" spans="1:20" x14ac:dyDescent="0.2">
      <c r="C19" t="s">
        <v>12</v>
      </c>
      <c r="E19" t="s">
        <v>12</v>
      </c>
      <c r="F19" t="s">
        <v>12</v>
      </c>
      <c r="G19" t="s">
        <v>12</v>
      </c>
      <c r="H19" t="s">
        <v>12</v>
      </c>
      <c r="I19" t="s">
        <v>12</v>
      </c>
      <c r="J19" t="s">
        <v>12</v>
      </c>
      <c r="K19" t="s">
        <v>12</v>
      </c>
      <c r="L19" t="s">
        <v>12</v>
      </c>
      <c r="M19" t="s">
        <v>12</v>
      </c>
      <c r="N19" t="s">
        <v>12</v>
      </c>
    </row>
    <row r="20" spans="1:20" x14ac:dyDescent="0.2">
      <c r="A20" t="s">
        <v>126</v>
      </c>
      <c r="C20">
        <v>217</v>
      </c>
      <c r="D20">
        <v>308</v>
      </c>
      <c r="E20">
        <v>343</v>
      </c>
      <c r="F20">
        <v>0</v>
      </c>
      <c r="G20">
        <v>0</v>
      </c>
      <c r="H20">
        <v>0</v>
      </c>
      <c r="I20">
        <v>0</v>
      </c>
      <c r="J20">
        <v>619</v>
      </c>
      <c r="K20">
        <v>1487</v>
      </c>
      <c r="L20">
        <v>868</v>
      </c>
      <c r="M20">
        <v>619</v>
      </c>
      <c r="N20">
        <v>1487</v>
      </c>
      <c r="P20" s="70">
        <f>ROUND((M20/N20)*100,0)</f>
        <v>42</v>
      </c>
    </row>
    <row r="21" spans="1:20" x14ac:dyDescent="0.2">
      <c r="B21" s="93" t="s">
        <v>48</v>
      </c>
      <c r="C21">
        <v>48</v>
      </c>
      <c r="D21">
        <v>58</v>
      </c>
      <c r="E21">
        <v>533</v>
      </c>
      <c r="F21">
        <v>7589</v>
      </c>
      <c r="G21">
        <v>17851</v>
      </c>
      <c r="H21">
        <v>13632</v>
      </c>
      <c r="I21">
        <v>769</v>
      </c>
      <c r="J21">
        <v>4</v>
      </c>
      <c r="K21">
        <v>40484</v>
      </c>
      <c r="L21">
        <v>8228</v>
      </c>
      <c r="M21">
        <v>32256</v>
      </c>
      <c r="N21">
        <v>40484</v>
      </c>
      <c r="P21" s="70">
        <f t="shared" ref="P21:P30" si="3">ROUND((M21/N21)*100,0)</f>
        <v>80</v>
      </c>
    </row>
    <row r="22" spans="1:20" x14ac:dyDescent="0.2">
      <c r="B22" s="93" t="s">
        <v>122</v>
      </c>
      <c r="C22">
        <v>11</v>
      </c>
      <c r="D22">
        <v>1</v>
      </c>
      <c r="E22">
        <v>0</v>
      </c>
      <c r="F22">
        <v>43</v>
      </c>
      <c r="G22">
        <v>1850</v>
      </c>
      <c r="H22">
        <v>63766</v>
      </c>
      <c r="I22">
        <v>73452</v>
      </c>
      <c r="J22">
        <v>2019</v>
      </c>
      <c r="K22">
        <v>141142</v>
      </c>
      <c r="L22">
        <v>1905</v>
      </c>
      <c r="M22">
        <v>139237</v>
      </c>
      <c r="N22">
        <v>141142</v>
      </c>
      <c r="P22" s="70">
        <f t="shared" si="3"/>
        <v>99</v>
      </c>
    </row>
    <row r="23" spans="1:20" x14ac:dyDescent="0.2">
      <c r="B23" s="93" t="s">
        <v>123</v>
      </c>
      <c r="C23">
        <v>18</v>
      </c>
      <c r="D23">
        <v>2</v>
      </c>
      <c r="E23">
        <v>9</v>
      </c>
      <c r="F23">
        <v>344</v>
      </c>
      <c r="G23">
        <v>11272</v>
      </c>
      <c r="H23">
        <v>89589</v>
      </c>
      <c r="I23">
        <v>26943</v>
      </c>
      <c r="J23">
        <v>231</v>
      </c>
      <c r="K23">
        <v>128408</v>
      </c>
      <c r="L23">
        <v>11645</v>
      </c>
      <c r="M23">
        <v>116763</v>
      </c>
      <c r="N23">
        <v>128408</v>
      </c>
      <c r="P23" s="70">
        <f t="shared" si="3"/>
        <v>91</v>
      </c>
      <c r="Q23" s="129" t="s">
        <v>188</v>
      </c>
      <c r="R23">
        <f>SUM(M25:M25)</f>
        <v>95046</v>
      </c>
      <c r="S23">
        <f>SUM(N25:N25)</f>
        <v>107465</v>
      </c>
      <c r="T23" s="70">
        <f>ROUND((R23/S23)*100,0)</f>
        <v>88</v>
      </c>
    </row>
    <row r="24" spans="1:20" x14ac:dyDescent="0.2">
      <c r="B24" s="93" t="s">
        <v>124</v>
      </c>
      <c r="C24">
        <v>16</v>
      </c>
      <c r="D24">
        <v>3</v>
      </c>
      <c r="E24">
        <v>41</v>
      </c>
      <c r="F24">
        <v>2431</v>
      </c>
      <c r="G24">
        <v>23641</v>
      </c>
      <c r="H24">
        <v>51188</v>
      </c>
      <c r="I24">
        <v>5037</v>
      </c>
      <c r="J24">
        <v>18</v>
      </c>
      <c r="K24">
        <v>82375</v>
      </c>
      <c r="L24">
        <v>26132</v>
      </c>
      <c r="M24">
        <v>56243</v>
      </c>
      <c r="N24">
        <v>82375</v>
      </c>
      <c r="P24" s="70">
        <f t="shared" si="3"/>
        <v>68</v>
      </c>
      <c r="Q24" s="129" t="s">
        <v>189</v>
      </c>
      <c r="R24">
        <f>SUM(M22:M25)</f>
        <v>407289</v>
      </c>
      <c r="S24">
        <f>SUM(N22:N25)</f>
        <v>459390</v>
      </c>
    </row>
    <row r="25" spans="1:20" x14ac:dyDescent="0.2">
      <c r="B25" s="93" t="s">
        <v>2</v>
      </c>
      <c r="C25">
        <v>4</v>
      </c>
      <c r="D25">
        <v>0</v>
      </c>
      <c r="E25">
        <v>0</v>
      </c>
      <c r="F25">
        <v>7</v>
      </c>
      <c r="G25">
        <v>91</v>
      </c>
      <c r="H25">
        <v>12317</v>
      </c>
      <c r="I25">
        <v>79625</v>
      </c>
      <c r="J25">
        <v>15421</v>
      </c>
      <c r="K25">
        <v>107465</v>
      </c>
      <c r="L25">
        <v>12419</v>
      </c>
      <c r="M25">
        <v>95046</v>
      </c>
      <c r="N25">
        <v>107465</v>
      </c>
      <c r="P25" s="70">
        <f t="shared" si="3"/>
        <v>88</v>
      </c>
    </row>
    <row r="26" spans="1:20" x14ac:dyDescent="0.2">
      <c r="B26" s="93">
        <v>4</v>
      </c>
      <c r="C26">
        <v>0</v>
      </c>
      <c r="D26">
        <v>0</v>
      </c>
      <c r="E26">
        <v>0</v>
      </c>
      <c r="F26">
        <v>0</v>
      </c>
      <c r="G26">
        <v>0</v>
      </c>
      <c r="H26">
        <v>0</v>
      </c>
      <c r="I26">
        <v>17</v>
      </c>
      <c r="J26">
        <v>80</v>
      </c>
      <c r="K26">
        <v>97</v>
      </c>
      <c r="L26">
        <v>17</v>
      </c>
      <c r="M26">
        <v>80</v>
      </c>
      <c r="N26">
        <v>97</v>
      </c>
      <c r="P26" s="70"/>
    </row>
    <row r="27" spans="1:20" x14ac:dyDescent="0.2">
      <c r="B27" s="93" t="s">
        <v>47</v>
      </c>
      <c r="C27">
        <v>66</v>
      </c>
      <c r="D27">
        <v>1986</v>
      </c>
      <c r="E27">
        <v>1538</v>
      </c>
      <c r="F27">
        <v>3559</v>
      </c>
      <c r="G27">
        <v>1842</v>
      </c>
      <c r="H27">
        <v>891</v>
      </c>
      <c r="I27">
        <v>75</v>
      </c>
      <c r="J27">
        <v>1</v>
      </c>
      <c r="K27">
        <v>9958</v>
      </c>
      <c r="L27">
        <v>3590</v>
      </c>
      <c r="M27">
        <v>6368</v>
      </c>
      <c r="N27">
        <v>9958</v>
      </c>
      <c r="P27" s="70">
        <f t="shared" si="3"/>
        <v>64</v>
      </c>
    </row>
    <row r="28" spans="1:20" x14ac:dyDescent="0.2">
      <c r="B28" s="93" t="s">
        <v>11</v>
      </c>
      <c r="C28">
        <v>380</v>
      </c>
      <c r="D28">
        <v>2358</v>
      </c>
      <c r="E28">
        <v>2464</v>
      </c>
      <c r="F28">
        <v>13973</v>
      </c>
      <c r="G28">
        <v>56547</v>
      </c>
      <c r="H28">
        <v>231383</v>
      </c>
      <c r="I28">
        <v>185918</v>
      </c>
      <c r="J28">
        <v>18393</v>
      </c>
      <c r="K28">
        <v>511416</v>
      </c>
      <c r="L28">
        <v>64804</v>
      </c>
      <c r="M28">
        <v>446612</v>
      </c>
      <c r="N28">
        <v>511416</v>
      </c>
      <c r="P28" s="70">
        <f t="shared" si="3"/>
        <v>87</v>
      </c>
    </row>
    <row r="29" spans="1:20" x14ac:dyDescent="0.2">
      <c r="B29" s="130" t="s">
        <v>188</v>
      </c>
      <c r="C29">
        <f>SUM(C25:C26)</f>
        <v>4</v>
      </c>
      <c r="D29">
        <f t="shared" ref="D29:N29" si="4">SUM(D25:D26)</f>
        <v>0</v>
      </c>
      <c r="E29">
        <f t="shared" si="4"/>
        <v>0</v>
      </c>
      <c r="F29">
        <f t="shared" si="4"/>
        <v>7</v>
      </c>
      <c r="G29">
        <f t="shared" si="4"/>
        <v>91</v>
      </c>
      <c r="H29">
        <f t="shared" si="4"/>
        <v>12317</v>
      </c>
      <c r="I29">
        <f t="shared" si="4"/>
        <v>79642</v>
      </c>
      <c r="J29">
        <f t="shared" si="4"/>
        <v>15501</v>
      </c>
      <c r="K29">
        <f t="shared" si="4"/>
        <v>107562</v>
      </c>
      <c r="M29">
        <f t="shared" si="4"/>
        <v>95126</v>
      </c>
      <c r="N29">
        <f t="shared" si="4"/>
        <v>107562</v>
      </c>
      <c r="P29" s="70">
        <f t="shared" si="3"/>
        <v>88</v>
      </c>
    </row>
    <row r="30" spans="1:20" x14ac:dyDescent="0.2">
      <c r="B30" s="130" t="s">
        <v>189</v>
      </c>
      <c r="C30">
        <f>SUM(C22:C26)</f>
        <v>49</v>
      </c>
      <c r="D30">
        <f t="shared" ref="D30:N30" si="5">SUM(D22:D26)</f>
        <v>6</v>
      </c>
      <c r="E30">
        <f t="shared" si="5"/>
        <v>50</v>
      </c>
      <c r="F30">
        <f t="shared" si="5"/>
        <v>2825</v>
      </c>
      <c r="G30">
        <f t="shared" si="5"/>
        <v>36854</v>
      </c>
      <c r="H30">
        <f t="shared" si="5"/>
        <v>216860</v>
      </c>
      <c r="I30">
        <f t="shared" si="5"/>
        <v>185074</v>
      </c>
      <c r="J30">
        <f t="shared" si="5"/>
        <v>17769</v>
      </c>
      <c r="K30">
        <f t="shared" si="5"/>
        <v>459487</v>
      </c>
      <c r="M30">
        <f t="shared" si="5"/>
        <v>407369</v>
      </c>
      <c r="N30">
        <f t="shared" si="5"/>
        <v>459487</v>
      </c>
      <c r="P30" s="70">
        <f t="shared" si="3"/>
        <v>89</v>
      </c>
    </row>
    <row r="34" spans="1:14" x14ac:dyDescent="0.2">
      <c r="A34" t="s">
        <v>0</v>
      </c>
      <c r="B34" s="93" t="s">
        <v>0</v>
      </c>
      <c r="C34" s="141" t="s">
        <v>200</v>
      </c>
      <c r="D34" s="141"/>
      <c r="L34" t="s">
        <v>88</v>
      </c>
    </row>
    <row r="35" spans="1:14" x14ac:dyDescent="0.2">
      <c r="C35" t="s">
        <v>201</v>
      </c>
      <c r="D35" t="s">
        <v>202</v>
      </c>
      <c r="E35" t="s">
        <v>203</v>
      </c>
      <c r="F35" t="s">
        <v>204</v>
      </c>
      <c r="G35" t="s">
        <v>205</v>
      </c>
      <c r="H35" t="s">
        <v>206</v>
      </c>
      <c r="I35" t="s">
        <v>207</v>
      </c>
      <c r="J35" t="s">
        <v>47</v>
      </c>
      <c r="K35" t="s">
        <v>11</v>
      </c>
      <c r="L35">
        <v>0</v>
      </c>
      <c r="M35">
        <v>1</v>
      </c>
      <c r="N35" t="s">
        <v>11</v>
      </c>
    </row>
    <row r="36" spans="1:14" x14ac:dyDescent="0.2">
      <c r="C36" t="s">
        <v>12</v>
      </c>
      <c r="D36" t="s">
        <v>12</v>
      </c>
      <c r="E36" t="s">
        <v>12</v>
      </c>
      <c r="F36" t="s">
        <v>12</v>
      </c>
      <c r="G36" t="s">
        <v>12</v>
      </c>
      <c r="H36" t="s">
        <v>12</v>
      </c>
      <c r="I36" t="s">
        <v>12</v>
      </c>
      <c r="J36" t="s">
        <v>12</v>
      </c>
      <c r="K36" t="s">
        <v>12</v>
      </c>
      <c r="L36" t="s">
        <v>12</v>
      </c>
      <c r="M36" t="s">
        <v>12</v>
      </c>
      <c r="N36" t="s">
        <v>12</v>
      </c>
    </row>
    <row r="37" spans="1:14" x14ac:dyDescent="0.2">
      <c r="A37" t="s">
        <v>121</v>
      </c>
      <c r="B37" s="93" t="s">
        <v>48</v>
      </c>
      <c r="C37">
        <v>7618</v>
      </c>
      <c r="D37">
        <v>543</v>
      </c>
      <c r="E37">
        <v>8938</v>
      </c>
      <c r="F37">
        <v>27522</v>
      </c>
      <c r="G37">
        <v>39743</v>
      </c>
      <c r="H37">
        <v>3005</v>
      </c>
      <c r="I37">
        <v>1</v>
      </c>
      <c r="J37">
        <v>63</v>
      </c>
      <c r="K37">
        <v>87433</v>
      </c>
      <c r="L37">
        <v>17162</v>
      </c>
      <c r="M37">
        <v>70271</v>
      </c>
      <c r="N37">
        <v>87433</v>
      </c>
    </row>
    <row r="38" spans="1:14" x14ac:dyDescent="0.2">
      <c r="B38" s="93" t="s">
        <v>122</v>
      </c>
      <c r="C38">
        <v>9351</v>
      </c>
      <c r="D38">
        <v>1</v>
      </c>
      <c r="E38">
        <v>23</v>
      </c>
      <c r="F38">
        <v>721</v>
      </c>
      <c r="G38">
        <v>52824</v>
      </c>
      <c r="H38">
        <v>48267</v>
      </c>
      <c r="I38">
        <v>11</v>
      </c>
      <c r="J38">
        <v>1</v>
      </c>
      <c r="K38">
        <v>111199</v>
      </c>
      <c r="L38">
        <v>10097</v>
      </c>
      <c r="M38">
        <v>101102</v>
      </c>
      <c r="N38">
        <v>111199</v>
      </c>
    </row>
    <row r="39" spans="1:14" x14ac:dyDescent="0.2">
      <c r="B39" s="93" t="s">
        <v>123</v>
      </c>
      <c r="C39">
        <v>10013</v>
      </c>
      <c r="D39">
        <v>3</v>
      </c>
      <c r="E39">
        <v>233</v>
      </c>
      <c r="F39">
        <v>6110</v>
      </c>
      <c r="G39">
        <v>82024</v>
      </c>
      <c r="H39">
        <v>22632</v>
      </c>
      <c r="I39">
        <v>1</v>
      </c>
      <c r="J39">
        <v>2</v>
      </c>
      <c r="K39">
        <v>121018</v>
      </c>
      <c r="L39">
        <v>16361</v>
      </c>
      <c r="M39">
        <v>104657</v>
      </c>
      <c r="N39">
        <v>121018</v>
      </c>
    </row>
    <row r="40" spans="1:14" x14ac:dyDescent="0.2">
      <c r="B40" s="93" t="s">
        <v>124</v>
      </c>
      <c r="C40">
        <v>4078</v>
      </c>
      <c r="D40">
        <v>8</v>
      </c>
      <c r="E40">
        <v>522</v>
      </c>
      <c r="F40">
        <v>7507</v>
      </c>
      <c r="G40">
        <v>31889</v>
      </c>
      <c r="H40">
        <v>4058</v>
      </c>
      <c r="I40">
        <v>0</v>
      </c>
      <c r="J40">
        <v>2</v>
      </c>
      <c r="K40">
        <v>48064</v>
      </c>
      <c r="L40">
        <v>12117</v>
      </c>
      <c r="M40">
        <v>35947</v>
      </c>
      <c r="N40">
        <v>48064</v>
      </c>
    </row>
    <row r="41" spans="1:14" x14ac:dyDescent="0.2">
      <c r="B41" s="93" t="s">
        <v>2</v>
      </c>
      <c r="C41">
        <v>10664</v>
      </c>
      <c r="D41">
        <v>0</v>
      </c>
      <c r="E41">
        <v>3</v>
      </c>
      <c r="F41">
        <v>70</v>
      </c>
      <c r="G41">
        <v>19541</v>
      </c>
      <c r="H41">
        <v>99645</v>
      </c>
      <c r="I41">
        <v>331</v>
      </c>
      <c r="J41">
        <v>0</v>
      </c>
      <c r="K41">
        <v>130254</v>
      </c>
      <c r="L41">
        <v>30278</v>
      </c>
      <c r="M41">
        <v>99976</v>
      </c>
      <c r="N41">
        <v>130254</v>
      </c>
    </row>
    <row r="42" spans="1:14" x14ac:dyDescent="0.2">
      <c r="B42" s="93" t="s">
        <v>3</v>
      </c>
      <c r="C42">
        <v>15</v>
      </c>
      <c r="D42">
        <v>0</v>
      </c>
      <c r="E42">
        <v>0</v>
      </c>
      <c r="F42">
        <v>0</v>
      </c>
      <c r="G42">
        <v>1</v>
      </c>
      <c r="H42">
        <v>147</v>
      </c>
      <c r="I42">
        <v>11</v>
      </c>
      <c r="J42">
        <v>0</v>
      </c>
      <c r="K42">
        <v>174</v>
      </c>
      <c r="L42">
        <v>163</v>
      </c>
      <c r="M42">
        <v>11</v>
      </c>
      <c r="N42">
        <v>174</v>
      </c>
    </row>
    <row r="43" spans="1:14" x14ac:dyDescent="0.2">
      <c r="B43" s="93" t="s">
        <v>47</v>
      </c>
      <c r="C43">
        <v>1936</v>
      </c>
      <c r="D43">
        <v>1919</v>
      </c>
      <c r="E43">
        <v>4686</v>
      </c>
      <c r="F43">
        <v>2389</v>
      </c>
      <c r="G43">
        <v>1712</v>
      </c>
      <c r="H43">
        <v>134</v>
      </c>
      <c r="I43">
        <v>0</v>
      </c>
      <c r="J43">
        <v>2259</v>
      </c>
      <c r="K43">
        <v>15035</v>
      </c>
      <c r="L43">
        <v>6114</v>
      </c>
      <c r="M43">
        <v>8921</v>
      </c>
      <c r="N43">
        <v>15035</v>
      </c>
    </row>
    <row r="44" spans="1:14" x14ac:dyDescent="0.2">
      <c r="B44" s="93" t="s">
        <v>11</v>
      </c>
      <c r="C44">
        <v>43675</v>
      </c>
      <c r="D44">
        <v>2474</v>
      </c>
      <c r="E44">
        <v>14405</v>
      </c>
      <c r="F44">
        <v>44319</v>
      </c>
      <c r="G44">
        <v>227734</v>
      </c>
      <c r="H44">
        <v>177888</v>
      </c>
      <c r="I44">
        <v>355</v>
      </c>
      <c r="J44">
        <v>2327</v>
      </c>
      <c r="K44">
        <v>513177</v>
      </c>
      <c r="L44">
        <v>92292</v>
      </c>
      <c r="M44">
        <v>420885</v>
      </c>
      <c r="N44">
        <v>513177</v>
      </c>
    </row>
    <row r="46" spans="1:14" x14ac:dyDescent="0.2">
      <c r="A46" t="s">
        <v>0</v>
      </c>
      <c r="B46" s="93" t="s">
        <v>0</v>
      </c>
      <c r="C46" s="141" t="s">
        <v>208</v>
      </c>
      <c r="D46" s="141"/>
      <c r="L46" t="s">
        <v>89</v>
      </c>
    </row>
    <row r="47" spans="1:14" x14ac:dyDescent="0.2">
      <c r="C47" t="s">
        <v>201</v>
      </c>
      <c r="D47" t="s">
        <v>202</v>
      </c>
      <c r="E47" t="s">
        <v>203</v>
      </c>
      <c r="F47" t="s">
        <v>204</v>
      </c>
      <c r="G47" t="s">
        <v>205</v>
      </c>
      <c r="H47" t="s">
        <v>206</v>
      </c>
      <c r="I47" t="s">
        <v>207</v>
      </c>
      <c r="J47" t="s">
        <v>47</v>
      </c>
      <c r="K47" t="s">
        <v>11</v>
      </c>
      <c r="L47">
        <v>0</v>
      </c>
      <c r="M47">
        <v>1</v>
      </c>
      <c r="N47" t="s">
        <v>11</v>
      </c>
    </row>
    <row r="48" spans="1:14" x14ac:dyDescent="0.2">
      <c r="C48" t="s">
        <v>12</v>
      </c>
      <c r="D48" t="s">
        <v>12</v>
      </c>
      <c r="E48" t="s">
        <v>12</v>
      </c>
      <c r="F48" t="s">
        <v>12</v>
      </c>
      <c r="G48" t="s">
        <v>12</v>
      </c>
      <c r="H48" t="s">
        <v>12</v>
      </c>
      <c r="I48" t="s">
        <v>12</v>
      </c>
      <c r="J48" t="s">
        <v>12</v>
      </c>
      <c r="K48" t="s">
        <v>12</v>
      </c>
      <c r="L48" t="s">
        <v>12</v>
      </c>
      <c r="M48" t="s">
        <v>12</v>
      </c>
      <c r="N48" t="s">
        <v>12</v>
      </c>
    </row>
    <row r="49" spans="1:14" x14ac:dyDescent="0.2">
      <c r="A49" t="s">
        <v>126</v>
      </c>
      <c r="B49" s="93" t="s">
        <v>209</v>
      </c>
      <c r="C49">
        <v>768</v>
      </c>
      <c r="D49">
        <v>343</v>
      </c>
      <c r="E49">
        <v>0</v>
      </c>
      <c r="F49">
        <v>0</v>
      </c>
      <c r="G49">
        <v>0</v>
      </c>
      <c r="H49">
        <v>0</v>
      </c>
      <c r="I49">
        <v>619</v>
      </c>
      <c r="J49">
        <v>308</v>
      </c>
      <c r="K49">
        <v>2038</v>
      </c>
      <c r="L49">
        <v>1419</v>
      </c>
      <c r="M49">
        <v>619</v>
      </c>
      <c r="N49">
        <v>2038</v>
      </c>
    </row>
    <row r="50" spans="1:14" x14ac:dyDescent="0.2">
      <c r="B50" s="93" t="s">
        <v>48</v>
      </c>
      <c r="C50">
        <v>1026</v>
      </c>
      <c r="D50">
        <v>533</v>
      </c>
      <c r="E50">
        <v>7589</v>
      </c>
      <c r="F50">
        <v>17851</v>
      </c>
      <c r="G50">
        <v>13632</v>
      </c>
      <c r="H50">
        <v>769</v>
      </c>
      <c r="I50">
        <v>4</v>
      </c>
      <c r="J50">
        <v>58</v>
      </c>
      <c r="K50">
        <v>41462</v>
      </c>
      <c r="L50">
        <v>9206</v>
      </c>
      <c r="M50">
        <v>32256</v>
      </c>
      <c r="N50">
        <v>41462</v>
      </c>
    </row>
    <row r="51" spans="1:14" x14ac:dyDescent="0.2">
      <c r="B51" s="93" t="s">
        <v>122</v>
      </c>
      <c r="C51">
        <v>113</v>
      </c>
      <c r="D51">
        <v>0</v>
      </c>
      <c r="E51">
        <v>43</v>
      </c>
      <c r="F51">
        <v>1850</v>
      </c>
      <c r="G51">
        <v>63766</v>
      </c>
      <c r="H51">
        <v>73452</v>
      </c>
      <c r="I51">
        <v>2019</v>
      </c>
      <c r="J51">
        <v>1</v>
      </c>
      <c r="K51">
        <v>141244</v>
      </c>
      <c r="L51">
        <v>2007</v>
      </c>
      <c r="M51">
        <v>139237</v>
      </c>
      <c r="N51">
        <v>141244</v>
      </c>
    </row>
    <row r="52" spans="1:14" x14ac:dyDescent="0.2">
      <c r="B52" s="93" t="s">
        <v>123</v>
      </c>
      <c r="C52">
        <v>160</v>
      </c>
      <c r="D52">
        <v>9</v>
      </c>
      <c r="E52">
        <v>344</v>
      </c>
      <c r="F52">
        <v>11272</v>
      </c>
      <c r="G52">
        <v>89589</v>
      </c>
      <c r="H52">
        <v>26943</v>
      </c>
      <c r="I52">
        <v>231</v>
      </c>
      <c r="J52">
        <v>2</v>
      </c>
      <c r="K52">
        <v>128550</v>
      </c>
      <c r="L52">
        <v>11787</v>
      </c>
      <c r="M52">
        <v>116763</v>
      </c>
      <c r="N52">
        <v>128550</v>
      </c>
    </row>
    <row r="53" spans="1:14" x14ac:dyDescent="0.2">
      <c r="B53" s="93" t="s">
        <v>124</v>
      </c>
      <c r="C53">
        <v>324</v>
      </c>
      <c r="D53">
        <v>41</v>
      </c>
      <c r="E53">
        <v>2431</v>
      </c>
      <c r="F53">
        <v>23641</v>
      </c>
      <c r="G53">
        <v>51188</v>
      </c>
      <c r="H53">
        <v>5037</v>
      </c>
      <c r="I53">
        <v>18</v>
      </c>
      <c r="J53">
        <v>3</v>
      </c>
      <c r="K53">
        <v>82683</v>
      </c>
      <c r="L53">
        <v>26440</v>
      </c>
      <c r="M53">
        <v>56243</v>
      </c>
      <c r="N53">
        <v>82683</v>
      </c>
    </row>
    <row r="54" spans="1:14" x14ac:dyDescent="0.2">
      <c r="B54" s="93" t="s">
        <v>2</v>
      </c>
      <c r="C54">
        <v>38</v>
      </c>
      <c r="D54">
        <v>0</v>
      </c>
      <c r="E54">
        <v>7</v>
      </c>
      <c r="F54">
        <v>91</v>
      </c>
      <c r="G54">
        <v>12317</v>
      </c>
      <c r="H54">
        <v>79642</v>
      </c>
      <c r="I54">
        <v>15501</v>
      </c>
      <c r="J54">
        <v>0</v>
      </c>
      <c r="K54">
        <v>107596</v>
      </c>
      <c r="L54">
        <v>12470</v>
      </c>
      <c r="M54">
        <v>95126</v>
      </c>
      <c r="N54">
        <v>107596</v>
      </c>
    </row>
    <row r="55" spans="1:14" x14ac:dyDescent="0.2">
      <c r="B55" s="93" t="s">
        <v>47</v>
      </c>
      <c r="C55">
        <v>1259</v>
      </c>
      <c r="D55">
        <v>1538</v>
      </c>
      <c r="E55">
        <v>3559</v>
      </c>
      <c r="F55">
        <v>1842</v>
      </c>
      <c r="G55">
        <v>891</v>
      </c>
      <c r="H55">
        <v>75</v>
      </c>
      <c r="I55">
        <v>1</v>
      </c>
      <c r="J55">
        <v>1986</v>
      </c>
      <c r="K55">
        <v>11151</v>
      </c>
      <c r="L55">
        <v>4783</v>
      </c>
      <c r="M55">
        <v>6368</v>
      </c>
      <c r="N55">
        <v>11151</v>
      </c>
    </row>
    <row r="56" spans="1:14" x14ac:dyDescent="0.2">
      <c r="B56" s="93" t="s">
        <v>11</v>
      </c>
      <c r="C56">
        <v>3688</v>
      </c>
      <c r="D56">
        <v>2464</v>
      </c>
      <c r="E56">
        <v>13973</v>
      </c>
      <c r="F56">
        <v>56547</v>
      </c>
      <c r="G56">
        <v>231383</v>
      </c>
      <c r="H56">
        <v>185918</v>
      </c>
      <c r="I56">
        <v>18393</v>
      </c>
      <c r="J56">
        <v>2358</v>
      </c>
      <c r="K56">
        <v>514724</v>
      </c>
      <c r="L56">
        <v>68112</v>
      </c>
      <c r="M56">
        <v>446612</v>
      </c>
      <c r="N56">
        <v>514724</v>
      </c>
    </row>
  </sheetData>
  <phoneticPr fontId="3"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90"/>
  <sheetViews>
    <sheetView showGridLines="0" workbookViewId="0">
      <selection sqref="A1:H1"/>
    </sheetView>
  </sheetViews>
  <sheetFormatPr defaultRowHeight="12.75" x14ac:dyDescent="0.2"/>
  <cols>
    <col min="1" max="1" width="15" style="98" customWidth="1"/>
    <col min="2" max="14" width="6.28515625" customWidth="1"/>
    <col min="15" max="15" width="6.28515625" style="120" customWidth="1"/>
  </cols>
  <sheetData>
    <row r="1" spans="1:19" x14ac:dyDescent="0.2">
      <c r="A1" s="352" t="s">
        <v>226</v>
      </c>
    </row>
    <row r="2" spans="1:19" s="71" customFormat="1" ht="28.5" customHeight="1" x14ac:dyDescent="0.2">
      <c r="A2" s="514" t="s">
        <v>144</v>
      </c>
      <c r="B2" s="515"/>
      <c r="C2" s="515"/>
      <c r="D2" s="515"/>
      <c r="E2" s="515"/>
      <c r="F2" s="515"/>
      <c r="G2" s="515"/>
      <c r="H2" s="515"/>
      <c r="I2" s="515"/>
      <c r="J2" s="515"/>
      <c r="K2" s="515"/>
      <c r="L2" s="515"/>
      <c r="M2" s="515"/>
      <c r="N2" s="515"/>
      <c r="O2" s="515"/>
    </row>
    <row r="3" spans="1:19" s="71" customFormat="1" x14ac:dyDescent="0.2">
      <c r="A3" s="72" t="s">
        <v>92</v>
      </c>
      <c r="B3" s="95"/>
      <c r="C3" s="95"/>
      <c r="D3" s="95"/>
      <c r="O3" s="118"/>
      <c r="S3"/>
    </row>
    <row r="4" spans="1:19" s="71" customFormat="1" ht="14.25" x14ac:dyDescent="0.2">
      <c r="A4" s="72" t="s">
        <v>23</v>
      </c>
      <c r="B4" s="95"/>
      <c r="C4" s="95"/>
      <c r="D4" s="95"/>
      <c r="O4" s="118"/>
      <c r="S4"/>
    </row>
    <row r="5" spans="1:19" ht="12.75" customHeight="1" x14ac:dyDescent="0.2">
      <c r="A5" s="99"/>
      <c r="B5" s="74"/>
      <c r="C5" s="74"/>
      <c r="D5" s="74"/>
      <c r="O5" s="119"/>
    </row>
    <row r="6" spans="1:19" ht="12.75" customHeight="1" thickBot="1" x14ac:dyDescent="0.25">
      <c r="A6" s="99"/>
      <c r="B6" s="74"/>
      <c r="C6" s="74"/>
      <c r="D6" s="74"/>
      <c r="E6" s="100"/>
      <c r="F6" s="12"/>
      <c r="G6" s="12"/>
      <c r="H6" s="102"/>
      <c r="I6" s="102"/>
      <c r="J6" s="102"/>
      <c r="K6" s="102"/>
      <c r="L6" s="102"/>
      <c r="M6" s="102"/>
      <c r="N6" s="102"/>
      <c r="O6" s="119"/>
    </row>
    <row r="7" spans="1:19" ht="12.75" customHeight="1" thickBot="1" x14ac:dyDescent="0.25">
      <c r="A7" s="99"/>
      <c r="B7" s="74"/>
      <c r="C7" s="74"/>
      <c r="D7" s="74"/>
      <c r="E7" s="103" t="s">
        <v>70</v>
      </c>
      <c r="F7" s="104"/>
      <c r="G7" s="105"/>
      <c r="H7" s="103"/>
      <c r="I7" s="106"/>
      <c r="J7" s="106"/>
      <c r="K7" s="107"/>
      <c r="L7" s="122"/>
      <c r="M7" s="119"/>
      <c r="O7"/>
    </row>
    <row r="8" spans="1:19" ht="13.5" thickBot="1" x14ac:dyDescent="0.25">
      <c r="A8" s="99"/>
      <c r="B8" s="108"/>
      <c r="C8" s="108"/>
      <c r="D8" s="108"/>
      <c r="E8" s="109" t="s">
        <v>71</v>
      </c>
      <c r="F8" s="110"/>
      <c r="G8" s="111"/>
      <c r="H8" s="520" t="s">
        <v>43</v>
      </c>
      <c r="I8" s="521"/>
      <c r="J8" s="521"/>
      <c r="K8" s="522"/>
      <c r="L8" s="123"/>
      <c r="O8"/>
      <c r="P8" s="71" t="s">
        <v>43</v>
      </c>
    </row>
    <row r="9" spans="1:19" x14ac:dyDescent="0.2">
      <c r="A9" s="99"/>
      <c r="B9" s="108"/>
      <c r="C9" s="108"/>
      <c r="D9" s="108"/>
      <c r="E9" s="100"/>
      <c r="F9" s="12"/>
      <c r="G9" s="12"/>
      <c r="H9" s="102"/>
      <c r="I9" s="102"/>
      <c r="J9" s="102"/>
      <c r="K9" s="102"/>
      <c r="L9" s="102"/>
      <c r="M9" s="102"/>
      <c r="N9" s="102"/>
      <c r="O9" s="119"/>
      <c r="P9" s="71" t="s">
        <v>72</v>
      </c>
    </row>
    <row r="10" spans="1:19" x14ac:dyDescent="0.2">
      <c r="A10" s="99"/>
      <c r="B10" s="108"/>
      <c r="C10" s="108"/>
      <c r="D10" s="108"/>
      <c r="E10" s="100"/>
      <c r="F10" s="12"/>
      <c r="G10" s="12"/>
      <c r="H10" s="102"/>
      <c r="I10" s="102"/>
      <c r="J10" s="102"/>
      <c r="K10" s="102"/>
      <c r="L10" s="102"/>
      <c r="M10" s="102"/>
      <c r="N10" s="102"/>
      <c r="O10" s="119"/>
    </row>
    <row r="11" spans="1:19" x14ac:dyDescent="0.2">
      <c r="A11" s="500" t="s">
        <v>137</v>
      </c>
      <c r="B11" s="500"/>
      <c r="C11" s="500"/>
      <c r="D11" s="500"/>
      <c r="E11" s="500"/>
      <c r="F11" s="500"/>
      <c r="G11" s="500"/>
      <c r="H11" s="108"/>
      <c r="I11" s="108"/>
      <c r="J11" s="108"/>
      <c r="K11" s="108"/>
      <c r="L11" s="108"/>
      <c r="M11" s="108"/>
      <c r="N11" s="74"/>
      <c r="O11" s="119"/>
    </row>
    <row r="12" spans="1:19" ht="12.75" customHeight="1" x14ac:dyDescent="0.2">
      <c r="A12" s="112"/>
      <c r="B12" s="519" t="s">
        <v>138</v>
      </c>
      <c r="C12" s="519"/>
      <c r="D12" s="519"/>
      <c r="E12" s="519"/>
      <c r="F12" s="519"/>
      <c r="G12" s="519"/>
      <c r="H12" s="519"/>
      <c r="I12" s="519"/>
      <c r="J12" s="519"/>
      <c r="K12" s="519"/>
      <c r="L12" s="73"/>
      <c r="M12" s="73"/>
      <c r="N12" s="73"/>
      <c r="O12" s="73"/>
      <c r="S12" s="34"/>
    </row>
    <row r="13" spans="1:19" ht="33.75" x14ac:dyDescent="0.2">
      <c r="A13" s="113" t="s">
        <v>93</v>
      </c>
      <c r="B13" s="18" t="s">
        <v>6</v>
      </c>
      <c r="C13" s="18" t="s">
        <v>10</v>
      </c>
      <c r="D13" s="18" t="s">
        <v>7</v>
      </c>
      <c r="E13" s="18" t="s">
        <v>8</v>
      </c>
      <c r="F13" s="20">
        <v>3</v>
      </c>
      <c r="G13" s="20">
        <v>4</v>
      </c>
      <c r="H13" s="20">
        <v>5</v>
      </c>
      <c r="I13" s="19">
        <v>6</v>
      </c>
      <c r="J13" s="114" t="s">
        <v>11</v>
      </c>
      <c r="K13" s="114" t="s">
        <v>139</v>
      </c>
      <c r="L13" s="120"/>
      <c r="O13"/>
      <c r="P13" s="34"/>
    </row>
    <row r="14" spans="1:19" x14ac:dyDescent="0.2">
      <c r="A14" s="78" t="s">
        <v>47</v>
      </c>
      <c r="B14" s="115">
        <f>ROUND(('Table 7_data_All'!B61/'Table 7_data_All'!$J61)*100,0)</f>
        <v>1</v>
      </c>
      <c r="C14" s="115">
        <f>ROUND(('Table 7_data_All'!C61/'Table 7_data_All'!$J61)*100,0)</f>
        <v>0</v>
      </c>
      <c r="D14" s="115">
        <f>ROUND(('Table 7_data_All'!D61/'Table 7_data_All'!$J61)*100,0)</f>
        <v>56</v>
      </c>
      <c r="E14" s="115">
        <f>ROUND(('Table 7_data_All'!E61/'Table 7_data_All'!$J61)*100,0)</f>
        <v>10</v>
      </c>
      <c r="F14" s="115">
        <f>ROUND(('Table 7_data_All'!F61/'Table 7_data_All'!$J61)*100,0)</f>
        <v>13</v>
      </c>
      <c r="G14" s="115">
        <f>ROUND(('Table 7_data_All'!G61/'Table 7_data_All'!$J61)*100,0)</f>
        <v>17</v>
      </c>
      <c r="H14" s="115">
        <f>ROUND(('Table 7_data_All'!H61/'Table 7_data_All'!$J61)*100,0)</f>
        <v>3</v>
      </c>
      <c r="I14" s="115">
        <f>ROUND(('Table 7_data_All'!I61/'Table 7_data_All'!$J61)*100,0)</f>
        <v>0</v>
      </c>
      <c r="J14" s="115">
        <f>ROUND(('Table 7_data_All'!J61/'Table 7_data_All'!$J61)*100,0)</f>
        <v>100</v>
      </c>
      <c r="K14" s="115">
        <f>ROUND(('Table 7_data_All'!K61/'Table 7_data_All'!$J61)*100,0)</f>
        <v>20</v>
      </c>
      <c r="L14" s="120"/>
      <c r="O14"/>
    </row>
    <row r="15" spans="1:19" x14ac:dyDescent="0.2">
      <c r="A15" s="101">
        <v>1</v>
      </c>
      <c r="B15" s="115">
        <f>ROUND(('Table 7_data_All'!B62/'Table 7_data_All'!$J62)*100,0)</f>
        <v>1</v>
      </c>
      <c r="C15" s="115">
        <f>ROUND(('Table 7_data_All'!C62/'Table 7_data_All'!$J62)*100,0)</f>
        <v>0</v>
      </c>
      <c r="D15" s="115">
        <f>ROUND(('Table 7_data_All'!D62/'Table 7_data_All'!$J62)*100,0)</f>
        <v>9</v>
      </c>
      <c r="E15" s="115">
        <f>ROUND(('Table 7_data_All'!E62/'Table 7_data_All'!$J62)*100,0)</f>
        <v>9</v>
      </c>
      <c r="F15" s="115">
        <f>ROUND(('Table 7_data_All'!F62/'Table 7_data_All'!$J62)*100,0)</f>
        <v>24</v>
      </c>
      <c r="G15" s="115">
        <f>ROUND(('Table 7_data_All'!G62/'Table 7_data_All'!$J62)*100,0)</f>
        <v>47</v>
      </c>
      <c r="H15" s="115">
        <f>ROUND(('Table 7_data_All'!H62/'Table 7_data_All'!$J62)*100,0)</f>
        <v>10</v>
      </c>
      <c r="I15" s="115">
        <f>ROUND(('Table 7_data_All'!I62/'Table 7_data_All'!$J62)*100,0)</f>
        <v>0</v>
      </c>
      <c r="J15" s="115">
        <f>ROUND(('Table 7_data_All'!J62/'Table 7_data_All'!$J62)*100,0)</f>
        <v>100</v>
      </c>
      <c r="K15" s="115">
        <f>ROUND(('Table 7_data_All'!K62/'Table 7_data_All'!$J62)*100,0)</f>
        <v>57</v>
      </c>
      <c r="L15" s="120"/>
      <c r="O15"/>
    </row>
    <row r="16" spans="1:19" x14ac:dyDescent="0.2">
      <c r="A16" s="81" t="s">
        <v>124</v>
      </c>
      <c r="B16" s="115">
        <f>ROUND(('Table 7_data_All'!B63/'Table 7_data_All'!$J63)*100,0)</f>
        <v>0</v>
      </c>
      <c r="C16" s="115">
        <f>ROUND(('Table 7_data_All'!C63/'Table 7_data_All'!$J63)*100,0)</f>
        <v>0</v>
      </c>
      <c r="D16" s="115">
        <f>ROUND(('Table 7_data_All'!D63/'Table 7_data_All'!$J63)*100,0)</f>
        <v>1</v>
      </c>
      <c r="E16" s="115">
        <f>ROUND(('Table 7_data_All'!E63/'Table 7_data_All'!$J63)*100,0)</f>
        <v>3</v>
      </c>
      <c r="F16" s="115">
        <f>ROUND(('Table 7_data_All'!F63/'Table 7_data_All'!$J63)*100,0)</f>
        <v>16</v>
      </c>
      <c r="G16" s="115">
        <f>ROUND(('Table 7_data_All'!G63/'Table 7_data_All'!$J63)*100,0)</f>
        <v>61</v>
      </c>
      <c r="H16" s="115">
        <f>ROUND(('Table 7_data_All'!H63/'Table 7_data_All'!$J63)*100,0)</f>
        <v>19</v>
      </c>
      <c r="I16" s="115">
        <f>ROUND(('Table 7_data_All'!I63/'Table 7_data_All'!$J63)*100,0)</f>
        <v>0</v>
      </c>
      <c r="J16" s="115">
        <f>ROUND(('Table 7_data_All'!J63/'Table 7_data_All'!$J63)*100,0)</f>
        <v>100</v>
      </c>
      <c r="K16" s="115">
        <f>ROUND(('Table 7_data_All'!K63/'Table 7_data_All'!$J63)*100,0)</f>
        <v>80</v>
      </c>
      <c r="L16" s="120"/>
      <c r="O16"/>
    </row>
    <row r="17" spans="1:15" x14ac:dyDescent="0.2">
      <c r="A17" s="81" t="s">
        <v>123</v>
      </c>
      <c r="B17" s="115">
        <f>ROUND(('Table 7_data_All'!B64/'Table 7_data_All'!$J64)*100,0)</f>
        <v>0</v>
      </c>
      <c r="C17" s="115">
        <f>ROUND(('Table 7_data_All'!C64/'Table 7_data_All'!$J64)*100,0)</f>
        <v>0</v>
      </c>
      <c r="D17" s="115">
        <f>ROUND(('Table 7_data_All'!D64/'Table 7_data_All'!$J64)*100,0)</f>
        <v>0</v>
      </c>
      <c r="E17" s="115">
        <f>ROUND(('Table 7_data_All'!E64/'Table 7_data_All'!$J64)*100,0)</f>
        <v>0</v>
      </c>
      <c r="F17" s="115">
        <f>ROUND(('Table 7_data_All'!F64/'Table 7_data_All'!$J64)*100,0)</f>
        <v>6</v>
      </c>
      <c r="G17" s="115">
        <f>ROUND(('Table 7_data_All'!G64/'Table 7_data_All'!$J64)*100,0)</f>
        <v>58</v>
      </c>
      <c r="H17" s="115">
        <f>ROUND(('Table 7_data_All'!H64/'Table 7_data_All'!$J64)*100,0)</f>
        <v>35</v>
      </c>
      <c r="I17" s="115">
        <f>ROUND(('Table 7_data_All'!I64/'Table 7_data_All'!$J64)*100,0)</f>
        <v>0</v>
      </c>
      <c r="J17" s="115">
        <f>ROUND(('Table 7_data_All'!J64/'Table 7_data_All'!$J64)*100,0)</f>
        <v>100</v>
      </c>
      <c r="K17" s="115">
        <f>ROUND(('Table 7_data_All'!K64/'Table 7_data_All'!$J64)*100,0)</f>
        <v>93</v>
      </c>
      <c r="L17" s="120"/>
      <c r="O17"/>
    </row>
    <row r="18" spans="1:15" x14ac:dyDescent="0.2">
      <c r="A18" s="81" t="s">
        <v>122</v>
      </c>
      <c r="B18" s="115">
        <f>ROUND(('Table 7_data_All'!B65/'Table 7_data_All'!$J65)*100,0)</f>
        <v>0</v>
      </c>
      <c r="C18" s="115">
        <f>ROUND(('Table 7_data_All'!C65/'Table 7_data_All'!$J65)*100,0)</f>
        <v>0</v>
      </c>
      <c r="D18" s="115">
        <f>ROUND(('Table 7_data_All'!D65/'Table 7_data_All'!$J65)*100,0)</f>
        <v>0</v>
      </c>
      <c r="E18" s="115">
        <f>ROUND(('Table 7_data_All'!E65/'Table 7_data_All'!$J65)*100,0)</f>
        <v>0</v>
      </c>
      <c r="F18" s="115">
        <f>ROUND(('Table 7_data_All'!F65/'Table 7_data_All'!$J65)*100,0)</f>
        <v>1</v>
      </c>
      <c r="G18" s="115">
        <f>ROUND(('Table 7_data_All'!G65/'Table 7_data_All'!$J65)*100,0)</f>
        <v>37</v>
      </c>
      <c r="H18" s="115">
        <f>ROUND(('Table 7_data_All'!H65/'Table 7_data_All'!$J65)*100,0)</f>
        <v>62</v>
      </c>
      <c r="I18" s="115">
        <f>ROUND(('Table 7_data_All'!I65/'Table 7_data_All'!$J65)*100,0)</f>
        <v>0</v>
      </c>
      <c r="J18" s="115">
        <f>ROUND(('Table 7_data_All'!J65/'Table 7_data_All'!$J65)*100,0)</f>
        <v>100</v>
      </c>
      <c r="K18" s="115">
        <f>ROUND(('Table 7_data_All'!K65/'Table 7_data_All'!$J65)*100,0)</f>
        <v>98</v>
      </c>
      <c r="L18" s="120"/>
      <c r="O18"/>
    </row>
    <row r="19" spans="1:15" x14ac:dyDescent="0.2">
      <c r="A19" s="101" t="s">
        <v>127</v>
      </c>
      <c r="B19" s="115">
        <f>ROUND(('Table 7_data_All'!B66/'Table 7_data_All'!$J66)*100,0)</f>
        <v>0</v>
      </c>
      <c r="C19" s="115">
        <f>ROUND(('Table 7_data_All'!C66/'Table 7_data_All'!$J66)*100,0)</f>
        <v>0</v>
      </c>
      <c r="D19" s="115">
        <f>ROUND(('Table 7_data_All'!D66/'Table 7_data_All'!$J66)*100,0)</f>
        <v>0</v>
      </c>
      <c r="E19" s="115">
        <f>ROUND(('Table 7_data_All'!E66/'Table 7_data_All'!$J66)*100,0)</f>
        <v>0</v>
      </c>
      <c r="F19" s="115">
        <f>ROUND(('Table 7_data_All'!F66/'Table 7_data_All'!$J66)*100,0)</f>
        <v>0</v>
      </c>
      <c r="G19" s="115">
        <f>ROUND(('Table 7_data_All'!G66/'Table 7_data_All'!$J66)*100,0)</f>
        <v>10</v>
      </c>
      <c r="H19" s="115">
        <f>ROUND(('Table 7_data_All'!H66/'Table 7_data_All'!$J66)*100,0)</f>
        <v>89</v>
      </c>
      <c r="I19" s="115">
        <f>ROUND(('Table 7_data_All'!I66/'Table 7_data_All'!$J66)*100,0)</f>
        <v>1</v>
      </c>
      <c r="J19" s="115">
        <f>ROUND(('Table 7_data_All'!J66/'Table 7_data_All'!$J66)*100,0)</f>
        <v>100</v>
      </c>
      <c r="K19" s="115">
        <f>ROUND(('Table 7_data_All'!K66/'Table 7_data_All'!$J66)*100,0)</f>
        <v>100</v>
      </c>
      <c r="L19" s="120"/>
      <c r="O19"/>
    </row>
    <row r="20" spans="1:15" x14ac:dyDescent="0.2">
      <c r="A20" s="82" t="s">
        <v>96</v>
      </c>
      <c r="B20" s="115">
        <f>ROUND(('Table 7_data_All'!B67/'Table 7_data_All'!$J67)*100,0)</f>
        <v>0</v>
      </c>
      <c r="C20" s="115">
        <f>ROUND(('Table 7_data_All'!C67/'Table 7_data_All'!$J67)*100,0)</f>
        <v>0</v>
      </c>
      <c r="D20" s="115">
        <f>ROUND(('Table 7_data_All'!D67/'Table 7_data_All'!$J67)*100,0)</f>
        <v>0</v>
      </c>
      <c r="E20" s="115">
        <f>ROUND(('Table 7_data_All'!E67/'Table 7_data_All'!$J67)*100,0)</f>
        <v>1</v>
      </c>
      <c r="F20" s="115">
        <f>ROUND(('Table 7_data_All'!F67/'Table 7_data_All'!$J67)*100,0)</f>
        <v>4</v>
      </c>
      <c r="G20" s="115">
        <f>ROUND(('Table 7_data_All'!G67/'Table 7_data_All'!$J67)*100,0)</f>
        <v>38</v>
      </c>
      <c r="H20" s="115">
        <f>ROUND(('Table 7_data_All'!H67/'Table 7_data_All'!$J67)*100,0)</f>
        <v>56</v>
      </c>
      <c r="I20" s="115">
        <f>ROUND(('Table 7_data_All'!I67/'Table 7_data_All'!$J67)*100,0)</f>
        <v>0</v>
      </c>
      <c r="J20" s="115">
        <f>ROUND(('Table 7_data_All'!J67/'Table 7_data_All'!$J67)*100,0)</f>
        <v>100</v>
      </c>
      <c r="K20" s="115">
        <f>ROUND(('Table 7_data_All'!K67/'Table 7_data_All'!$J67)*100,0)</f>
        <v>95</v>
      </c>
      <c r="L20" s="120"/>
      <c r="O20"/>
    </row>
    <row r="21" spans="1:15" x14ac:dyDescent="0.2">
      <c r="A21" s="81"/>
      <c r="B21" s="79"/>
      <c r="C21" s="79"/>
      <c r="D21" s="79"/>
      <c r="E21" s="79"/>
      <c r="F21" s="79"/>
      <c r="G21" s="79"/>
      <c r="H21" s="79"/>
      <c r="I21" s="79"/>
      <c r="J21" s="79"/>
      <c r="K21" s="79"/>
      <c r="L21" s="79"/>
      <c r="M21" s="79"/>
      <c r="N21" s="79"/>
      <c r="O21" s="79"/>
    </row>
    <row r="22" spans="1:15" x14ac:dyDescent="0.2">
      <c r="A22" s="96" t="s">
        <v>140</v>
      </c>
      <c r="B22" s="96"/>
      <c r="C22" s="96"/>
      <c r="D22" s="96"/>
      <c r="E22" s="96"/>
      <c r="F22" s="96"/>
      <c r="G22" s="96"/>
      <c r="H22" s="108"/>
      <c r="I22" s="108"/>
      <c r="J22" s="108"/>
      <c r="K22" s="108"/>
      <c r="L22" s="108"/>
      <c r="M22" s="108"/>
      <c r="N22" s="74"/>
      <c r="O22" s="119"/>
    </row>
    <row r="23" spans="1:15" x14ac:dyDescent="0.2">
      <c r="A23" s="112"/>
      <c r="B23" s="519" t="s">
        <v>138</v>
      </c>
      <c r="C23" s="519"/>
      <c r="D23" s="519"/>
      <c r="E23" s="519"/>
      <c r="F23" s="519"/>
      <c r="G23" s="519"/>
      <c r="H23" s="519"/>
      <c r="I23" s="519"/>
      <c r="J23" s="519"/>
      <c r="K23" s="519"/>
      <c r="L23" s="519"/>
      <c r="M23" s="73"/>
      <c r="N23" s="73"/>
      <c r="O23" s="73"/>
    </row>
    <row r="24" spans="1:15" ht="33.75" x14ac:dyDescent="0.2">
      <c r="A24" s="113" t="s">
        <v>93</v>
      </c>
      <c r="B24" s="18" t="s">
        <v>6</v>
      </c>
      <c r="C24" s="18" t="s">
        <v>46</v>
      </c>
      <c r="D24" s="19" t="s">
        <v>47</v>
      </c>
      <c r="E24" s="19" t="s">
        <v>48</v>
      </c>
      <c r="F24" s="18">
        <v>2</v>
      </c>
      <c r="G24" s="20">
        <v>3</v>
      </c>
      <c r="H24" s="20">
        <v>4</v>
      </c>
      <c r="I24" s="20">
        <v>5</v>
      </c>
      <c r="J24" s="19">
        <v>6</v>
      </c>
      <c r="K24" s="114" t="s">
        <v>11</v>
      </c>
      <c r="L24" s="114" t="s">
        <v>139</v>
      </c>
      <c r="M24" s="120"/>
      <c r="O24"/>
    </row>
    <row r="25" spans="1:15" x14ac:dyDescent="0.2">
      <c r="A25" s="78" t="s">
        <v>47</v>
      </c>
      <c r="B25" s="115">
        <f>ROUND(('Table 7_data_All'!B72/'Table 7_data_All'!$K72)*100,0)</f>
        <v>0</v>
      </c>
      <c r="C25" s="115">
        <f>ROUND(('Table 7_data_All'!C72/'Table 7_data_All'!$K72)*100,0)</f>
        <v>0</v>
      </c>
      <c r="D25" s="115">
        <f>ROUND(('Table 7_data_All'!D72/'Table 7_data_All'!$K72)*100,0)</f>
        <v>15</v>
      </c>
      <c r="E25" s="115">
        <f>ROUND(('Table 7_data_All'!E72/'Table 7_data_All'!$K72)*100,0)</f>
        <v>14</v>
      </c>
      <c r="F25" s="115">
        <f>ROUND(('Table 7_data_All'!F72/'Table 7_data_All'!$K72)*100,0)</f>
        <v>32</v>
      </c>
      <c r="G25" s="115">
        <f>ROUND(('Table 7_data_All'!G72/'Table 7_data_All'!$K72)*100,0)</f>
        <v>23</v>
      </c>
      <c r="H25" s="115">
        <f>ROUND(('Table 7_data_All'!H72/'Table 7_data_All'!$K72)*100,0)</f>
        <v>14</v>
      </c>
      <c r="I25" s="115">
        <f>ROUND(('Table 7_data_All'!I72/'Table 7_data_All'!$K72)*100,0)</f>
        <v>2</v>
      </c>
      <c r="J25" s="115">
        <f>ROUND(('Table 7_data_All'!J72/'Table 7_data_All'!$K72)*100,0)</f>
        <v>0</v>
      </c>
      <c r="K25" s="115">
        <f>ROUND(('Table 7_data_All'!K72/'Table 7_data_All'!$K72)*100,0)</f>
        <v>100</v>
      </c>
      <c r="L25" s="115">
        <f>ROUND(('Table 7_data_All'!L72/'Table 7_data_All'!$K72)*100,0)</f>
        <v>16</v>
      </c>
      <c r="M25" s="120"/>
      <c r="O25"/>
    </row>
    <row r="26" spans="1:15" x14ac:dyDescent="0.2">
      <c r="A26" s="101">
        <v>1</v>
      </c>
      <c r="B26" s="115">
        <f>ROUND(('Table 7_data_All'!B73/'Table 7_data_All'!$K73)*100,0)</f>
        <v>0</v>
      </c>
      <c r="C26" s="115">
        <f>ROUND(('Table 7_data_All'!C73/'Table 7_data_All'!$K73)*100,0)</f>
        <v>0</v>
      </c>
      <c r="D26" s="115">
        <f>ROUND(('Table 7_data_All'!D73/'Table 7_data_All'!$K73)*100,0)</f>
        <v>0</v>
      </c>
      <c r="E26" s="115">
        <f>ROUND(('Table 7_data_All'!E73/'Table 7_data_All'!$K73)*100,0)</f>
        <v>1</v>
      </c>
      <c r="F26" s="115">
        <f>ROUND(('Table 7_data_All'!F73/'Table 7_data_All'!$K73)*100,0)</f>
        <v>11</v>
      </c>
      <c r="G26" s="115">
        <f>ROUND(('Table 7_data_All'!G73/'Table 7_data_All'!$K73)*100,0)</f>
        <v>37</v>
      </c>
      <c r="H26" s="115">
        <f>ROUND(('Table 7_data_All'!H73/'Table 7_data_All'!$K73)*100,0)</f>
        <v>46</v>
      </c>
      <c r="I26" s="115">
        <f>ROUND(('Table 7_data_All'!I73/'Table 7_data_All'!$K73)*100,0)</f>
        <v>5</v>
      </c>
      <c r="J26" s="115">
        <f>ROUND(('Table 7_data_All'!J73/'Table 7_data_All'!$K73)*100,0)</f>
        <v>0</v>
      </c>
      <c r="K26" s="115">
        <f>ROUND(('Table 7_data_All'!K73/'Table 7_data_All'!$K73)*100,0)</f>
        <v>100</v>
      </c>
      <c r="L26" s="115">
        <f>ROUND(('Table 7_data_All'!L73/'Table 7_data_All'!$K73)*100,0)</f>
        <v>51</v>
      </c>
      <c r="M26" s="120"/>
      <c r="O26"/>
    </row>
    <row r="27" spans="1:15" x14ac:dyDescent="0.2">
      <c r="A27" s="81" t="s">
        <v>124</v>
      </c>
      <c r="B27" s="115">
        <f>ROUND(('Table 7_data_All'!B74/'Table 7_data_All'!$K74)*100,0)</f>
        <v>0</v>
      </c>
      <c r="C27" s="115">
        <f>ROUND(('Table 7_data_All'!C74/'Table 7_data_All'!$K74)*100,0)</f>
        <v>0</v>
      </c>
      <c r="D27" s="115">
        <f>ROUND(('Table 7_data_All'!D74/'Table 7_data_All'!$K74)*100,0)</f>
        <v>0</v>
      </c>
      <c r="E27" s="115">
        <f>ROUND(('Table 7_data_All'!E74/'Table 7_data_All'!$K74)*100,0)</f>
        <v>0</v>
      </c>
      <c r="F27" s="115">
        <f>ROUND(('Table 7_data_All'!F74/'Table 7_data_All'!$K74)*100,0)</f>
        <v>1</v>
      </c>
      <c r="G27" s="115">
        <f>ROUND(('Table 7_data_All'!G74/'Table 7_data_All'!$K74)*100,0)</f>
        <v>18</v>
      </c>
      <c r="H27" s="115">
        <f>ROUND(('Table 7_data_All'!H74/'Table 7_data_All'!$K74)*100,0)</f>
        <v>68</v>
      </c>
      <c r="I27" s="115">
        <f>ROUND(('Table 7_data_All'!I74/'Table 7_data_All'!$K74)*100,0)</f>
        <v>13</v>
      </c>
      <c r="J27" s="115">
        <f>ROUND(('Table 7_data_All'!J74/'Table 7_data_All'!$K74)*100,0)</f>
        <v>0</v>
      </c>
      <c r="K27" s="115">
        <f>ROUND(('Table 7_data_All'!K74/'Table 7_data_All'!$K74)*100,0)</f>
        <v>100</v>
      </c>
      <c r="L27" s="115">
        <f>ROUND(('Table 7_data_All'!L74/'Table 7_data_All'!$K74)*100,0)</f>
        <v>81</v>
      </c>
      <c r="M27" s="120"/>
      <c r="O27"/>
    </row>
    <row r="28" spans="1:15" x14ac:dyDescent="0.2">
      <c r="A28" s="81" t="s">
        <v>123</v>
      </c>
      <c r="B28" s="115">
        <f>ROUND(('Table 7_data_All'!B75/'Table 7_data_All'!$K75)*100,0)</f>
        <v>0</v>
      </c>
      <c r="C28" s="115">
        <f>ROUND(('Table 7_data_All'!C75/'Table 7_data_All'!$K75)*100,0)</f>
        <v>0</v>
      </c>
      <c r="D28" s="115">
        <f>ROUND(('Table 7_data_All'!D75/'Table 7_data_All'!$K75)*100,0)</f>
        <v>0</v>
      </c>
      <c r="E28" s="115">
        <f>ROUND(('Table 7_data_All'!E75/'Table 7_data_All'!$K75)*100,0)</f>
        <v>0</v>
      </c>
      <c r="F28" s="115">
        <f>ROUND(('Table 7_data_All'!F75/'Table 7_data_All'!$K75)*100,0)</f>
        <v>0</v>
      </c>
      <c r="G28" s="115">
        <f>ROUND(('Table 7_data_All'!G75/'Table 7_data_All'!$K75)*100,0)</f>
        <v>5</v>
      </c>
      <c r="H28" s="115">
        <f>ROUND(('Table 7_data_All'!H75/'Table 7_data_All'!$K75)*100,0)</f>
        <v>65</v>
      </c>
      <c r="I28" s="115">
        <f>ROUND(('Table 7_data_All'!I75/'Table 7_data_All'!$K75)*100,0)</f>
        <v>30</v>
      </c>
      <c r="J28" s="115">
        <f>ROUND(('Table 7_data_All'!J75/'Table 7_data_All'!$K75)*100,0)</f>
        <v>0</v>
      </c>
      <c r="K28" s="115">
        <f>ROUND(('Table 7_data_All'!K75/'Table 7_data_All'!$K75)*100,0)</f>
        <v>100</v>
      </c>
      <c r="L28" s="115">
        <f>ROUND(('Table 7_data_All'!L75/'Table 7_data_All'!$K75)*100,0)</f>
        <v>95</v>
      </c>
      <c r="M28" s="120"/>
      <c r="O28"/>
    </row>
    <row r="29" spans="1:15" x14ac:dyDescent="0.2">
      <c r="A29" s="81" t="s">
        <v>122</v>
      </c>
      <c r="B29" s="115">
        <f>ROUND(('Table 7_data_All'!B76/'Table 7_data_All'!$K76)*100,0)</f>
        <v>0</v>
      </c>
      <c r="C29" s="115">
        <f>ROUND(('Table 7_data_All'!C76/'Table 7_data_All'!$K76)*100,0)</f>
        <v>0</v>
      </c>
      <c r="D29" s="115">
        <f>ROUND(('Table 7_data_All'!D76/'Table 7_data_All'!$K76)*100,0)</f>
        <v>0</v>
      </c>
      <c r="E29" s="115">
        <f>ROUND(('Table 7_data_All'!E76/'Table 7_data_All'!$K76)*100,0)</f>
        <v>0</v>
      </c>
      <c r="F29" s="115">
        <f>ROUND(('Table 7_data_All'!F76/'Table 7_data_All'!$K76)*100,0)</f>
        <v>0</v>
      </c>
      <c r="G29" s="115">
        <f>ROUND(('Table 7_data_All'!G76/'Table 7_data_All'!$K76)*100,0)</f>
        <v>1</v>
      </c>
      <c r="H29" s="115">
        <f>ROUND(('Table 7_data_All'!H76/'Table 7_data_All'!$K76)*100,0)</f>
        <v>37</v>
      </c>
      <c r="I29" s="115">
        <f>ROUND(('Table 7_data_All'!I76/'Table 7_data_All'!$K76)*100,0)</f>
        <v>61</v>
      </c>
      <c r="J29" s="115">
        <f>ROUND(('Table 7_data_All'!J76/'Table 7_data_All'!$K76)*100,0)</f>
        <v>1</v>
      </c>
      <c r="K29" s="115">
        <f>ROUND(('Table 7_data_All'!K76/'Table 7_data_All'!$K76)*100,0)</f>
        <v>100</v>
      </c>
      <c r="L29" s="115">
        <f>ROUND(('Table 7_data_All'!L76/'Table 7_data_All'!$K76)*100,0)</f>
        <v>99</v>
      </c>
      <c r="M29" s="120"/>
      <c r="O29"/>
    </row>
    <row r="30" spans="1:15" x14ac:dyDescent="0.2">
      <c r="A30" s="101" t="s">
        <v>127</v>
      </c>
      <c r="B30" s="115">
        <f>ROUND(('Table 7_data_All'!B77/'Table 7_data_All'!$K77)*100,0)</f>
        <v>0</v>
      </c>
      <c r="C30" s="115">
        <f>ROUND(('Table 7_data_All'!C77/'Table 7_data_All'!$K77)*100,0)</f>
        <v>0</v>
      </c>
      <c r="D30" s="115">
        <f>ROUND(('Table 7_data_All'!D77/'Table 7_data_All'!$K77)*100,0)</f>
        <v>0</v>
      </c>
      <c r="E30" s="115">
        <f>ROUND(('Table 7_data_All'!E77/'Table 7_data_All'!$K77)*100,0)</f>
        <v>0</v>
      </c>
      <c r="F30" s="115">
        <f>ROUND(('Table 7_data_All'!F77/'Table 7_data_All'!$K77)*100,0)</f>
        <v>0</v>
      </c>
      <c r="G30" s="115">
        <f>ROUND(('Table 7_data_All'!G77/'Table 7_data_All'!$K77)*100,0)</f>
        <v>0</v>
      </c>
      <c r="H30" s="115">
        <f>ROUND(('Table 7_data_All'!H77/'Table 7_data_All'!$K77)*100,0)</f>
        <v>9</v>
      </c>
      <c r="I30" s="115">
        <f>ROUND(('Table 7_data_All'!I77/'Table 7_data_All'!$K77)*100,0)</f>
        <v>85</v>
      </c>
      <c r="J30" s="115">
        <f>ROUND(('Table 7_data_All'!J77/'Table 7_data_All'!$K77)*100,0)</f>
        <v>6</v>
      </c>
      <c r="K30" s="115">
        <f>ROUND(('Table 7_data_All'!K77/'Table 7_data_All'!$K77)*100,0)</f>
        <v>100</v>
      </c>
      <c r="L30" s="115">
        <f>ROUND(('Table 7_data_All'!L77/'Table 7_data_All'!$K77)*100,0)</f>
        <v>100</v>
      </c>
      <c r="M30" s="120"/>
      <c r="O30"/>
    </row>
    <row r="31" spans="1:15" x14ac:dyDescent="0.2">
      <c r="A31" s="82" t="s">
        <v>96</v>
      </c>
      <c r="B31" s="115">
        <f>ROUND(('Table 7_data_All'!B78/'Table 7_data_All'!$K78)*100,0)</f>
        <v>0</v>
      </c>
      <c r="C31" s="115">
        <f>ROUND(('Table 7_data_All'!C78/'Table 7_data_All'!$K78)*100,0)</f>
        <v>0</v>
      </c>
      <c r="D31" s="115">
        <f>ROUND(('Table 7_data_All'!D78/'Table 7_data_All'!$K78)*100,0)</f>
        <v>0</v>
      </c>
      <c r="E31" s="115">
        <f>ROUND(('Table 7_data_All'!E78/'Table 7_data_All'!$K78)*100,0)</f>
        <v>0</v>
      </c>
      <c r="F31" s="115">
        <f>ROUND(('Table 7_data_All'!F78/'Table 7_data_All'!$K78)*100,0)</f>
        <v>0</v>
      </c>
      <c r="G31" s="115">
        <f>ROUND(('Table 7_data_All'!G78/'Table 7_data_All'!$K78)*100,0)</f>
        <v>4</v>
      </c>
      <c r="H31" s="115">
        <f>ROUND(('Table 7_data_All'!H78/'Table 7_data_All'!$K78)*100,0)</f>
        <v>41</v>
      </c>
      <c r="I31" s="115">
        <f>ROUND(('Table 7_data_All'!I78/'Table 7_data_All'!$K78)*100,0)</f>
        <v>53</v>
      </c>
      <c r="J31" s="115">
        <f>ROUND(('Table 7_data_All'!J78/'Table 7_data_All'!$K78)*100,0)</f>
        <v>2</v>
      </c>
      <c r="K31" s="115">
        <f>ROUND(('Table 7_data_All'!K78/'Table 7_data_All'!$K78)*100,0)</f>
        <v>100</v>
      </c>
      <c r="L31" s="115">
        <f>ROUND(('Table 7_data_All'!L78/'Table 7_data_All'!$K78)*100,0)</f>
        <v>95</v>
      </c>
      <c r="M31" s="120"/>
      <c r="O31"/>
    </row>
    <row r="32" spans="1:15" x14ac:dyDescent="0.2">
      <c r="A32" s="81"/>
      <c r="B32" s="79"/>
      <c r="C32" s="79"/>
      <c r="D32" s="79"/>
      <c r="E32" s="79"/>
      <c r="F32" s="79"/>
      <c r="G32" s="79"/>
      <c r="H32" s="79"/>
      <c r="I32" s="79"/>
      <c r="J32" s="79"/>
      <c r="K32" s="79"/>
      <c r="L32" s="79"/>
      <c r="M32" s="79"/>
      <c r="N32" s="79"/>
      <c r="O32" s="79"/>
    </row>
    <row r="33" spans="1:16" x14ac:dyDescent="0.2">
      <c r="A33" s="96" t="s">
        <v>141</v>
      </c>
      <c r="B33" s="96"/>
      <c r="C33" s="96"/>
      <c r="D33" s="96"/>
      <c r="E33" s="96"/>
      <c r="F33" s="96"/>
      <c r="G33" s="96"/>
      <c r="H33" s="108"/>
      <c r="I33" s="108"/>
      <c r="J33" s="108"/>
      <c r="K33" s="108"/>
      <c r="L33" s="108"/>
      <c r="M33" s="108"/>
      <c r="N33" s="74"/>
      <c r="O33" s="119"/>
    </row>
    <row r="34" spans="1:16" x14ac:dyDescent="0.2">
      <c r="A34" s="112"/>
      <c r="B34" s="519" t="s">
        <v>138</v>
      </c>
      <c r="C34" s="519"/>
      <c r="D34" s="519"/>
      <c r="E34" s="519"/>
      <c r="F34" s="519"/>
      <c r="G34" s="519"/>
      <c r="H34" s="519"/>
      <c r="I34" s="519"/>
      <c r="J34" s="519"/>
      <c r="K34" s="519"/>
      <c r="L34" s="519"/>
      <c r="M34" s="73"/>
      <c r="N34" s="73"/>
      <c r="O34" s="73"/>
    </row>
    <row r="35" spans="1:16" ht="33.75" x14ac:dyDescent="0.2">
      <c r="A35" s="113" t="s">
        <v>93</v>
      </c>
      <c r="B35" s="18" t="s">
        <v>6</v>
      </c>
      <c r="C35" s="18" t="s">
        <v>46</v>
      </c>
      <c r="D35" s="19" t="s">
        <v>47</v>
      </c>
      <c r="E35" s="19" t="s">
        <v>48</v>
      </c>
      <c r="F35" s="18">
        <v>2</v>
      </c>
      <c r="G35" s="20">
        <v>3</v>
      </c>
      <c r="H35" s="20">
        <v>4</v>
      </c>
      <c r="I35" s="20">
        <v>5</v>
      </c>
      <c r="J35" s="19">
        <v>6</v>
      </c>
      <c r="K35" s="114" t="s">
        <v>11</v>
      </c>
      <c r="L35" s="114" t="s">
        <v>139</v>
      </c>
      <c r="M35" s="120"/>
      <c r="O35"/>
    </row>
    <row r="36" spans="1:16" x14ac:dyDescent="0.2">
      <c r="A36" s="78" t="s">
        <v>47</v>
      </c>
      <c r="B36" s="115">
        <f>ROUND(('Table 7_data_All'!B83/'Table 7_data_All'!$K83)*100,0)</f>
        <v>0</v>
      </c>
      <c r="C36" s="115">
        <f>ROUND(('Table 7_data_All'!C83/'Table 7_data_All'!$K83)*100,0)</f>
        <v>0</v>
      </c>
      <c r="D36" s="115">
        <f>ROUND(('Table 7_data_All'!D83/'Table 7_data_All'!$K83)*100,0)</f>
        <v>11</v>
      </c>
      <c r="E36" s="115">
        <f>ROUND(('Table 7_data_All'!E83/'Table 7_data_All'!$K83)*100,0)</f>
        <v>12</v>
      </c>
      <c r="F36" s="115">
        <f>ROUND(('Table 7_data_All'!F83/'Table 7_data_All'!$K83)*100,0)</f>
        <v>28</v>
      </c>
      <c r="G36" s="115">
        <f>ROUND(('Table 7_data_All'!G83/'Table 7_data_All'!$K83)*100,0)</f>
        <v>35</v>
      </c>
      <c r="H36" s="115">
        <f>ROUND(('Table 7_data_All'!H83/'Table 7_data_All'!$K83)*100,0)</f>
        <v>12</v>
      </c>
      <c r="I36" s="115">
        <f>ROUND(('Table 7_data_All'!I83/'Table 7_data_All'!$K83)*100,0)</f>
        <v>0</v>
      </c>
      <c r="J36" s="115">
        <f>ROUND(('Table 7_data_All'!J83/'Table 7_data_All'!$K83)*100,0)</f>
        <v>0</v>
      </c>
      <c r="K36" s="115">
        <f>ROUND(('Table 7_data_All'!K83/'Table 7_data_All'!$K83)*100,0)</f>
        <v>100</v>
      </c>
      <c r="L36" s="115">
        <f>ROUND(('Table 7_data_All'!L83/'Table 7_data_All'!$K83)*100,0)</f>
        <v>13</v>
      </c>
      <c r="M36" s="120"/>
      <c r="O36"/>
    </row>
    <row r="37" spans="1:16" x14ac:dyDescent="0.2">
      <c r="A37" s="101">
        <v>1</v>
      </c>
      <c r="B37" s="115">
        <f>ROUND(('Table 7_data_All'!B84/'Table 7_data_All'!$K84)*100,0)</f>
        <v>0</v>
      </c>
      <c r="C37" s="115">
        <f>ROUND(('Table 7_data_All'!C84/'Table 7_data_All'!$K84)*100,0)</f>
        <v>0</v>
      </c>
      <c r="D37" s="115">
        <f>ROUND(('Table 7_data_All'!D84/'Table 7_data_All'!$K84)*100,0)</f>
        <v>0</v>
      </c>
      <c r="E37" s="115">
        <f>ROUND(('Table 7_data_All'!E84/'Table 7_data_All'!$K84)*100,0)</f>
        <v>1</v>
      </c>
      <c r="F37" s="115">
        <f>ROUND(('Table 7_data_All'!F84/'Table 7_data_All'!$K84)*100,0)</f>
        <v>7</v>
      </c>
      <c r="G37" s="115">
        <f>ROUND(('Table 7_data_All'!G84/'Table 7_data_All'!$K84)*100,0)</f>
        <v>47</v>
      </c>
      <c r="H37" s="115">
        <f>ROUND(('Table 7_data_All'!H84/'Table 7_data_All'!$K84)*100,0)</f>
        <v>44</v>
      </c>
      <c r="I37" s="115">
        <f>ROUND(('Table 7_data_All'!I84/'Table 7_data_All'!$K84)*100,0)</f>
        <v>2</v>
      </c>
      <c r="J37" s="115">
        <f>ROUND(('Table 7_data_All'!J84/'Table 7_data_All'!$K84)*100,0)</f>
        <v>0</v>
      </c>
      <c r="K37" s="115">
        <f>ROUND(('Table 7_data_All'!K84/'Table 7_data_All'!$K84)*100,0)</f>
        <v>100</v>
      </c>
      <c r="L37" s="115">
        <f>ROUND(('Table 7_data_All'!L84/'Table 7_data_All'!$K84)*100,0)</f>
        <v>45</v>
      </c>
      <c r="M37" s="120"/>
      <c r="O37"/>
    </row>
    <row r="38" spans="1:16" x14ac:dyDescent="0.2">
      <c r="A38" s="81" t="s">
        <v>124</v>
      </c>
      <c r="B38" s="115">
        <f>ROUND(('Table 7_data_All'!B85/'Table 7_data_All'!$K85)*100,0)</f>
        <v>0</v>
      </c>
      <c r="C38" s="115">
        <f>ROUND(('Table 7_data_All'!C85/'Table 7_data_All'!$K85)*100,0)</f>
        <v>0</v>
      </c>
      <c r="D38" s="115">
        <f>ROUND(('Table 7_data_All'!D85/'Table 7_data_All'!$K85)*100,0)</f>
        <v>0</v>
      </c>
      <c r="E38" s="115">
        <f>ROUND(('Table 7_data_All'!E85/'Table 7_data_All'!$K85)*100,0)</f>
        <v>0</v>
      </c>
      <c r="F38" s="115">
        <f>ROUND(('Table 7_data_All'!F85/'Table 7_data_All'!$K85)*100,0)</f>
        <v>1</v>
      </c>
      <c r="G38" s="115">
        <f>ROUND(('Table 7_data_All'!G85/'Table 7_data_All'!$K85)*100,0)</f>
        <v>19</v>
      </c>
      <c r="H38" s="115">
        <f>ROUND(('Table 7_data_All'!H85/'Table 7_data_All'!$K85)*100,0)</f>
        <v>74</v>
      </c>
      <c r="I38" s="115">
        <f>ROUND(('Table 7_data_All'!I85/'Table 7_data_All'!$K85)*100,0)</f>
        <v>6</v>
      </c>
      <c r="J38" s="115">
        <f>ROUND(('Table 7_data_All'!J85/'Table 7_data_All'!$K85)*100,0)</f>
        <v>0</v>
      </c>
      <c r="K38" s="115">
        <f>ROUND(('Table 7_data_All'!K85/'Table 7_data_All'!$K85)*100,0)</f>
        <v>100</v>
      </c>
      <c r="L38" s="115">
        <f>ROUND(('Table 7_data_All'!L85/'Table 7_data_All'!$K85)*100,0)</f>
        <v>80</v>
      </c>
      <c r="M38" s="120"/>
      <c r="O38"/>
    </row>
    <row r="39" spans="1:16" x14ac:dyDescent="0.2">
      <c r="A39" s="81" t="s">
        <v>123</v>
      </c>
      <c r="B39" s="115">
        <f>ROUND(('Table 7_data_All'!B86/'Table 7_data_All'!$K86)*100,0)</f>
        <v>0</v>
      </c>
      <c r="C39" s="115">
        <f>ROUND(('Table 7_data_All'!C86/'Table 7_data_All'!$K86)*100,0)</f>
        <v>0</v>
      </c>
      <c r="D39" s="115">
        <f>ROUND(('Table 7_data_All'!D86/'Table 7_data_All'!$K86)*100,0)</f>
        <v>0</v>
      </c>
      <c r="E39" s="115">
        <f>ROUND(('Table 7_data_All'!E86/'Table 7_data_All'!$K86)*100,0)</f>
        <v>0</v>
      </c>
      <c r="F39" s="115">
        <f>ROUND(('Table 7_data_All'!F86/'Table 7_data_All'!$K86)*100,0)</f>
        <v>0</v>
      </c>
      <c r="G39" s="115">
        <f>ROUND(('Table 7_data_All'!G86/'Table 7_data_All'!$K86)*100,0)</f>
        <v>4</v>
      </c>
      <c r="H39" s="115">
        <f>ROUND(('Table 7_data_All'!H86/'Table 7_data_All'!$K86)*100,0)</f>
        <v>73</v>
      </c>
      <c r="I39" s="115">
        <f>ROUND(('Table 7_data_All'!I86/'Table 7_data_All'!$K86)*100,0)</f>
        <v>22</v>
      </c>
      <c r="J39" s="115">
        <f>ROUND(('Table 7_data_All'!J86/'Table 7_data_All'!$K86)*100,0)</f>
        <v>0</v>
      </c>
      <c r="K39" s="115">
        <f>ROUND(('Table 7_data_All'!K86/'Table 7_data_All'!$K86)*100,0)</f>
        <v>100</v>
      </c>
      <c r="L39" s="115">
        <f>ROUND(('Table 7_data_All'!L86/'Table 7_data_All'!$K86)*100,0)</f>
        <v>96</v>
      </c>
      <c r="M39" s="120"/>
      <c r="O39"/>
    </row>
    <row r="40" spans="1:16" x14ac:dyDescent="0.2">
      <c r="A40" s="81" t="s">
        <v>122</v>
      </c>
      <c r="B40" s="115">
        <f>ROUND(('Table 7_data_All'!B87/'Table 7_data_All'!$K87)*100,0)</f>
        <v>0</v>
      </c>
      <c r="C40" s="115">
        <f>ROUND(('Table 7_data_All'!C87/'Table 7_data_All'!$K87)*100,0)</f>
        <v>0</v>
      </c>
      <c r="D40" s="115">
        <f>ROUND(('Table 7_data_All'!D87/'Table 7_data_All'!$K87)*100,0)</f>
        <v>0</v>
      </c>
      <c r="E40" s="115">
        <f>ROUND(('Table 7_data_All'!E87/'Table 7_data_All'!$K87)*100,0)</f>
        <v>0</v>
      </c>
      <c r="F40" s="115">
        <f>ROUND(('Table 7_data_All'!F87/'Table 7_data_All'!$K87)*100,0)</f>
        <v>0</v>
      </c>
      <c r="G40" s="115">
        <f>ROUND(('Table 7_data_All'!G87/'Table 7_data_All'!$K87)*100,0)</f>
        <v>1</v>
      </c>
      <c r="H40" s="115">
        <f>ROUND(('Table 7_data_All'!H87/'Table 7_data_All'!$K87)*100,0)</f>
        <v>45</v>
      </c>
      <c r="I40" s="115">
        <f>ROUND(('Table 7_data_All'!I87/'Table 7_data_All'!$K87)*100,0)</f>
        <v>54</v>
      </c>
      <c r="J40" s="115">
        <f>ROUND(('Table 7_data_All'!J87/'Table 7_data_All'!$K87)*100,0)</f>
        <v>1</v>
      </c>
      <c r="K40" s="115">
        <f>ROUND(('Table 7_data_All'!K87/'Table 7_data_All'!$K87)*100,0)</f>
        <v>100</v>
      </c>
      <c r="L40" s="115">
        <f>ROUND(('Table 7_data_All'!L87/'Table 7_data_All'!$K87)*100,0)</f>
        <v>99</v>
      </c>
      <c r="M40" s="120"/>
      <c r="O40"/>
    </row>
    <row r="41" spans="1:16" x14ac:dyDescent="0.2">
      <c r="A41" s="101" t="s">
        <v>127</v>
      </c>
      <c r="B41" s="115">
        <f>ROUND(('Table 7_data_All'!B88/'Table 7_data_All'!$K88)*100,0)</f>
        <v>0</v>
      </c>
      <c r="C41" s="115">
        <f>ROUND(('Table 7_data_All'!C88/'Table 7_data_All'!$K88)*100,0)</f>
        <v>0</v>
      </c>
      <c r="D41" s="115">
        <f>ROUND(('Table 7_data_All'!D88/'Table 7_data_All'!$K88)*100,0)</f>
        <v>0</v>
      </c>
      <c r="E41" s="115">
        <f>ROUND(('Table 7_data_All'!E88/'Table 7_data_All'!$K88)*100,0)</f>
        <v>0</v>
      </c>
      <c r="F41" s="115">
        <f>ROUND(('Table 7_data_All'!F88/'Table 7_data_All'!$K88)*100,0)</f>
        <v>0</v>
      </c>
      <c r="G41" s="115">
        <f>ROUND(('Table 7_data_All'!G88/'Table 7_data_All'!$K88)*100,0)</f>
        <v>0</v>
      </c>
      <c r="H41" s="115">
        <f>ROUND(('Table 7_data_All'!H88/'Table 7_data_All'!$K88)*100,0)</f>
        <v>15</v>
      </c>
      <c r="I41" s="115">
        <f>ROUND(('Table 7_data_All'!I88/'Table 7_data_All'!$K88)*100,0)</f>
        <v>79</v>
      </c>
      <c r="J41" s="115">
        <f>ROUND(('Table 7_data_All'!J88/'Table 7_data_All'!$K88)*100,0)</f>
        <v>6</v>
      </c>
      <c r="K41" s="115">
        <f>ROUND(('Table 7_data_All'!K88/'Table 7_data_All'!$K88)*100,0)</f>
        <v>100</v>
      </c>
      <c r="L41" s="115">
        <f>ROUND(('Table 7_data_All'!L88/'Table 7_data_All'!$K88)*100,0)</f>
        <v>100</v>
      </c>
      <c r="M41" s="120"/>
      <c r="O41"/>
    </row>
    <row r="42" spans="1:16" ht="15" customHeight="1" x14ac:dyDescent="0.2">
      <c r="A42" s="82" t="s">
        <v>96</v>
      </c>
      <c r="B42" s="115">
        <f>ROUND(('Table 7_data_All'!B89/'Table 7_data_All'!$K89)*100,0)</f>
        <v>0</v>
      </c>
      <c r="C42" s="115">
        <f>ROUND(('Table 7_data_All'!C89/'Table 7_data_All'!$K89)*100,0)</f>
        <v>0</v>
      </c>
      <c r="D42" s="115">
        <f>ROUND(('Table 7_data_All'!D89/'Table 7_data_All'!$K89)*100,0)</f>
        <v>0</v>
      </c>
      <c r="E42" s="115">
        <f>ROUND(('Table 7_data_All'!E89/'Table 7_data_All'!$K89)*100,0)</f>
        <v>0</v>
      </c>
      <c r="F42" s="115">
        <f>ROUND(('Table 7_data_All'!F89/'Table 7_data_All'!$K89)*100,0)</f>
        <v>0</v>
      </c>
      <c r="G42" s="115">
        <f>ROUND(('Table 7_data_All'!G89/'Table 7_data_All'!$K89)*100,0)</f>
        <v>7</v>
      </c>
      <c r="H42" s="115">
        <f>ROUND(('Table 7_data_All'!H89/'Table 7_data_All'!$K89)*100,0)</f>
        <v>58</v>
      </c>
      <c r="I42" s="115">
        <f>ROUND(('Table 7_data_All'!I89/'Table 7_data_All'!$K89)*100,0)</f>
        <v>34</v>
      </c>
      <c r="J42" s="115">
        <f>ROUND(('Table 7_data_All'!J89/'Table 7_data_All'!$K89)*100,0)</f>
        <v>1</v>
      </c>
      <c r="K42" s="115">
        <f>ROUND(('Table 7_data_All'!K89/'Table 7_data_All'!$K89)*100,0)</f>
        <v>100</v>
      </c>
      <c r="L42" s="115">
        <f>ROUND(('Table 7_data_All'!L89/'Table 7_data_All'!$K89)*100,0)</f>
        <v>93</v>
      </c>
      <c r="M42" s="120"/>
      <c r="O42"/>
    </row>
    <row r="43" spans="1:16" ht="15.75" customHeight="1" x14ac:dyDescent="0.2">
      <c r="A43" s="81"/>
      <c r="B43" s="79"/>
      <c r="C43" s="79"/>
      <c r="D43" s="79"/>
      <c r="E43" s="79"/>
      <c r="F43" s="79"/>
      <c r="G43" s="79"/>
      <c r="H43" s="79"/>
      <c r="I43" s="79"/>
      <c r="J43" s="79"/>
      <c r="K43" s="79"/>
      <c r="L43" s="79"/>
      <c r="M43" s="79"/>
      <c r="N43" s="79"/>
      <c r="O43" s="79"/>
    </row>
    <row r="44" spans="1:16" ht="33.75" customHeight="1" x14ac:dyDescent="0.2">
      <c r="A44" s="509" t="s">
        <v>142</v>
      </c>
      <c r="B44" s="523"/>
      <c r="C44" s="523"/>
      <c r="D44" s="523"/>
      <c r="E44" s="523"/>
      <c r="F44" s="523"/>
      <c r="G44" s="523"/>
      <c r="H44" s="523"/>
      <c r="I44" s="523"/>
      <c r="J44" s="523"/>
      <c r="K44" s="523"/>
      <c r="L44" s="523"/>
      <c r="M44" s="523"/>
      <c r="N44" s="523"/>
      <c r="O44" s="523"/>
    </row>
    <row r="45" spans="1:16" ht="16.5" customHeight="1" x14ac:dyDescent="0.2">
      <c r="A45" s="510" t="s">
        <v>143</v>
      </c>
      <c r="B45" s="510"/>
      <c r="C45" s="510"/>
      <c r="D45" s="510"/>
      <c r="E45" s="510"/>
      <c r="F45" s="510"/>
      <c r="G45" s="510"/>
      <c r="H45" s="510"/>
      <c r="I45" s="510"/>
      <c r="J45" s="510"/>
      <c r="K45" s="510"/>
      <c r="L45" s="510"/>
      <c r="M45" s="510"/>
      <c r="N45" s="510"/>
      <c r="O45" s="510"/>
      <c r="P45" s="87"/>
    </row>
    <row r="46" spans="1:16" x14ac:dyDescent="0.2">
      <c r="A46" s="13"/>
    </row>
    <row r="48" spans="1:16" x14ac:dyDescent="0.2">
      <c r="A48" s="500" t="s">
        <v>97</v>
      </c>
      <c r="B48" s="500"/>
      <c r="C48" s="500"/>
      <c r="D48" s="500"/>
      <c r="E48" s="500"/>
      <c r="F48" s="500"/>
      <c r="G48" s="500"/>
      <c r="H48" s="73"/>
      <c r="I48" s="74"/>
    </row>
    <row r="49" spans="1:15" x14ac:dyDescent="0.2">
      <c r="A49" s="516" t="s">
        <v>93</v>
      </c>
      <c r="B49" s="502" t="s">
        <v>101</v>
      </c>
      <c r="C49" s="502"/>
      <c r="D49" s="502"/>
      <c r="E49" s="502"/>
      <c r="F49" s="502"/>
      <c r="G49" s="502"/>
      <c r="H49" s="502"/>
      <c r="I49" s="502"/>
    </row>
    <row r="50" spans="1:15" ht="67.5" x14ac:dyDescent="0.2">
      <c r="A50" s="517"/>
      <c r="B50" s="91">
        <v>0</v>
      </c>
      <c r="C50" s="91"/>
      <c r="D50" s="75">
        <v>1</v>
      </c>
      <c r="E50" s="75">
        <v>2</v>
      </c>
      <c r="F50" s="75">
        <v>3</v>
      </c>
      <c r="G50" s="75">
        <v>4</v>
      </c>
      <c r="H50" s="75">
        <v>5</v>
      </c>
      <c r="I50" s="76">
        <v>6</v>
      </c>
      <c r="J50" s="77" t="s">
        <v>190</v>
      </c>
      <c r="K50" s="129" t="s">
        <v>11</v>
      </c>
    </row>
    <row r="51" spans="1:15" x14ac:dyDescent="0.2">
      <c r="A51" s="78" t="s">
        <v>47</v>
      </c>
      <c r="B51" s="131"/>
      <c r="C51" s="131"/>
      <c r="D51" s="133"/>
      <c r="E51" s="133"/>
      <c r="F51" s="133"/>
      <c r="G51" s="133"/>
      <c r="H51" s="133"/>
      <c r="I51" s="133"/>
      <c r="J51" s="133"/>
    </row>
    <row r="52" spans="1:15" x14ac:dyDescent="0.2">
      <c r="A52" s="101">
        <v>1</v>
      </c>
      <c r="B52" s="131"/>
      <c r="C52" s="131"/>
      <c r="D52" s="131"/>
      <c r="E52" s="131"/>
      <c r="F52" s="131"/>
      <c r="G52" s="131"/>
      <c r="H52" s="131"/>
      <c r="I52" s="131"/>
      <c r="J52" s="131"/>
      <c r="K52" s="92"/>
    </row>
    <row r="53" spans="1:15" x14ac:dyDescent="0.2">
      <c r="A53" s="81" t="s">
        <v>124</v>
      </c>
      <c r="B53" s="131"/>
      <c r="C53" s="131"/>
      <c r="D53" s="131"/>
      <c r="E53" s="131"/>
      <c r="F53" s="131"/>
      <c r="G53" s="131"/>
      <c r="H53" s="131"/>
      <c r="I53" s="131"/>
      <c r="J53" s="131"/>
      <c r="K53" s="92"/>
    </row>
    <row r="54" spans="1:15" x14ac:dyDescent="0.2">
      <c r="A54" s="81" t="s">
        <v>123</v>
      </c>
      <c r="B54" s="131"/>
      <c r="C54" s="131"/>
      <c r="D54" s="131"/>
      <c r="E54" s="131"/>
      <c r="F54" s="131"/>
      <c r="G54" s="131"/>
      <c r="H54" s="131"/>
      <c r="I54" s="131"/>
      <c r="J54" s="131"/>
      <c r="K54" s="92"/>
    </row>
    <row r="55" spans="1:15" x14ac:dyDescent="0.2">
      <c r="A55" s="81" t="s">
        <v>122</v>
      </c>
      <c r="B55" s="131"/>
      <c r="C55" s="131"/>
      <c r="D55" s="131"/>
      <c r="E55" s="131"/>
      <c r="F55" s="131"/>
      <c r="G55" s="131"/>
      <c r="H55" s="131"/>
      <c r="I55" s="131"/>
      <c r="J55" s="131"/>
      <c r="K55" s="92"/>
    </row>
    <row r="56" spans="1:15" x14ac:dyDescent="0.2">
      <c r="A56" s="101" t="s">
        <v>127</v>
      </c>
      <c r="B56" s="131"/>
      <c r="C56" s="131"/>
      <c r="D56" s="131"/>
      <c r="E56" s="131"/>
      <c r="F56" s="131"/>
      <c r="G56" s="131"/>
      <c r="H56" s="131"/>
      <c r="I56" s="131"/>
      <c r="J56" s="131"/>
      <c r="K56" s="92"/>
    </row>
    <row r="57" spans="1:15" x14ac:dyDescent="0.2">
      <c r="A57" s="82" t="s">
        <v>96</v>
      </c>
      <c r="B57" s="132"/>
      <c r="C57" s="132"/>
      <c r="D57" s="132"/>
      <c r="E57" s="132"/>
      <c r="F57" s="132"/>
      <c r="G57" s="132"/>
      <c r="H57" s="132"/>
      <c r="I57" s="132"/>
      <c r="J57" s="132"/>
      <c r="K57" s="83"/>
    </row>
    <row r="59" spans="1:15" x14ac:dyDescent="0.2">
      <c r="A59" s="500" t="s">
        <v>137</v>
      </c>
      <c r="B59" s="500"/>
      <c r="C59" s="500"/>
      <c r="D59" s="500"/>
      <c r="E59" s="500"/>
      <c r="F59" s="500"/>
      <c r="G59" s="500"/>
      <c r="H59" s="108"/>
      <c r="I59" s="108"/>
      <c r="J59" s="108"/>
      <c r="K59" s="108"/>
      <c r="L59" s="108"/>
      <c r="M59" s="108"/>
      <c r="N59" s="74"/>
      <c r="O59" s="119"/>
    </row>
    <row r="60" spans="1:15" x14ac:dyDescent="0.2">
      <c r="A60" s="112"/>
      <c r="B60" s="519" t="s">
        <v>138</v>
      </c>
      <c r="C60" s="519"/>
      <c r="D60" s="519"/>
      <c r="E60" s="519"/>
      <c r="F60" s="519"/>
      <c r="G60" s="519"/>
      <c r="H60" s="519"/>
      <c r="I60" s="519"/>
      <c r="J60" s="519"/>
      <c r="K60" s="519"/>
      <c r="L60" s="73"/>
      <c r="M60" s="73"/>
      <c r="N60" s="73"/>
      <c r="O60" s="73"/>
    </row>
    <row r="61" spans="1:15" ht="33.75" x14ac:dyDescent="0.2">
      <c r="A61" s="113" t="s">
        <v>93</v>
      </c>
      <c r="B61" s="18" t="s">
        <v>6</v>
      </c>
      <c r="C61" s="18" t="s">
        <v>10</v>
      </c>
      <c r="D61" s="18" t="s">
        <v>7</v>
      </c>
      <c r="E61" s="18" t="s">
        <v>8</v>
      </c>
      <c r="F61" s="20">
        <v>3</v>
      </c>
      <c r="G61" s="20">
        <v>4</v>
      </c>
      <c r="H61" s="20">
        <v>5</v>
      </c>
      <c r="I61" s="19">
        <v>6</v>
      </c>
      <c r="J61" s="114" t="s">
        <v>11</v>
      </c>
      <c r="K61" s="114" t="s">
        <v>139</v>
      </c>
      <c r="L61" s="120"/>
      <c r="O61"/>
    </row>
    <row r="62" spans="1:15" x14ac:dyDescent="0.2">
      <c r="A62" s="78" t="s">
        <v>47</v>
      </c>
      <c r="B62" s="134">
        <f>ROUND('Table 7_data_All'!B61/1000,1)</f>
        <v>0.1</v>
      </c>
      <c r="C62" s="134">
        <f>ROUND('Table 7_data_All'!C61/1000,1)</f>
        <v>0</v>
      </c>
      <c r="D62" s="134">
        <f>ROUND('Table 7_data_All'!D61/1000,1)</f>
        <v>9.1999999999999993</v>
      </c>
      <c r="E62" s="134">
        <f>ROUND('Table 7_data_All'!E61/1000,1)</f>
        <v>1.6</v>
      </c>
      <c r="F62" s="134">
        <f>ROUND('Table 7_data_All'!F61/1000,1)</f>
        <v>2.1</v>
      </c>
      <c r="G62" s="134">
        <f>ROUND('Table 7_data_All'!G61/1000,1)</f>
        <v>2.8</v>
      </c>
      <c r="H62" s="134">
        <f>ROUND('Table 7_data_All'!H61/1000,1)</f>
        <v>0.5</v>
      </c>
      <c r="I62" s="134">
        <f>ROUND('Table 7_data_All'!I61/1000,1)</f>
        <v>0</v>
      </c>
      <c r="J62" s="134">
        <f>ROUND('Table 7_data_All'!J61/1000,1)</f>
        <v>16.3</v>
      </c>
      <c r="K62" s="134">
        <f>ROUND('Table 7_data_All'!K61/1000,1)</f>
        <v>3.3</v>
      </c>
      <c r="L62" s="120"/>
      <c r="O62"/>
    </row>
    <row r="63" spans="1:15" x14ac:dyDescent="0.2">
      <c r="A63" s="101">
        <v>1</v>
      </c>
      <c r="B63" s="134">
        <f>ROUND('Table 7_data_All'!B62/1000,1)</f>
        <v>0.4</v>
      </c>
      <c r="C63" s="134">
        <f>ROUND('Table 7_data_All'!C62/1000,1)</f>
        <v>0.1</v>
      </c>
      <c r="D63" s="134">
        <f>ROUND('Table 7_data_All'!D62/1000,1)</f>
        <v>5.8</v>
      </c>
      <c r="E63" s="134">
        <f>ROUND('Table 7_data_All'!E62/1000,1)</f>
        <v>5.9</v>
      </c>
      <c r="F63" s="134">
        <f>ROUND('Table 7_data_All'!F62/1000,1)</f>
        <v>16.100000000000001</v>
      </c>
      <c r="G63" s="134">
        <f>ROUND('Table 7_data_All'!G62/1000,1)</f>
        <v>31.2</v>
      </c>
      <c r="H63" s="134">
        <f>ROUND('Table 7_data_All'!H62/1000,1)</f>
        <v>6.5</v>
      </c>
      <c r="I63" s="134">
        <f>ROUND('Table 7_data_All'!I62/1000,1)</f>
        <v>0</v>
      </c>
      <c r="J63" s="134">
        <f>ROUND('Table 7_data_All'!J62/1000,1)</f>
        <v>65.900000000000006</v>
      </c>
      <c r="K63" s="134">
        <f>ROUND('Table 7_data_All'!K62/1000,1)</f>
        <v>37.700000000000003</v>
      </c>
      <c r="L63" s="120"/>
      <c r="O63"/>
    </row>
    <row r="64" spans="1:15" x14ac:dyDescent="0.2">
      <c r="A64" s="81" t="s">
        <v>124</v>
      </c>
      <c r="B64" s="134">
        <f>ROUND('Table 7_data_All'!B63/1000,1)</f>
        <v>0.2</v>
      </c>
      <c r="C64" s="134">
        <f>ROUND('Table 7_data_All'!C63/1000,1)</f>
        <v>0</v>
      </c>
      <c r="D64" s="134">
        <f>ROUND('Table 7_data_All'!D63/1000,1)</f>
        <v>0.6</v>
      </c>
      <c r="E64" s="134">
        <f>ROUND('Table 7_data_All'!E63/1000,1)</f>
        <v>1.7</v>
      </c>
      <c r="F64" s="134">
        <f>ROUND('Table 7_data_All'!F63/1000,1)</f>
        <v>10.4</v>
      </c>
      <c r="G64" s="134">
        <f>ROUND('Table 7_data_All'!G63/1000,1)</f>
        <v>39.700000000000003</v>
      </c>
      <c r="H64" s="134">
        <f>ROUND('Table 7_data_All'!H63/1000,1)</f>
        <v>12.6</v>
      </c>
      <c r="I64" s="134">
        <f>ROUND('Table 7_data_All'!I63/1000,1)</f>
        <v>0</v>
      </c>
      <c r="J64" s="134">
        <f>ROUND('Table 7_data_All'!J63/1000,1)</f>
        <v>65.3</v>
      </c>
      <c r="K64" s="134">
        <f>ROUND('Table 7_data_All'!K63/1000,1)</f>
        <v>52.3</v>
      </c>
      <c r="L64" s="120"/>
      <c r="O64"/>
    </row>
    <row r="65" spans="1:15" x14ac:dyDescent="0.2">
      <c r="A65" s="81" t="s">
        <v>123</v>
      </c>
      <c r="B65" s="134">
        <f>ROUND('Table 7_data_All'!B64/1000,1)</f>
        <v>0.3</v>
      </c>
      <c r="C65" s="134">
        <f>ROUND('Table 7_data_All'!C64/1000,1)</f>
        <v>0</v>
      </c>
      <c r="D65" s="134">
        <f>ROUND('Table 7_data_All'!D64/1000,1)</f>
        <v>0.2</v>
      </c>
      <c r="E65" s="134">
        <f>ROUND('Table 7_data_All'!E64/1000,1)</f>
        <v>0.5</v>
      </c>
      <c r="F65" s="134">
        <f>ROUND('Table 7_data_All'!F64/1000,1)</f>
        <v>7</v>
      </c>
      <c r="G65" s="134">
        <f>ROUND('Table 7_data_All'!G64/1000,1)</f>
        <v>65.8</v>
      </c>
      <c r="H65" s="134">
        <f>ROUND('Table 7_data_All'!H64/1000,1)</f>
        <v>39.299999999999997</v>
      </c>
      <c r="I65" s="134">
        <f>ROUND('Table 7_data_All'!I64/1000,1)</f>
        <v>0</v>
      </c>
      <c r="J65" s="134">
        <f>ROUND('Table 7_data_All'!J64/1000,1)</f>
        <v>112.9</v>
      </c>
      <c r="K65" s="134">
        <f>ROUND('Table 7_data_All'!K64/1000,1)</f>
        <v>105</v>
      </c>
      <c r="L65" s="120"/>
      <c r="O65"/>
    </row>
    <row r="66" spans="1:15" x14ac:dyDescent="0.2">
      <c r="A66" s="81" t="s">
        <v>122</v>
      </c>
      <c r="B66" s="134">
        <f>ROUND('Table 7_data_All'!B65/1000,1)</f>
        <v>0.2</v>
      </c>
      <c r="C66" s="134">
        <f>ROUND('Table 7_data_All'!C65/1000,1)</f>
        <v>0</v>
      </c>
      <c r="D66" s="134">
        <f>ROUND('Table 7_data_All'!D65/1000,1)</f>
        <v>0</v>
      </c>
      <c r="E66" s="134">
        <f>ROUND('Table 7_data_All'!E65/1000,1)</f>
        <v>0.1</v>
      </c>
      <c r="F66" s="134">
        <f>ROUND('Table 7_data_All'!F65/1000,1)</f>
        <v>1.6</v>
      </c>
      <c r="G66" s="134">
        <f>ROUND('Table 7_data_All'!G65/1000,1)</f>
        <v>45.8</v>
      </c>
      <c r="H66" s="134">
        <f>ROUND('Table 7_data_All'!H65/1000,1)</f>
        <v>76.5</v>
      </c>
      <c r="I66" s="134">
        <f>ROUND('Table 7_data_All'!I65/1000,1)</f>
        <v>0.1</v>
      </c>
      <c r="J66" s="134">
        <f>ROUND('Table 7_data_All'!J65/1000,1)</f>
        <v>124.3</v>
      </c>
      <c r="K66" s="134">
        <f>ROUND('Table 7_data_All'!K65/1000,1)</f>
        <v>122.3</v>
      </c>
      <c r="L66" s="120"/>
      <c r="O66"/>
    </row>
    <row r="67" spans="1:15" x14ac:dyDescent="0.2">
      <c r="A67" s="101" t="s">
        <v>127</v>
      </c>
      <c r="B67" s="134">
        <f>ROUND('Table 7_data_All'!B66/1000,1)</f>
        <v>0.2</v>
      </c>
      <c r="C67" s="134">
        <f>ROUND('Table 7_data_All'!C66/1000,1)</f>
        <v>0</v>
      </c>
      <c r="D67" s="134">
        <f>ROUND('Table 7_data_All'!D66/1000,1)</f>
        <v>0</v>
      </c>
      <c r="E67" s="134">
        <f>ROUND('Table 7_data_All'!E66/1000,1)</f>
        <v>0</v>
      </c>
      <c r="F67" s="134">
        <f>ROUND('Table 7_data_All'!F66/1000,1)</f>
        <v>0.1</v>
      </c>
      <c r="G67" s="134">
        <f>ROUND('Table 7_data_All'!G66/1000,1)</f>
        <v>13.5</v>
      </c>
      <c r="H67" s="134">
        <f>ROUND('Table 7_data_All'!H66/1000,1)</f>
        <v>114</v>
      </c>
      <c r="I67" s="134">
        <f>ROUND('Table 7_data_All'!I66/1000,1)</f>
        <v>0.8</v>
      </c>
      <c r="J67" s="134">
        <f>ROUND('Table 7_data_All'!J66/1000,1)</f>
        <v>128.6</v>
      </c>
      <c r="K67" s="134">
        <f>ROUND('Table 7_data_All'!K66/1000,1)</f>
        <v>128.30000000000001</v>
      </c>
      <c r="L67" s="120"/>
      <c r="O67"/>
    </row>
    <row r="68" spans="1:15" x14ac:dyDescent="0.2">
      <c r="A68" s="82" t="s">
        <v>96</v>
      </c>
      <c r="B68" s="134">
        <f>ROUND('Table 7_data_All'!B67/1000,1)</f>
        <v>0.9</v>
      </c>
      <c r="C68" s="134">
        <f>ROUND('Table 7_data_All'!C67/1000,1)</f>
        <v>0.1</v>
      </c>
      <c r="D68" s="134">
        <f>ROUND('Table 7_data_All'!D67/1000,1)</f>
        <v>0.8</v>
      </c>
      <c r="E68" s="134">
        <f>ROUND('Table 7_data_All'!E67/1000,1)</f>
        <v>2.2999999999999998</v>
      </c>
      <c r="F68" s="134">
        <f>ROUND('Table 7_data_All'!F67/1000,1)</f>
        <v>19.100000000000001</v>
      </c>
      <c r="G68" s="134">
        <f>ROUND('Table 7_data_All'!G67/1000,1)</f>
        <v>164.7</v>
      </c>
      <c r="H68" s="134">
        <f>ROUND('Table 7_data_All'!H67/1000,1)</f>
        <v>242.3</v>
      </c>
      <c r="I68" s="134">
        <f>ROUND('Table 7_data_All'!I67/1000,1)</f>
        <v>0.9</v>
      </c>
      <c r="J68" s="134">
        <f>ROUND('Table 7_data_All'!J67/1000,1)</f>
        <v>431.1</v>
      </c>
      <c r="K68" s="134">
        <f>ROUND('Table 7_data_All'!K67/1000,1)</f>
        <v>407.9</v>
      </c>
      <c r="L68" s="120"/>
      <c r="O68"/>
    </row>
    <row r="69" spans="1:15" x14ac:dyDescent="0.2">
      <c r="A69" s="81"/>
      <c r="B69" s="79"/>
      <c r="C69" s="79"/>
      <c r="D69" s="79"/>
      <c r="E69" s="79"/>
      <c r="F69" s="79"/>
      <c r="G69" s="79"/>
      <c r="H69" s="79"/>
      <c r="I69" s="79"/>
      <c r="J69" s="79"/>
      <c r="K69" s="79"/>
      <c r="L69" s="79"/>
      <c r="M69" s="79"/>
      <c r="N69" s="79"/>
      <c r="O69" s="79"/>
    </row>
    <row r="70" spans="1:15" x14ac:dyDescent="0.2">
      <c r="A70" s="96" t="s">
        <v>140</v>
      </c>
      <c r="B70" s="96"/>
      <c r="C70" s="96"/>
      <c r="D70" s="96"/>
      <c r="E70" s="96"/>
      <c r="F70" s="96"/>
      <c r="G70" s="96"/>
      <c r="H70" s="108"/>
      <c r="I70" s="108"/>
      <c r="J70" s="108"/>
      <c r="K70" s="108"/>
      <c r="L70" s="108"/>
      <c r="M70" s="108"/>
      <c r="N70" s="74"/>
      <c r="O70" s="119"/>
    </row>
    <row r="71" spans="1:15" x14ac:dyDescent="0.2">
      <c r="A71" s="112"/>
      <c r="B71" s="519" t="s">
        <v>138</v>
      </c>
      <c r="C71" s="519"/>
      <c r="D71" s="519"/>
      <c r="E71" s="519"/>
      <c r="F71" s="519"/>
      <c r="G71" s="519"/>
      <c r="H71" s="519"/>
      <c r="I71" s="519"/>
      <c r="J71" s="519"/>
      <c r="K71" s="519"/>
      <c r="L71" s="519"/>
      <c r="M71" s="73"/>
      <c r="N71" s="73"/>
      <c r="O71" s="73"/>
    </row>
    <row r="72" spans="1:15" ht="33.75" x14ac:dyDescent="0.2">
      <c r="A72" s="113" t="s">
        <v>93</v>
      </c>
      <c r="B72" s="18" t="s">
        <v>6</v>
      </c>
      <c r="C72" s="18" t="s">
        <v>46</v>
      </c>
      <c r="D72" s="19" t="s">
        <v>47</v>
      </c>
      <c r="E72" s="19" t="s">
        <v>48</v>
      </c>
      <c r="F72" s="18">
        <v>2</v>
      </c>
      <c r="G72" s="20">
        <v>3</v>
      </c>
      <c r="H72" s="20">
        <v>4</v>
      </c>
      <c r="I72" s="20">
        <v>5</v>
      </c>
      <c r="J72" s="19">
        <v>6</v>
      </c>
      <c r="K72" s="114" t="s">
        <v>11</v>
      </c>
      <c r="L72" s="114" t="s">
        <v>139</v>
      </c>
      <c r="M72" s="120"/>
      <c r="O72"/>
    </row>
    <row r="73" spans="1:15" x14ac:dyDescent="0.2">
      <c r="A73" s="78" t="s">
        <v>47</v>
      </c>
      <c r="B73" s="134">
        <f>ROUND('Table 7_data_All'!B72/1000,1)</f>
        <v>0</v>
      </c>
      <c r="C73" s="134">
        <f>ROUND('Table 7_data_All'!C72/1000,1)</f>
        <v>0</v>
      </c>
      <c r="D73" s="134">
        <f>ROUND('Table 7_data_All'!D72/1000,1)</f>
        <v>2.1</v>
      </c>
      <c r="E73" s="134">
        <f>ROUND('Table 7_data_All'!E72/1000,1)</f>
        <v>1.9</v>
      </c>
      <c r="F73" s="134">
        <f>ROUND('Table 7_data_All'!F72/1000,1)</f>
        <v>4.5</v>
      </c>
      <c r="G73" s="134">
        <f>ROUND('Table 7_data_All'!G72/1000,1)</f>
        <v>3.3</v>
      </c>
      <c r="H73" s="134">
        <f>ROUND('Table 7_data_All'!H72/1000,1)</f>
        <v>2.1</v>
      </c>
      <c r="I73" s="134">
        <f>ROUND('Table 7_data_All'!I72/1000,1)</f>
        <v>0.2</v>
      </c>
      <c r="J73" s="134">
        <f>ROUND('Table 7_data_All'!J72/1000,1)</f>
        <v>0</v>
      </c>
      <c r="K73" s="134">
        <f>ROUND('Table 7_data_All'!K72/1000,1)</f>
        <v>14.2</v>
      </c>
      <c r="L73" s="134">
        <f>ROUND('Table 7_data_All'!L72/1000,1)</f>
        <v>2.2999999999999998</v>
      </c>
      <c r="M73" s="120"/>
      <c r="O73"/>
    </row>
    <row r="74" spans="1:15" x14ac:dyDescent="0.2">
      <c r="A74" s="101">
        <v>1</v>
      </c>
      <c r="B74" s="134">
        <f>ROUND('Table 7_data_All'!B73/1000,1)</f>
        <v>0</v>
      </c>
      <c r="C74" s="134">
        <f>ROUND('Table 7_data_All'!C73/1000,1)</f>
        <v>0</v>
      </c>
      <c r="D74" s="134">
        <f>ROUND('Table 7_data_All'!D73/1000,1)</f>
        <v>0.1</v>
      </c>
      <c r="E74" s="134">
        <f>ROUND('Table 7_data_All'!E73/1000,1)</f>
        <v>0.5</v>
      </c>
      <c r="F74" s="134">
        <f>ROUND('Table 7_data_All'!F73/1000,1)</f>
        <v>6.5</v>
      </c>
      <c r="G74" s="134">
        <f>ROUND('Table 7_data_All'!G73/1000,1)</f>
        <v>22.4</v>
      </c>
      <c r="H74" s="134">
        <f>ROUND('Table 7_data_All'!H73/1000,1)</f>
        <v>27.8</v>
      </c>
      <c r="I74" s="134">
        <f>ROUND('Table 7_data_All'!I73/1000,1)</f>
        <v>3</v>
      </c>
      <c r="J74" s="134">
        <f>ROUND('Table 7_data_All'!J73/1000,1)</f>
        <v>0</v>
      </c>
      <c r="K74" s="134">
        <f>ROUND('Table 7_data_All'!K73/1000,1)</f>
        <v>60.3</v>
      </c>
      <c r="L74" s="134">
        <f>ROUND('Table 7_data_All'!L73/1000,1)</f>
        <v>30.8</v>
      </c>
      <c r="M74" s="120"/>
      <c r="O74"/>
    </row>
    <row r="75" spans="1:15" x14ac:dyDescent="0.2">
      <c r="A75" s="81" t="s">
        <v>124</v>
      </c>
      <c r="B75" s="134">
        <f>ROUND('Table 7_data_All'!B74/1000,1)</f>
        <v>0</v>
      </c>
      <c r="C75" s="134">
        <f>ROUND('Table 7_data_All'!C74/1000,1)</f>
        <v>0</v>
      </c>
      <c r="D75" s="134">
        <f>ROUND('Table 7_data_All'!D74/1000,1)</f>
        <v>0</v>
      </c>
      <c r="E75" s="134">
        <f>ROUND('Table 7_data_All'!E74/1000,1)</f>
        <v>0</v>
      </c>
      <c r="F75" s="134">
        <f>ROUND('Table 7_data_All'!F74/1000,1)</f>
        <v>0.9</v>
      </c>
      <c r="G75" s="134">
        <f>ROUND('Table 7_data_All'!G74/1000,1)</f>
        <v>10.7</v>
      </c>
      <c r="H75" s="134">
        <f>ROUND('Table 7_data_All'!H74/1000,1)</f>
        <v>40.799999999999997</v>
      </c>
      <c r="I75" s="134">
        <f>ROUND('Table 7_data_All'!I74/1000,1)</f>
        <v>7.5</v>
      </c>
      <c r="J75" s="134">
        <f>ROUND('Table 7_data_All'!J74/1000,1)</f>
        <v>0</v>
      </c>
      <c r="K75" s="134">
        <f>ROUND('Table 7_data_All'!K74/1000,1)</f>
        <v>59.9</v>
      </c>
      <c r="L75" s="134">
        <f>ROUND('Table 7_data_All'!L74/1000,1)</f>
        <v>48.4</v>
      </c>
      <c r="M75" s="120"/>
      <c r="O75"/>
    </row>
    <row r="76" spans="1:15" x14ac:dyDescent="0.2">
      <c r="A76" s="81" t="s">
        <v>123</v>
      </c>
      <c r="B76" s="134">
        <f>ROUND('Table 7_data_All'!B75/1000,1)</f>
        <v>0</v>
      </c>
      <c r="C76" s="134">
        <f>ROUND('Table 7_data_All'!C75/1000,1)</f>
        <v>0</v>
      </c>
      <c r="D76" s="134">
        <f>ROUND('Table 7_data_All'!D75/1000,1)</f>
        <v>0</v>
      </c>
      <c r="E76" s="134">
        <f>ROUND('Table 7_data_All'!E75/1000,1)</f>
        <v>0</v>
      </c>
      <c r="F76" s="134">
        <f>ROUND('Table 7_data_All'!F75/1000,1)</f>
        <v>0.2</v>
      </c>
      <c r="G76" s="134">
        <f>ROUND('Table 7_data_All'!G75/1000,1)</f>
        <v>5.2</v>
      </c>
      <c r="H76" s="134">
        <f>ROUND('Table 7_data_All'!H75/1000,1)</f>
        <v>67.099999999999994</v>
      </c>
      <c r="I76" s="134">
        <f>ROUND('Table 7_data_All'!I75/1000,1)</f>
        <v>31.1</v>
      </c>
      <c r="J76" s="134">
        <f>ROUND('Table 7_data_All'!J75/1000,1)</f>
        <v>0.1</v>
      </c>
      <c r="K76" s="134">
        <f>ROUND('Table 7_data_All'!K75/1000,1)</f>
        <v>103.8</v>
      </c>
      <c r="L76" s="134">
        <f>ROUND('Table 7_data_All'!L75/1000,1)</f>
        <v>98.4</v>
      </c>
      <c r="M76" s="120"/>
      <c r="O76"/>
    </row>
    <row r="77" spans="1:15" x14ac:dyDescent="0.2">
      <c r="A77" s="81" t="s">
        <v>122</v>
      </c>
      <c r="B77" s="134">
        <f>ROUND('Table 7_data_All'!B76/1000,1)</f>
        <v>0</v>
      </c>
      <c r="C77" s="134">
        <f>ROUND('Table 7_data_All'!C76/1000,1)</f>
        <v>0</v>
      </c>
      <c r="D77" s="134">
        <f>ROUND('Table 7_data_All'!D76/1000,1)</f>
        <v>0</v>
      </c>
      <c r="E77" s="134">
        <f>ROUND('Table 7_data_All'!E76/1000,1)</f>
        <v>0</v>
      </c>
      <c r="F77" s="134">
        <f>ROUND('Table 7_data_All'!F76/1000,1)</f>
        <v>0</v>
      </c>
      <c r="G77" s="134">
        <f>ROUND('Table 7_data_All'!G76/1000,1)</f>
        <v>0.9</v>
      </c>
      <c r="H77" s="134">
        <f>ROUND('Table 7_data_All'!H76/1000,1)</f>
        <v>42.3</v>
      </c>
      <c r="I77" s="134">
        <f>ROUND('Table 7_data_All'!I76/1000,1)</f>
        <v>69.8</v>
      </c>
      <c r="J77" s="134">
        <f>ROUND('Table 7_data_All'!J76/1000,1)</f>
        <v>0.8</v>
      </c>
      <c r="K77" s="134">
        <f>ROUND('Table 7_data_All'!K76/1000,1)</f>
        <v>113.9</v>
      </c>
      <c r="L77" s="134">
        <f>ROUND('Table 7_data_All'!L76/1000,1)</f>
        <v>113</v>
      </c>
      <c r="M77" s="120"/>
      <c r="O77"/>
    </row>
    <row r="78" spans="1:15" x14ac:dyDescent="0.2">
      <c r="A78" s="101" t="s">
        <v>127</v>
      </c>
      <c r="B78" s="134">
        <f>ROUND('Table 7_data_All'!B77/1000,1)</f>
        <v>0</v>
      </c>
      <c r="C78" s="134">
        <f>ROUND('Table 7_data_All'!C77/1000,1)</f>
        <v>0</v>
      </c>
      <c r="D78" s="134">
        <f>ROUND('Table 7_data_All'!D77/1000,1)</f>
        <v>0</v>
      </c>
      <c r="E78" s="134">
        <f>ROUND('Table 7_data_All'!E77/1000,1)</f>
        <v>0</v>
      </c>
      <c r="F78" s="134">
        <f>ROUND('Table 7_data_All'!F77/1000,1)</f>
        <v>0</v>
      </c>
      <c r="G78" s="134">
        <f>ROUND('Table 7_data_All'!G77/1000,1)</f>
        <v>0.1</v>
      </c>
      <c r="H78" s="134">
        <f>ROUND('Table 7_data_All'!H77/1000,1)</f>
        <v>10.1</v>
      </c>
      <c r="I78" s="134">
        <f>ROUND('Table 7_data_All'!I77/1000,1)</f>
        <v>101</v>
      </c>
      <c r="J78" s="134">
        <f>ROUND('Table 7_data_All'!J77/1000,1)</f>
        <v>7</v>
      </c>
      <c r="K78" s="134">
        <f>ROUND('Table 7_data_All'!K77/1000,1)</f>
        <v>118.2</v>
      </c>
      <c r="L78" s="134">
        <f>ROUND('Table 7_data_All'!L77/1000,1)</f>
        <v>118.1</v>
      </c>
      <c r="M78" s="120"/>
      <c r="O78"/>
    </row>
    <row r="79" spans="1:15" x14ac:dyDescent="0.2">
      <c r="A79" s="82" t="s">
        <v>96</v>
      </c>
      <c r="B79" s="134">
        <f>ROUND('Table 7_data_All'!B78/1000,1)</f>
        <v>0</v>
      </c>
      <c r="C79" s="134">
        <f>ROUND('Table 7_data_All'!C78/1000,1)</f>
        <v>0</v>
      </c>
      <c r="D79" s="134">
        <f>ROUND('Table 7_data_All'!D78/1000,1)</f>
        <v>0</v>
      </c>
      <c r="E79" s="134">
        <f>ROUND('Table 7_data_All'!E78/1000,1)</f>
        <v>0</v>
      </c>
      <c r="F79" s="134">
        <f>ROUND('Table 7_data_All'!F78/1000,1)</f>
        <v>1.1000000000000001</v>
      </c>
      <c r="G79" s="134">
        <f>ROUND('Table 7_data_All'!G78/1000,1)</f>
        <v>16.8</v>
      </c>
      <c r="H79" s="134">
        <f>ROUND('Table 7_data_All'!H78/1000,1)</f>
        <v>160.4</v>
      </c>
      <c r="I79" s="134">
        <f>ROUND('Table 7_data_All'!I78/1000,1)</f>
        <v>209.5</v>
      </c>
      <c r="J79" s="134">
        <f>ROUND('Table 7_data_All'!J78/1000,1)</f>
        <v>7.9</v>
      </c>
      <c r="K79" s="134">
        <f>ROUND('Table 7_data_All'!K78/1000,1)</f>
        <v>395.8</v>
      </c>
      <c r="L79" s="134">
        <f>ROUND('Table 7_data_All'!L78/1000,1)</f>
        <v>377.8</v>
      </c>
      <c r="M79" s="120"/>
      <c r="O79"/>
    </row>
    <row r="80" spans="1:15" x14ac:dyDescent="0.2">
      <c r="A80" s="81"/>
      <c r="B80" s="79"/>
      <c r="C80" s="79"/>
      <c r="D80" s="79"/>
      <c r="E80" s="79"/>
      <c r="F80" s="79"/>
      <c r="G80" s="79"/>
      <c r="H80" s="79"/>
      <c r="I80" s="79"/>
      <c r="J80" s="79"/>
      <c r="K80" s="79"/>
      <c r="L80" s="79"/>
      <c r="M80" s="79"/>
      <c r="N80" s="79"/>
      <c r="O80" s="79"/>
    </row>
    <row r="81" spans="1:15" x14ac:dyDescent="0.2">
      <c r="A81" s="96" t="s">
        <v>141</v>
      </c>
      <c r="B81" s="96"/>
      <c r="C81" s="96"/>
      <c r="D81" s="96"/>
      <c r="E81" s="96"/>
      <c r="F81" s="96"/>
      <c r="G81" s="96"/>
      <c r="H81" s="108"/>
      <c r="I81" s="108"/>
      <c r="J81" s="108"/>
      <c r="K81" s="108"/>
      <c r="L81" s="108"/>
      <c r="M81" s="108"/>
      <c r="N81" s="74"/>
      <c r="O81" s="119"/>
    </row>
    <row r="82" spans="1:15" x14ac:dyDescent="0.2">
      <c r="A82" s="112"/>
      <c r="B82" s="519" t="s">
        <v>138</v>
      </c>
      <c r="C82" s="519"/>
      <c r="D82" s="519"/>
      <c r="E82" s="519"/>
      <c r="F82" s="519"/>
      <c r="G82" s="519"/>
      <c r="H82" s="519"/>
      <c r="I82" s="519"/>
      <c r="J82" s="519"/>
      <c r="K82" s="519"/>
      <c r="L82" s="519"/>
      <c r="M82" s="73"/>
      <c r="N82" s="73"/>
      <c r="O82" s="73"/>
    </row>
    <row r="83" spans="1:15" ht="33.75" x14ac:dyDescent="0.2">
      <c r="A83" s="113" t="s">
        <v>93</v>
      </c>
      <c r="B83" s="18" t="s">
        <v>6</v>
      </c>
      <c r="C83" s="18" t="s">
        <v>46</v>
      </c>
      <c r="D83" s="19" t="s">
        <v>47</v>
      </c>
      <c r="E83" s="19" t="s">
        <v>48</v>
      </c>
      <c r="F83" s="18">
        <v>2</v>
      </c>
      <c r="G83" s="20">
        <v>3</v>
      </c>
      <c r="H83" s="20">
        <v>4</v>
      </c>
      <c r="I83" s="20">
        <v>5</v>
      </c>
      <c r="J83" s="19">
        <v>6</v>
      </c>
      <c r="K83" s="114" t="s">
        <v>11</v>
      </c>
      <c r="L83" s="114" t="s">
        <v>139</v>
      </c>
      <c r="M83" s="120"/>
      <c r="O83"/>
    </row>
    <row r="84" spans="1:15" x14ac:dyDescent="0.2">
      <c r="A84" s="78" t="s">
        <v>47</v>
      </c>
      <c r="B84" s="134">
        <f>ROUND('Table 7_data_All'!B83/1000,1)</f>
        <v>0</v>
      </c>
      <c r="C84" s="134">
        <f>ROUND('Table 7_data_All'!C83/1000,1)</f>
        <v>0.1</v>
      </c>
      <c r="D84" s="134">
        <f>ROUND('Table 7_data_All'!D83/1000,1)</f>
        <v>2.4</v>
      </c>
      <c r="E84" s="134">
        <f>ROUND('Table 7_data_All'!E83/1000,1)</f>
        <v>2.6</v>
      </c>
      <c r="F84" s="134">
        <f>ROUND('Table 7_data_All'!F83/1000,1)</f>
        <v>5.8</v>
      </c>
      <c r="G84" s="134">
        <f>ROUND('Table 7_data_All'!G83/1000,1)</f>
        <v>7.3</v>
      </c>
      <c r="H84" s="134">
        <f>ROUND('Table 7_data_All'!H83/1000,1)</f>
        <v>2.6</v>
      </c>
      <c r="I84" s="134">
        <f>ROUND('Table 7_data_All'!I83/1000,1)</f>
        <v>0.1</v>
      </c>
      <c r="J84" s="134">
        <f>ROUND('Table 7_data_All'!J83/1000,1)</f>
        <v>0</v>
      </c>
      <c r="K84" s="134">
        <f>ROUND('Table 7_data_All'!K83/1000,1)</f>
        <v>20.9</v>
      </c>
      <c r="L84" s="134">
        <f>ROUND('Table 7_data_All'!L83/1000,1)</f>
        <v>2.7</v>
      </c>
      <c r="M84" s="120"/>
      <c r="O84"/>
    </row>
    <row r="85" spans="1:15" x14ac:dyDescent="0.2">
      <c r="A85" s="101">
        <v>1</v>
      </c>
      <c r="B85" s="134">
        <f>ROUND('Table 7_data_All'!B84/1000,1)</f>
        <v>0</v>
      </c>
      <c r="C85" s="134">
        <f>ROUND('Table 7_data_All'!C84/1000,1)</f>
        <v>0</v>
      </c>
      <c r="D85" s="134">
        <f>ROUND('Table 7_data_All'!D84/1000,1)</f>
        <v>0</v>
      </c>
      <c r="E85" s="134">
        <f>ROUND('Table 7_data_All'!E84/1000,1)</f>
        <v>0.4</v>
      </c>
      <c r="F85" s="134">
        <f>ROUND('Table 7_data_All'!F84/1000,1)</f>
        <v>4.9000000000000004</v>
      </c>
      <c r="G85" s="134">
        <f>ROUND('Table 7_data_All'!G84/1000,1)</f>
        <v>33.9</v>
      </c>
      <c r="H85" s="134">
        <f>ROUND('Table 7_data_All'!H84/1000,1)</f>
        <v>31.5</v>
      </c>
      <c r="I85" s="134">
        <f>ROUND('Table 7_data_All'!I84/1000,1)</f>
        <v>1.1000000000000001</v>
      </c>
      <c r="J85" s="134">
        <f>ROUND('Table 7_data_All'!J84/1000,1)</f>
        <v>0</v>
      </c>
      <c r="K85" s="134">
        <f>ROUND('Table 7_data_All'!K84/1000,1)</f>
        <v>71.900000000000006</v>
      </c>
      <c r="L85" s="134">
        <f>ROUND('Table 7_data_All'!L84/1000,1)</f>
        <v>32.6</v>
      </c>
      <c r="M85" s="120"/>
      <c r="O85"/>
    </row>
    <row r="86" spans="1:15" x14ac:dyDescent="0.2">
      <c r="A86" s="81" t="s">
        <v>124</v>
      </c>
      <c r="B86" s="134">
        <f>ROUND('Table 7_data_All'!B85/1000,1)</f>
        <v>0</v>
      </c>
      <c r="C86" s="134">
        <f>ROUND('Table 7_data_All'!C85/1000,1)</f>
        <v>0</v>
      </c>
      <c r="D86" s="134">
        <f>ROUND('Table 7_data_All'!D85/1000,1)</f>
        <v>0</v>
      </c>
      <c r="E86" s="134">
        <f>ROUND('Table 7_data_All'!E85/1000,1)</f>
        <v>0</v>
      </c>
      <c r="F86" s="134">
        <f>ROUND('Table 7_data_All'!F85/1000,1)</f>
        <v>0.6</v>
      </c>
      <c r="G86" s="134">
        <f>ROUND('Table 7_data_All'!G85/1000,1)</f>
        <v>19.600000000000001</v>
      </c>
      <c r="H86" s="134">
        <f>ROUND('Table 7_data_All'!H85/1000,1)</f>
        <v>75.5</v>
      </c>
      <c r="I86" s="134">
        <f>ROUND('Table 7_data_All'!I85/1000,1)</f>
        <v>6.4</v>
      </c>
      <c r="J86" s="134">
        <f>ROUND('Table 7_data_All'!J85/1000,1)</f>
        <v>0</v>
      </c>
      <c r="K86" s="134">
        <f>ROUND('Table 7_data_All'!K85/1000,1)</f>
        <v>102.2</v>
      </c>
      <c r="L86" s="134">
        <f>ROUND('Table 7_data_All'!L85/1000,1)</f>
        <v>82</v>
      </c>
      <c r="M86" s="120"/>
      <c r="O86"/>
    </row>
    <row r="87" spans="1:15" x14ac:dyDescent="0.2">
      <c r="A87" s="81" t="s">
        <v>123</v>
      </c>
      <c r="B87" s="134">
        <f>ROUND('Table 7_data_All'!B86/1000,1)</f>
        <v>0</v>
      </c>
      <c r="C87" s="134">
        <f>ROUND('Table 7_data_All'!C86/1000,1)</f>
        <v>0</v>
      </c>
      <c r="D87" s="134">
        <f>ROUND('Table 7_data_All'!D86/1000,1)</f>
        <v>0</v>
      </c>
      <c r="E87" s="134">
        <f>ROUND('Table 7_data_All'!E86/1000,1)</f>
        <v>0</v>
      </c>
      <c r="F87" s="134">
        <f>ROUND('Table 7_data_All'!F86/1000,1)</f>
        <v>0.1</v>
      </c>
      <c r="G87" s="134">
        <f>ROUND('Table 7_data_All'!G86/1000,1)</f>
        <v>5.4</v>
      </c>
      <c r="H87" s="134">
        <f>ROUND('Table 7_data_All'!H86/1000,1)</f>
        <v>92.9</v>
      </c>
      <c r="I87" s="134">
        <f>ROUND('Table 7_data_All'!I86/1000,1)</f>
        <v>28.6</v>
      </c>
      <c r="J87" s="134">
        <f>ROUND('Table 7_data_All'!J86/1000,1)</f>
        <v>0.3</v>
      </c>
      <c r="K87" s="134">
        <f>ROUND('Table 7_data_All'!K86/1000,1)</f>
        <v>127.3</v>
      </c>
      <c r="L87" s="134">
        <f>ROUND('Table 7_data_All'!L86/1000,1)</f>
        <v>121.8</v>
      </c>
      <c r="M87" s="120"/>
      <c r="O87"/>
    </row>
    <row r="88" spans="1:15" x14ac:dyDescent="0.2">
      <c r="A88" s="81" t="s">
        <v>122</v>
      </c>
      <c r="B88" s="134">
        <f>ROUND('Table 7_data_All'!B87/1000,1)</f>
        <v>0</v>
      </c>
      <c r="C88" s="134">
        <f>ROUND('Table 7_data_All'!C87/1000,1)</f>
        <v>0</v>
      </c>
      <c r="D88" s="134">
        <f>ROUND('Table 7_data_All'!D87/1000,1)</f>
        <v>0</v>
      </c>
      <c r="E88" s="134">
        <f>ROUND('Table 7_data_All'!E87/1000,1)</f>
        <v>0</v>
      </c>
      <c r="F88" s="134">
        <f>ROUND('Table 7_data_All'!F87/1000,1)</f>
        <v>0</v>
      </c>
      <c r="G88" s="134">
        <f>ROUND('Table 7_data_All'!G87/1000,1)</f>
        <v>0.6</v>
      </c>
      <c r="H88" s="134">
        <f>ROUND('Table 7_data_All'!H87/1000,1)</f>
        <v>40.9</v>
      </c>
      <c r="I88" s="134">
        <f>ROUND('Table 7_data_All'!I87/1000,1)</f>
        <v>49.2</v>
      </c>
      <c r="J88" s="134">
        <f>ROUND('Table 7_data_All'!J87/1000,1)</f>
        <v>1</v>
      </c>
      <c r="K88" s="134">
        <f>ROUND('Table 7_data_All'!K87/1000,1)</f>
        <v>91.6</v>
      </c>
      <c r="L88" s="134">
        <f>ROUND('Table 7_data_All'!L87/1000,1)</f>
        <v>91</v>
      </c>
      <c r="M88" s="120"/>
      <c r="O88"/>
    </row>
    <row r="89" spans="1:15" x14ac:dyDescent="0.2">
      <c r="A89" s="101" t="s">
        <v>127</v>
      </c>
      <c r="B89" s="134">
        <f>ROUND('Table 7_data_All'!B88/1000,1)</f>
        <v>0</v>
      </c>
      <c r="C89" s="134">
        <f>ROUND('Table 7_data_All'!C88/1000,1)</f>
        <v>0</v>
      </c>
      <c r="D89" s="134">
        <f>ROUND('Table 7_data_All'!D88/1000,1)</f>
        <v>0</v>
      </c>
      <c r="E89" s="134">
        <f>ROUND('Table 7_data_All'!E88/1000,1)</f>
        <v>0</v>
      </c>
      <c r="F89" s="134">
        <f>ROUND('Table 7_data_All'!F88/1000,1)</f>
        <v>0</v>
      </c>
      <c r="G89" s="134">
        <f>ROUND('Table 7_data_All'!G88/1000,1)</f>
        <v>0.1</v>
      </c>
      <c r="H89" s="134">
        <f>ROUND('Table 7_data_All'!H88/1000,1)</f>
        <v>8.3000000000000007</v>
      </c>
      <c r="I89" s="134">
        <f>ROUND('Table 7_data_All'!I88/1000,1)</f>
        <v>44.5</v>
      </c>
      <c r="J89" s="134">
        <f>ROUND('Table 7_data_All'!J88/1000,1)</f>
        <v>3.6</v>
      </c>
      <c r="K89" s="134">
        <f>ROUND('Table 7_data_All'!K88/1000,1)</f>
        <v>56.5</v>
      </c>
      <c r="L89" s="134">
        <f>ROUND('Table 7_data_All'!L88/1000,1)</f>
        <v>56.4</v>
      </c>
      <c r="M89" s="120"/>
      <c r="O89"/>
    </row>
    <row r="90" spans="1:15" x14ac:dyDescent="0.2">
      <c r="A90" s="82" t="s">
        <v>96</v>
      </c>
      <c r="B90" s="134">
        <f>ROUND('Table 7_data_All'!B89/1000,1)</f>
        <v>0</v>
      </c>
      <c r="C90" s="134">
        <f>ROUND('Table 7_data_All'!C89/1000,1)</f>
        <v>0</v>
      </c>
      <c r="D90" s="134">
        <f>ROUND('Table 7_data_All'!D89/1000,1)</f>
        <v>0</v>
      </c>
      <c r="E90" s="134">
        <f>ROUND('Table 7_data_All'!E89/1000,1)</f>
        <v>0</v>
      </c>
      <c r="F90" s="134">
        <f>ROUND('Table 7_data_All'!F89/1000,1)</f>
        <v>0.6</v>
      </c>
      <c r="G90" s="134">
        <f>ROUND('Table 7_data_All'!G89/1000,1)</f>
        <v>25.7</v>
      </c>
      <c r="H90" s="134">
        <f>ROUND('Table 7_data_All'!H89/1000,1)</f>
        <v>217.6</v>
      </c>
      <c r="I90" s="134">
        <f>ROUND('Table 7_data_All'!I89/1000,1)</f>
        <v>128.69999999999999</v>
      </c>
      <c r="J90" s="134">
        <f>ROUND('Table 7_data_All'!J89/1000,1)</f>
        <v>4.8</v>
      </c>
      <c r="K90" s="134">
        <f>ROUND('Table 7_data_All'!K89/1000,1)</f>
        <v>377.5</v>
      </c>
      <c r="L90" s="134">
        <f>ROUND('Table 7_data_All'!L89/1000,1)</f>
        <v>351.2</v>
      </c>
      <c r="M90" s="120"/>
      <c r="O90"/>
    </row>
  </sheetData>
  <mergeCells count="15">
    <mergeCell ref="B82:L82"/>
    <mergeCell ref="B34:L34"/>
    <mergeCell ref="A44:O44"/>
    <mergeCell ref="A45:O45"/>
    <mergeCell ref="A59:G59"/>
    <mergeCell ref="B60:K60"/>
    <mergeCell ref="B71:L71"/>
    <mergeCell ref="A48:G48"/>
    <mergeCell ref="A49:A50"/>
    <mergeCell ref="B49:I49"/>
    <mergeCell ref="B23:L23"/>
    <mergeCell ref="A2:O2"/>
    <mergeCell ref="H8:K8"/>
    <mergeCell ref="A11:G11"/>
    <mergeCell ref="B12:K12"/>
  </mergeCells>
  <phoneticPr fontId="42" type="noConversion"/>
  <dataValidations disablePrompts="1" count="2">
    <dataValidation type="list" allowBlank="1" showInputMessage="1" showErrorMessage="1" sqref="H8:K8">
      <formula1>$P$8:$P$9</formula1>
    </dataValidation>
    <dataValidation type="list" allowBlank="1" showInputMessage="1" showErrorMessage="1" sqref="H9:L10 H6:L6 L8">
      <formula1>$S$12:$S$13</formula1>
    </dataValidation>
  </dataValidations>
  <pageMargins left="0.51181102362204722" right="0.51181102362204722" top="0.51181102362204722" bottom="0.51181102362204722" header="0.51181102362204722" footer="0.51181102362204722"/>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89"/>
  <sheetViews>
    <sheetView showGridLines="0" workbookViewId="0">
      <selection sqref="A1:H1"/>
    </sheetView>
  </sheetViews>
  <sheetFormatPr defaultRowHeight="12.75" x14ac:dyDescent="0.2"/>
  <cols>
    <col min="1" max="1" width="15" style="98" customWidth="1"/>
    <col min="2" max="10" width="6.28515625" customWidth="1"/>
    <col min="11" max="11" width="7.85546875" customWidth="1"/>
    <col min="12" max="14" width="6.28515625" customWidth="1"/>
    <col min="15" max="15" width="6.28515625" style="120" customWidth="1"/>
  </cols>
  <sheetData>
    <row r="1" spans="1:19" x14ac:dyDescent="0.2">
      <c r="A1" s="352" t="s">
        <v>226</v>
      </c>
    </row>
    <row r="2" spans="1:19" s="71" customFormat="1" ht="28.5" customHeight="1" x14ac:dyDescent="0.2">
      <c r="A2" s="514" t="s">
        <v>144</v>
      </c>
      <c r="B2" s="515"/>
      <c r="C2" s="515"/>
      <c r="D2" s="515"/>
      <c r="E2" s="515"/>
      <c r="F2" s="515"/>
      <c r="G2" s="515"/>
      <c r="H2" s="515"/>
      <c r="I2" s="515"/>
      <c r="J2" s="515"/>
      <c r="K2" s="515"/>
      <c r="L2" s="515"/>
      <c r="M2" s="515"/>
      <c r="N2" s="515"/>
      <c r="O2" s="515"/>
    </row>
    <row r="3" spans="1:19" s="71" customFormat="1" x14ac:dyDescent="0.2">
      <c r="A3" s="72" t="s">
        <v>92</v>
      </c>
      <c r="B3" s="95"/>
      <c r="C3" s="95"/>
      <c r="D3" s="95"/>
      <c r="O3" s="118"/>
      <c r="S3"/>
    </row>
    <row r="4" spans="1:19" s="71" customFormat="1" ht="14.25" x14ac:dyDescent="0.2">
      <c r="A4" s="72" t="s">
        <v>23</v>
      </c>
      <c r="B4" s="95"/>
      <c r="C4" s="95"/>
      <c r="D4" s="95"/>
      <c r="O4" s="118"/>
      <c r="S4"/>
    </row>
    <row r="5" spans="1:19" ht="12.75" customHeight="1" x14ac:dyDescent="0.2">
      <c r="A5" s="99"/>
      <c r="B5" s="74"/>
      <c r="C5" s="74"/>
      <c r="D5" s="74"/>
      <c r="O5" s="119"/>
    </row>
    <row r="6" spans="1:19" ht="12.75" customHeight="1" thickBot="1" x14ac:dyDescent="0.25">
      <c r="A6" s="99"/>
      <c r="B6" s="74"/>
      <c r="C6" s="74"/>
      <c r="D6" s="74"/>
      <c r="E6" s="100"/>
      <c r="F6" s="12"/>
      <c r="G6" s="12"/>
      <c r="H6" s="102"/>
      <c r="I6" s="102"/>
      <c r="J6" s="102"/>
      <c r="K6" s="102"/>
      <c r="L6" s="102"/>
      <c r="M6" s="102"/>
      <c r="N6" s="102"/>
      <c r="O6" s="119"/>
    </row>
    <row r="7" spans="1:19" ht="12.75" customHeight="1" thickBot="1" x14ac:dyDescent="0.25">
      <c r="A7" s="99"/>
      <c r="B7" s="74"/>
      <c r="C7" s="74"/>
      <c r="D7" s="74"/>
      <c r="E7" s="103" t="s">
        <v>70</v>
      </c>
      <c r="F7" s="104"/>
      <c r="G7" s="105"/>
      <c r="H7" s="103"/>
      <c r="I7" s="106"/>
      <c r="J7" s="106"/>
      <c r="K7" s="107"/>
      <c r="L7" s="122"/>
      <c r="M7" s="119"/>
      <c r="O7"/>
    </row>
    <row r="8" spans="1:19" ht="13.5" thickBot="1" x14ac:dyDescent="0.25">
      <c r="A8" s="99"/>
      <c r="B8" s="108"/>
      <c r="C8" s="108"/>
      <c r="D8" s="108"/>
      <c r="E8" s="109" t="s">
        <v>71</v>
      </c>
      <c r="F8" s="110"/>
      <c r="G8" s="111"/>
      <c r="H8" s="520" t="s">
        <v>43</v>
      </c>
      <c r="I8" s="521"/>
      <c r="J8" s="521"/>
      <c r="K8" s="522"/>
      <c r="L8" s="123"/>
      <c r="O8"/>
      <c r="P8" s="71" t="s">
        <v>43</v>
      </c>
    </row>
    <row r="9" spans="1:19" x14ac:dyDescent="0.2">
      <c r="A9" s="99"/>
      <c r="B9" s="108"/>
      <c r="C9" s="108"/>
      <c r="D9" s="108"/>
      <c r="E9" s="100"/>
      <c r="F9" s="12"/>
      <c r="G9" s="12"/>
      <c r="H9" s="102"/>
      <c r="I9" s="102"/>
      <c r="J9" s="102"/>
      <c r="K9" s="102"/>
      <c r="L9" s="102"/>
      <c r="M9" s="102"/>
      <c r="N9" s="102"/>
      <c r="O9" s="119"/>
      <c r="P9" s="71" t="s">
        <v>72</v>
      </c>
    </row>
    <row r="10" spans="1:19" x14ac:dyDescent="0.2">
      <c r="A10" s="99"/>
      <c r="B10" s="108"/>
      <c r="C10" s="108"/>
      <c r="D10" s="108"/>
      <c r="E10" s="100"/>
      <c r="F10" s="12"/>
      <c r="G10" s="12"/>
      <c r="H10" s="102"/>
      <c r="I10" s="102"/>
      <c r="J10" s="102"/>
      <c r="K10" s="102"/>
      <c r="L10" s="102"/>
      <c r="M10" s="102"/>
      <c r="N10" s="102"/>
      <c r="O10" s="119"/>
    </row>
    <row r="11" spans="1:19" x14ac:dyDescent="0.2">
      <c r="A11" s="500" t="s">
        <v>137</v>
      </c>
      <c r="B11" s="500"/>
      <c r="C11" s="500"/>
      <c r="D11" s="500"/>
      <c r="E11" s="500"/>
      <c r="F11" s="500"/>
      <c r="G11" s="500"/>
      <c r="H11" s="108"/>
      <c r="I11" s="108"/>
      <c r="J11" s="108"/>
      <c r="K11" s="108"/>
      <c r="L11" s="108"/>
      <c r="M11" s="108"/>
      <c r="N11" s="74"/>
      <c r="O11" s="119"/>
    </row>
    <row r="12" spans="1:19" ht="12.75" customHeight="1" x14ac:dyDescent="0.2">
      <c r="A12" s="112"/>
      <c r="B12" s="519" t="s">
        <v>138</v>
      </c>
      <c r="C12" s="519"/>
      <c r="D12" s="519"/>
      <c r="E12" s="519"/>
      <c r="F12" s="519"/>
      <c r="G12" s="519"/>
      <c r="H12" s="519"/>
      <c r="I12" s="519"/>
      <c r="J12" s="519"/>
      <c r="K12" s="519"/>
      <c r="L12" s="73"/>
      <c r="M12" s="73"/>
      <c r="N12" s="73"/>
      <c r="O12" s="73"/>
      <c r="S12" s="34"/>
    </row>
    <row r="13" spans="1:19" ht="22.5" x14ac:dyDescent="0.2">
      <c r="A13" s="113" t="s">
        <v>93</v>
      </c>
      <c r="B13" s="18" t="s">
        <v>6</v>
      </c>
      <c r="C13" s="18" t="s">
        <v>10</v>
      </c>
      <c r="D13" s="18" t="s">
        <v>7</v>
      </c>
      <c r="E13" s="18" t="s">
        <v>8</v>
      </c>
      <c r="F13" s="20">
        <v>3</v>
      </c>
      <c r="G13" s="20">
        <v>4</v>
      </c>
      <c r="H13" s="20">
        <v>5</v>
      </c>
      <c r="I13" s="19">
        <v>6</v>
      </c>
      <c r="J13" s="114" t="s">
        <v>11</v>
      </c>
      <c r="K13" s="114" t="s">
        <v>139</v>
      </c>
      <c r="L13" s="120"/>
      <c r="O13"/>
      <c r="P13" s="34"/>
    </row>
    <row r="14" spans="1:19" x14ac:dyDescent="0.2">
      <c r="A14" s="78" t="s">
        <v>47</v>
      </c>
      <c r="B14" s="115">
        <f t="shared" ref="B14:K20" si="0">ROUND((B61/$J61)*100,0)</f>
        <v>1</v>
      </c>
      <c r="C14" s="115">
        <f t="shared" si="0"/>
        <v>0</v>
      </c>
      <c r="D14" s="115">
        <f t="shared" si="0"/>
        <v>56</v>
      </c>
      <c r="E14" s="115">
        <f t="shared" si="0"/>
        <v>10</v>
      </c>
      <c r="F14" s="115">
        <f t="shared" si="0"/>
        <v>13</v>
      </c>
      <c r="G14" s="115">
        <f t="shared" si="0"/>
        <v>17</v>
      </c>
      <c r="H14" s="115">
        <f t="shared" si="0"/>
        <v>3</v>
      </c>
      <c r="I14" s="115">
        <f t="shared" si="0"/>
        <v>0</v>
      </c>
      <c r="J14" s="115">
        <f t="shared" si="0"/>
        <v>100</v>
      </c>
      <c r="K14" s="115">
        <f t="shared" si="0"/>
        <v>20</v>
      </c>
      <c r="L14" s="120"/>
      <c r="O14"/>
    </row>
    <row r="15" spans="1:19" x14ac:dyDescent="0.2">
      <c r="A15" s="101">
        <v>1</v>
      </c>
      <c r="B15" s="115">
        <f t="shared" si="0"/>
        <v>1</v>
      </c>
      <c r="C15" s="115">
        <f t="shared" si="0"/>
        <v>0</v>
      </c>
      <c r="D15" s="115">
        <f t="shared" si="0"/>
        <v>9</v>
      </c>
      <c r="E15" s="115">
        <f t="shared" si="0"/>
        <v>9</v>
      </c>
      <c r="F15" s="115">
        <f t="shared" si="0"/>
        <v>24</v>
      </c>
      <c r="G15" s="115">
        <f t="shared" si="0"/>
        <v>47</v>
      </c>
      <c r="H15" s="115">
        <f t="shared" si="0"/>
        <v>10</v>
      </c>
      <c r="I15" s="115">
        <f t="shared" si="0"/>
        <v>0</v>
      </c>
      <c r="J15" s="115">
        <f t="shared" si="0"/>
        <v>100</v>
      </c>
      <c r="K15" s="115">
        <f t="shared" si="0"/>
        <v>57</v>
      </c>
      <c r="L15" s="120"/>
      <c r="O15"/>
    </row>
    <row r="16" spans="1:19" x14ac:dyDescent="0.2">
      <c r="A16" s="81" t="s">
        <v>124</v>
      </c>
      <c r="B16" s="115">
        <f t="shared" si="0"/>
        <v>0</v>
      </c>
      <c r="C16" s="115">
        <f t="shared" si="0"/>
        <v>0</v>
      </c>
      <c r="D16" s="115">
        <f t="shared" si="0"/>
        <v>1</v>
      </c>
      <c r="E16" s="115">
        <f t="shared" si="0"/>
        <v>3</v>
      </c>
      <c r="F16" s="115">
        <f t="shared" si="0"/>
        <v>16</v>
      </c>
      <c r="G16" s="115">
        <f t="shared" si="0"/>
        <v>61</v>
      </c>
      <c r="H16" s="115">
        <f t="shared" si="0"/>
        <v>19</v>
      </c>
      <c r="I16" s="115">
        <f t="shared" si="0"/>
        <v>0</v>
      </c>
      <c r="J16" s="115">
        <f t="shared" si="0"/>
        <v>100</v>
      </c>
      <c r="K16" s="115">
        <f t="shared" si="0"/>
        <v>80</v>
      </c>
      <c r="L16" s="120"/>
      <c r="O16"/>
    </row>
    <row r="17" spans="1:15" x14ac:dyDescent="0.2">
      <c r="A17" s="81" t="s">
        <v>123</v>
      </c>
      <c r="B17" s="115">
        <f t="shared" si="0"/>
        <v>0</v>
      </c>
      <c r="C17" s="115">
        <f t="shared" si="0"/>
        <v>0</v>
      </c>
      <c r="D17" s="115">
        <f t="shared" si="0"/>
        <v>0</v>
      </c>
      <c r="E17" s="115">
        <f t="shared" si="0"/>
        <v>0</v>
      </c>
      <c r="F17" s="115">
        <f t="shared" si="0"/>
        <v>6</v>
      </c>
      <c r="G17" s="115">
        <f t="shared" si="0"/>
        <v>58</v>
      </c>
      <c r="H17" s="115">
        <f t="shared" si="0"/>
        <v>35</v>
      </c>
      <c r="I17" s="115">
        <f t="shared" si="0"/>
        <v>0</v>
      </c>
      <c r="J17" s="115">
        <f t="shared" si="0"/>
        <v>100</v>
      </c>
      <c r="K17" s="115">
        <f t="shared" si="0"/>
        <v>93</v>
      </c>
      <c r="L17" s="120"/>
      <c r="O17"/>
    </row>
    <row r="18" spans="1:15" x14ac:dyDescent="0.2">
      <c r="A18" s="81" t="s">
        <v>122</v>
      </c>
      <c r="B18" s="115">
        <f t="shared" si="0"/>
        <v>0</v>
      </c>
      <c r="C18" s="115">
        <f t="shared" si="0"/>
        <v>0</v>
      </c>
      <c r="D18" s="115">
        <f t="shared" si="0"/>
        <v>0</v>
      </c>
      <c r="E18" s="115">
        <f t="shared" si="0"/>
        <v>0</v>
      </c>
      <c r="F18" s="115">
        <f t="shared" si="0"/>
        <v>1</v>
      </c>
      <c r="G18" s="115">
        <f t="shared" si="0"/>
        <v>37</v>
      </c>
      <c r="H18" s="115">
        <f t="shared" si="0"/>
        <v>62</v>
      </c>
      <c r="I18" s="115">
        <f t="shared" si="0"/>
        <v>0</v>
      </c>
      <c r="J18" s="115">
        <f t="shared" si="0"/>
        <v>100</v>
      </c>
      <c r="K18" s="115">
        <f t="shared" si="0"/>
        <v>98</v>
      </c>
      <c r="L18" s="120"/>
      <c r="O18"/>
    </row>
    <row r="19" spans="1:15" x14ac:dyDescent="0.2">
      <c r="A19" s="101" t="s">
        <v>127</v>
      </c>
      <c r="B19" s="115">
        <f t="shared" si="0"/>
        <v>0</v>
      </c>
      <c r="C19" s="115">
        <f t="shared" si="0"/>
        <v>0</v>
      </c>
      <c r="D19" s="115">
        <f t="shared" si="0"/>
        <v>0</v>
      </c>
      <c r="E19" s="115">
        <f t="shared" si="0"/>
        <v>0</v>
      </c>
      <c r="F19" s="115">
        <f t="shared" si="0"/>
        <v>0</v>
      </c>
      <c r="G19" s="115">
        <f t="shared" si="0"/>
        <v>10</v>
      </c>
      <c r="H19" s="115">
        <f t="shared" si="0"/>
        <v>89</v>
      </c>
      <c r="I19" s="115">
        <f t="shared" si="0"/>
        <v>1</v>
      </c>
      <c r="J19" s="115">
        <f t="shared" si="0"/>
        <v>100</v>
      </c>
      <c r="K19" s="115">
        <f t="shared" si="0"/>
        <v>100</v>
      </c>
      <c r="L19" s="120"/>
      <c r="O19"/>
    </row>
    <row r="20" spans="1:15" x14ac:dyDescent="0.2">
      <c r="A20" s="82" t="s">
        <v>96</v>
      </c>
      <c r="B20" s="117">
        <f t="shared" si="0"/>
        <v>0</v>
      </c>
      <c r="C20" s="117">
        <f t="shared" si="0"/>
        <v>0</v>
      </c>
      <c r="D20" s="117">
        <f t="shared" si="0"/>
        <v>0</v>
      </c>
      <c r="E20" s="117">
        <f t="shared" si="0"/>
        <v>1</v>
      </c>
      <c r="F20" s="117">
        <f t="shared" si="0"/>
        <v>4</v>
      </c>
      <c r="G20" s="117">
        <f t="shared" si="0"/>
        <v>38</v>
      </c>
      <c r="H20" s="117">
        <f t="shared" si="0"/>
        <v>56</v>
      </c>
      <c r="I20" s="117">
        <f t="shared" si="0"/>
        <v>0</v>
      </c>
      <c r="J20" s="117">
        <f t="shared" si="0"/>
        <v>100</v>
      </c>
      <c r="K20" s="117">
        <f t="shared" si="0"/>
        <v>95</v>
      </c>
      <c r="L20" s="120"/>
      <c r="O20"/>
    </row>
    <row r="21" spans="1:15" x14ac:dyDescent="0.2">
      <c r="A21" s="81"/>
      <c r="B21" s="79"/>
      <c r="C21" s="79"/>
      <c r="D21" s="79"/>
      <c r="E21" s="79"/>
      <c r="F21" s="79"/>
      <c r="G21" s="79"/>
      <c r="H21" s="79"/>
      <c r="I21" s="79"/>
      <c r="J21" s="79"/>
      <c r="K21" s="79"/>
      <c r="L21" s="79"/>
      <c r="M21" s="79"/>
      <c r="N21" s="79"/>
      <c r="O21" s="79"/>
    </row>
    <row r="22" spans="1:15" x14ac:dyDescent="0.2">
      <c r="A22" s="96" t="s">
        <v>140</v>
      </c>
      <c r="B22" s="96"/>
      <c r="C22" s="96"/>
      <c r="D22" s="96"/>
      <c r="E22" s="96"/>
      <c r="F22" s="96"/>
      <c r="G22" s="96"/>
      <c r="H22" s="108"/>
      <c r="I22" s="108"/>
      <c r="J22" s="108"/>
      <c r="K22" s="108"/>
      <c r="L22" s="108"/>
      <c r="M22" s="108"/>
      <c r="N22" s="74"/>
      <c r="O22" s="119"/>
    </row>
    <row r="23" spans="1:15" x14ac:dyDescent="0.2">
      <c r="A23" s="112"/>
      <c r="B23" s="519" t="s">
        <v>138</v>
      </c>
      <c r="C23" s="519"/>
      <c r="D23" s="519"/>
      <c r="E23" s="519"/>
      <c r="F23" s="519"/>
      <c r="G23" s="519"/>
      <c r="H23" s="519"/>
      <c r="I23" s="519"/>
      <c r="J23" s="519"/>
      <c r="K23" s="519"/>
      <c r="L23" s="519"/>
      <c r="M23" s="73"/>
      <c r="N23" s="73"/>
      <c r="O23" s="73"/>
    </row>
    <row r="24" spans="1:15" ht="33.75" x14ac:dyDescent="0.2">
      <c r="A24" s="113" t="s">
        <v>93</v>
      </c>
      <c r="B24" s="18" t="s">
        <v>6</v>
      </c>
      <c r="C24" s="18" t="s">
        <v>46</v>
      </c>
      <c r="D24" s="19" t="s">
        <v>47</v>
      </c>
      <c r="E24" s="19" t="s">
        <v>48</v>
      </c>
      <c r="F24" s="18">
        <v>2</v>
      </c>
      <c r="G24" s="20">
        <v>3</v>
      </c>
      <c r="H24" s="20">
        <v>4</v>
      </c>
      <c r="I24" s="20">
        <v>5</v>
      </c>
      <c r="J24" s="19">
        <v>6</v>
      </c>
      <c r="K24" s="114" t="s">
        <v>11</v>
      </c>
      <c r="L24" s="114" t="s">
        <v>139</v>
      </c>
      <c r="M24" s="120"/>
      <c r="O24"/>
    </row>
    <row r="25" spans="1:15" x14ac:dyDescent="0.2">
      <c r="A25" s="78" t="s">
        <v>47</v>
      </c>
      <c r="B25" s="115">
        <f t="shared" ref="B25:L31" si="1">ROUND((B72/$K72)*100,0)</f>
        <v>0</v>
      </c>
      <c r="C25" s="115">
        <f t="shared" si="1"/>
        <v>0</v>
      </c>
      <c r="D25" s="115">
        <f t="shared" si="1"/>
        <v>15</v>
      </c>
      <c r="E25" s="115">
        <f t="shared" si="1"/>
        <v>14</v>
      </c>
      <c r="F25" s="115">
        <f t="shared" si="1"/>
        <v>32</v>
      </c>
      <c r="G25" s="115">
        <f t="shared" si="1"/>
        <v>23</v>
      </c>
      <c r="H25" s="115">
        <f t="shared" si="1"/>
        <v>14</v>
      </c>
      <c r="I25" s="115">
        <f t="shared" si="1"/>
        <v>2</v>
      </c>
      <c r="J25" s="115">
        <f t="shared" si="1"/>
        <v>0</v>
      </c>
      <c r="K25" s="115">
        <f t="shared" si="1"/>
        <v>100</v>
      </c>
      <c r="L25" s="115">
        <f t="shared" si="1"/>
        <v>16</v>
      </c>
      <c r="M25" s="120"/>
      <c r="O25"/>
    </row>
    <row r="26" spans="1:15" x14ac:dyDescent="0.2">
      <c r="A26" s="101">
        <v>1</v>
      </c>
      <c r="B26" s="115">
        <f t="shared" si="1"/>
        <v>0</v>
      </c>
      <c r="C26" s="115">
        <f t="shared" si="1"/>
        <v>0</v>
      </c>
      <c r="D26" s="115">
        <f t="shared" si="1"/>
        <v>0</v>
      </c>
      <c r="E26" s="115">
        <f t="shared" si="1"/>
        <v>1</v>
      </c>
      <c r="F26" s="115">
        <f t="shared" si="1"/>
        <v>11</v>
      </c>
      <c r="G26" s="115">
        <f t="shared" si="1"/>
        <v>37</v>
      </c>
      <c r="H26" s="115">
        <f t="shared" si="1"/>
        <v>46</v>
      </c>
      <c r="I26" s="115">
        <f t="shared" si="1"/>
        <v>5</v>
      </c>
      <c r="J26" s="115">
        <f t="shared" si="1"/>
        <v>0</v>
      </c>
      <c r="K26" s="115">
        <f t="shared" si="1"/>
        <v>100</v>
      </c>
      <c r="L26" s="115">
        <f t="shared" si="1"/>
        <v>51</v>
      </c>
      <c r="M26" s="120"/>
      <c r="O26"/>
    </row>
    <row r="27" spans="1:15" x14ac:dyDescent="0.2">
      <c r="A27" s="81" t="s">
        <v>124</v>
      </c>
      <c r="B27" s="115">
        <f t="shared" si="1"/>
        <v>0</v>
      </c>
      <c r="C27" s="115">
        <f t="shared" si="1"/>
        <v>0</v>
      </c>
      <c r="D27" s="115">
        <f t="shared" si="1"/>
        <v>0</v>
      </c>
      <c r="E27" s="115">
        <f t="shared" si="1"/>
        <v>0</v>
      </c>
      <c r="F27" s="115">
        <f t="shared" si="1"/>
        <v>1</v>
      </c>
      <c r="G27" s="115">
        <f t="shared" si="1"/>
        <v>18</v>
      </c>
      <c r="H27" s="115">
        <f t="shared" si="1"/>
        <v>68</v>
      </c>
      <c r="I27" s="115">
        <f t="shared" si="1"/>
        <v>13</v>
      </c>
      <c r="J27" s="115">
        <f t="shared" si="1"/>
        <v>0</v>
      </c>
      <c r="K27" s="115">
        <f t="shared" si="1"/>
        <v>100</v>
      </c>
      <c r="L27" s="115">
        <f t="shared" si="1"/>
        <v>81</v>
      </c>
      <c r="M27" s="120"/>
      <c r="O27"/>
    </row>
    <row r="28" spans="1:15" x14ac:dyDescent="0.2">
      <c r="A28" s="81" t="s">
        <v>123</v>
      </c>
      <c r="B28" s="115">
        <f t="shared" si="1"/>
        <v>0</v>
      </c>
      <c r="C28" s="115">
        <f t="shared" si="1"/>
        <v>0</v>
      </c>
      <c r="D28" s="115">
        <f t="shared" si="1"/>
        <v>0</v>
      </c>
      <c r="E28" s="115">
        <f t="shared" si="1"/>
        <v>0</v>
      </c>
      <c r="F28" s="115">
        <f t="shared" si="1"/>
        <v>0</v>
      </c>
      <c r="G28" s="115">
        <f t="shared" si="1"/>
        <v>5</v>
      </c>
      <c r="H28" s="115">
        <f t="shared" si="1"/>
        <v>65</v>
      </c>
      <c r="I28" s="115">
        <f t="shared" si="1"/>
        <v>30</v>
      </c>
      <c r="J28" s="115">
        <f t="shared" si="1"/>
        <v>0</v>
      </c>
      <c r="K28" s="115">
        <f t="shared" si="1"/>
        <v>100</v>
      </c>
      <c r="L28" s="115">
        <f t="shared" si="1"/>
        <v>95</v>
      </c>
      <c r="M28" s="120"/>
      <c r="O28"/>
    </row>
    <row r="29" spans="1:15" x14ac:dyDescent="0.2">
      <c r="A29" s="81" t="s">
        <v>122</v>
      </c>
      <c r="B29" s="115">
        <f t="shared" si="1"/>
        <v>0</v>
      </c>
      <c r="C29" s="115">
        <f t="shared" si="1"/>
        <v>0</v>
      </c>
      <c r="D29" s="115">
        <f t="shared" si="1"/>
        <v>0</v>
      </c>
      <c r="E29" s="115">
        <f t="shared" si="1"/>
        <v>0</v>
      </c>
      <c r="F29" s="115">
        <f t="shared" si="1"/>
        <v>0</v>
      </c>
      <c r="G29" s="115">
        <f t="shared" si="1"/>
        <v>1</v>
      </c>
      <c r="H29" s="115">
        <f t="shared" si="1"/>
        <v>37</v>
      </c>
      <c r="I29" s="115">
        <f t="shared" si="1"/>
        <v>61</v>
      </c>
      <c r="J29" s="115">
        <f t="shared" si="1"/>
        <v>1</v>
      </c>
      <c r="K29" s="115">
        <f t="shared" si="1"/>
        <v>100</v>
      </c>
      <c r="L29" s="115">
        <f t="shared" si="1"/>
        <v>99</v>
      </c>
      <c r="M29" s="120"/>
      <c r="O29"/>
    </row>
    <row r="30" spans="1:15" x14ac:dyDescent="0.2">
      <c r="A30" s="101" t="s">
        <v>127</v>
      </c>
      <c r="B30" s="115">
        <f t="shared" si="1"/>
        <v>0</v>
      </c>
      <c r="C30" s="115">
        <f t="shared" si="1"/>
        <v>0</v>
      </c>
      <c r="D30" s="115">
        <f t="shared" si="1"/>
        <v>0</v>
      </c>
      <c r="E30" s="115">
        <f t="shared" si="1"/>
        <v>0</v>
      </c>
      <c r="F30" s="115">
        <f t="shared" si="1"/>
        <v>0</v>
      </c>
      <c r="G30" s="115">
        <f t="shared" si="1"/>
        <v>0</v>
      </c>
      <c r="H30" s="115">
        <f t="shared" si="1"/>
        <v>9</v>
      </c>
      <c r="I30" s="115">
        <f t="shared" si="1"/>
        <v>85</v>
      </c>
      <c r="J30" s="115">
        <f t="shared" si="1"/>
        <v>6</v>
      </c>
      <c r="K30" s="115">
        <f t="shared" si="1"/>
        <v>100</v>
      </c>
      <c r="L30" s="115">
        <f t="shared" si="1"/>
        <v>100</v>
      </c>
      <c r="M30" s="120"/>
      <c r="O30"/>
    </row>
    <row r="31" spans="1:15" x14ac:dyDescent="0.2">
      <c r="A31" s="82" t="s">
        <v>96</v>
      </c>
      <c r="B31" s="117">
        <f t="shared" si="1"/>
        <v>0</v>
      </c>
      <c r="C31" s="117">
        <f t="shared" si="1"/>
        <v>0</v>
      </c>
      <c r="D31" s="117">
        <f t="shared" si="1"/>
        <v>0</v>
      </c>
      <c r="E31" s="117">
        <f t="shared" si="1"/>
        <v>0</v>
      </c>
      <c r="F31" s="117">
        <f t="shared" si="1"/>
        <v>0</v>
      </c>
      <c r="G31" s="117">
        <f t="shared" si="1"/>
        <v>4</v>
      </c>
      <c r="H31" s="117">
        <f t="shared" si="1"/>
        <v>41</v>
      </c>
      <c r="I31" s="117">
        <f t="shared" si="1"/>
        <v>53</v>
      </c>
      <c r="J31" s="117">
        <f t="shared" si="1"/>
        <v>2</v>
      </c>
      <c r="K31" s="117">
        <f t="shared" si="1"/>
        <v>100</v>
      </c>
      <c r="L31" s="117">
        <f t="shared" si="1"/>
        <v>95</v>
      </c>
      <c r="M31" s="120"/>
      <c r="O31"/>
    </row>
    <row r="32" spans="1:15" x14ac:dyDescent="0.2">
      <c r="A32" s="81"/>
      <c r="B32" s="79"/>
      <c r="C32" s="79"/>
      <c r="D32" s="79"/>
      <c r="E32" s="79"/>
      <c r="F32" s="79"/>
      <c r="G32" s="79"/>
      <c r="H32" s="79"/>
      <c r="I32" s="79"/>
      <c r="J32" s="79"/>
      <c r="K32" s="79"/>
      <c r="L32" s="79"/>
      <c r="M32" s="79"/>
      <c r="N32" s="79"/>
      <c r="O32" s="79"/>
    </row>
    <row r="33" spans="1:16" x14ac:dyDescent="0.2">
      <c r="A33" s="96" t="s">
        <v>141</v>
      </c>
      <c r="B33" s="96"/>
      <c r="C33" s="96"/>
      <c r="D33" s="96"/>
      <c r="E33" s="96"/>
      <c r="F33" s="96"/>
      <c r="G33" s="96"/>
      <c r="H33" s="108"/>
      <c r="I33" s="108"/>
      <c r="J33" s="108"/>
      <c r="K33" s="108"/>
      <c r="L33" s="108"/>
      <c r="M33" s="108"/>
      <c r="N33" s="74"/>
      <c r="O33" s="119"/>
    </row>
    <row r="34" spans="1:16" x14ac:dyDescent="0.2">
      <c r="A34" s="112"/>
      <c r="B34" s="519" t="s">
        <v>138</v>
      </c>
      <c r="C34" s="519"/>
      <c r="D34" s="519"/>
      <c r="E34" s="519"/>
      <c r="F34" s="519"/>
      <c r="G34" s="519"/>
      <c r="H34" s="519"/>
      <c r="I34" s="519"/>
      <c r="J34" s="519"/>
      <c r="K34" s="519"/>
      <c r="L34" s="519"/>
      <c r="M34" s="73"/>
      <c r="N34" s="73"/>
      <c r="O34" s="73"/>
    </row>
    <row r="35" spans="1:16" ht="33.75" x14ac:dyDescent="0.2">
      <c r="A35" s="113" t="s">
        <v>93</v>
      </c>
      <c r="B35" s="18" t="s">
        <v>6</v>
      </c>
      <c r="C35" s="18" t="s">
        <v>46</v>
      </c>
      <c r="D35" s="19" t="s">
        <v>47</v>
      </c>
      <c r="E35" s="19" t="s">
        <v>48</v>
      </c>
      <c r="F35" s="18">
        <v>2</v>
      </c>
      <c r="G35" s="20">
        <v>3</v>
      </c>
      <c r="H35" s="20">
        <v>4</v>
      </c>
      <c r="I35" s="20">
        <v>5</v>
      </c>
      <c r="J35" s="19">
        <v>6</v>
      </c>
      <c r="K35" s="114" t="s">
        <v>11</v>
      </c>
      <c r="L35" s="114" t="s">
        <v>139</v>
      </c>
      <c r="M35" s="120"/>
      <c r="O35"/>
    </row>
    <row r="36" spans="1:16" x14ac:dyDescent="0.2">
      <c r="A36" s="78" t="s">
        <v>47</v>
      </c>
      <c r="B36" s="115">
        <f t="shared" ref="B36:L42" si="2">ROUND((B83/$K83)*100,0)</f>
        <v>0</v>
      </c>
      <c r="C36" s="115">
        <f t="shared" si="2"/>
        <v>0</v>
      </c>
      <c r="D36" s="115">
        <f t="shared" si="2"/>
        <v>11</v>
      </c>
      <c r="E36" s="115">
        <f t="shared" si="2"/>
        <v>12</v>
      </c>
      <c r="F36" s="115">
        <f t="shared" si="2"/>
        <v>28</v>
      </c>
      <c r="G36" s="115">
        <f t="shared" si="2"/>
        <v>35</v>
      </c>
      <c r="H36" s="115">
        <f t="shared" si="2"/>
        <v>12</v>
      </c>
      <c r="I36" s="115">
        <f t="shared" si="2"/>
        <v>0</v>
      </c>
      <c r="J36" s="115">
        <f t="shared" si="2"/>
        <v>0</v>
      </c>
      <c r="K36" s="115">
        <f t="shared" si="2"/>
        <v>100</v>
      </c>
      <c r="L36" s="115">
        <f t="shared" si="2"/>
        <v>13</v>
      </c>
      <c r="M36" s="120"/>
      <c r="O36"/>
    </row>
    <row r="37" spans="1:16" x14ac:dyDescent="0.2">
      <c r="A37" s="101">
        <v>1</v>
      </c>
      <c r="B37" s="115">
        <f t="shared" si="2"/>
        <v>0</v>
      </c>
      <c r="C37" s="115">
        <f t="shared" si="2"/>
        <v>0</v>
      </c>
      <c r="D37" s="115">
        <f t="shared" si="2"/>
        <v>0</v>
      </c>
      <c r="E37" s="115">
        <f t="shared" si="2"/>
        <v>1</v>
      </c>
      <c r="F37" s="115">
        <f t="shared" si="2"/>
        <v>7</v>
      </c>
      <c r="G37" s="115">
        <f t="shared" si="2"/>
        <v>47</v>
      </c>
      <c r="H37" s="115">
        <f t="shared" si="2"/>
        <v>44</v>
      </c>
      <c r="I37" s="115">
        <f t="shared" si="2"/>
        <v>2</v>
      </c>
      <c r="J37" s="115">
        <f t="shared" si="2"/>
        <v>0</v>
      </c>
      <c r="K37" s="115">
        <f t="shared" si="2"/>
        <v>100</v>
      </c>
      <c r="L37" s="115">
        <f t="shared" si="2"/>
        <v>45</v>
      </c>
      <c r="M37" s="120"/>
      <c r="O37"/>
    </row>
    <row r="38" spans="1:16" x14ac:dyDescent="0.2">
      <c r="A38" s="81" t="s">
        <v>124</v>
      </c>
      <c r="B38" s="115">
        <f t="shared" si="2"/>
        <v>0</v>
      </c>
      <c r="C38" s="115">
        <f t="shared" si="2"/>
        <v>0</v>
      </c>
      <c r="D38" s="115">
        <f t="shared" si="2"/>
        <v>0</v>
      </c>
      <c r="E38" s="115">
        <f t="shared" si="2"/>
        <v>0</v>
      </c>
      <c r="F38" s="115">
        <f t="shared" si="2"/>
        <v>1</v>
      </c>
      <c r="G38" s="115">
        <f t="shared" si="2"/>
        <v>19</v>
      </c>
      <c r="H38" s="115">
        <f t="shared" si="2"/>
        <v>74</v>
      </c>
      <c r="I38" s="115">
        <f t="shared" si="2"/>
        <v>6</v>
      </c>
      <c r="J38" s="115">
        <f t="shared" si="2"/>
        <v>0</v>
      </c>
      <c r="K38" s="115">
        <f t="shared" si="2"/>
        <v>100</v>
      </c>
      <c r="L38" s="115">
        <f t="shared" si="2"/>
        <v>80</v>
      </c>
      <c r="M38" s="120"/>
      <c r="O38"/>
    </row>
    <row r="39" spans="1:16" x14ac:dyDescent="0.2">
      <c r="A39" s="81" t="s">
        <v>123</v>
      </c>
      <c r="B39" s="115">
        <f t="shared" si="2"/>
        <v>0</v>
      </c>
      <c r="C39" s="115">
        <f t="shared" si="2"/>
        <v>0</v>
      </c>
      <c r="D39" s="115">
        <f t="shared" si="2"/>
        <v>0</v>
      </c>
      <c r="E39" s="115">
        <f t="shared" si="2"/>
        <v>0</v>
      </c>
      <c r="F39" s="115">
        <f t="shared" si="2"/>
        <v>0</v>
      </c>
      <c r="G39" s="115">
        <f t="shared" si="2"/>
        <v>4</v>
      </c>
      <c r="H39" s="115">
        <f t="shared" si="2"/>
        <v>73</v>
      </c>
      <c r="I39" s="115">
        <f t="shared" si="2"/>
        <v>22</v>
      </c>
      <c r="J39" s="115">
        <f t="shared" si="2"/>
        <v>0</v>
      </c>
      <c r="K39" s="115">
        <f t="shared" si="2"/>
        <v>100</v>
      </c>
      <c r="L39" s="115">
        <f t="shared" si="2"/>
        <v>96</v>
      </c>
      <c r="M39" s="120"/>
      <c r="O39"/>
    </row>
    <row r="40" spans="1:16" x14ac:dyDescent="0.2">
      <c r="A40" s="81" t="s">
        <v>122</v>
      </c>
      <c r="B40" s="115">
        <f t="shared" si="2"/>
        <v>0</v>
      </c>
      <c r="C40" s="115">
        <f t="shared" si="2"/>
        <v>0</v>
      </c>
      <c r="D40" s="115">
        <f t="shared" si="2"/>
        <v>0</v>
      </c>
      <c r="E40" s="115">
        <f t="shared" si="2"/>
        <v>0</v>
      </c>
      <c r="F40" s="115">
        <f t="shared" si="2"/>
        <v>0</v>
      </c>
      <c r="G40" s="115">
        <f t="shared" si="2"/>
        <v>1</v>
      </c>
      <c r="H40" s="115">
        <f t="shared" si="2"/>
        <v>45</v>
      </c>
      <c r="I40" s="115">
        <f t="shared" si="2"/>
        <v>54</v>
      </c>
      <c r="J40" s="115">
        <f t="shared" si="2"/>
        <v>1</v>
      </c>
      <c r="K40" s="115">
        <f t="shared" si="2"/>
        <v>100</v>
      </c>
      <c r="L40" s="115">
        <f t="shared" si="2"/>
        <v>99</v>
      </c>
      <c r="M40" s="120"/>
      <c r="O40"/>
    </row>
    <row r="41" spans="1:16" x14ac:dyDescent="0.2">
      <c r="A41" s="101" t="s">
        <v>127</v>
      </c>
      <c r="B41" s="115">
        <f t="shared" si="2"/>
        <v>0</v>
      </c>
      <c r="C41" s="115">
        <f t="shared" si="2"/>
        <v>0</v>
      </c>
      <c r="D41" s="115">
        <f t="shared" si="2"/>
        <v>0</v>
      </c>
      <c r="E41" s="115">
        <f t="shared" si="2"/>
        <v>0</v>
      </c>
      <c r="F41" s="115">
        <f t="shared" si="2"/>
        <v>0</v>
      </c>
      <c r="G41" s="115">
        <f t="shared" si="2"/>
        <v>0</v>
      </c>
      <c r="H41" s="115">
        <f t="shared" si="2"/>
        <v>15</v>
      </c>
      <c r="I41" s="115">
        <f t="shared" si="2"/>
        <v>79</v>
      </c>
      <c r="J41" s="115">
        <f t="shared" si="2"/>
        <v>6</v>
      </c>
      <c r="K41" s="115">
        <f t="shared" si="2"/>
        <v>100</v>
      </c>
      <c r="L41" s="115">
        <f t="shared" si="2"/>
        <v>100</v>
      </c>
      <c r="M41" s="120"/>
      <c r="O41"/>
    </row>
    <row r="42" spans="1:16" ht="15" customHeight="1" x14ac:dyDescent="0.2">
      <c r="A42" s="82" t="s">
        <v>96</v>
      </c>
      <c r="B42" s="117">
        <f t="shared" si="2"/>
        <v>0</v>
      </c>
      <c r="C42" s="117">
        <f t="shared" si="2"/>
        <v>0</v>
      </c>
      <c r="D42" s="117">
        <f t="shared" si="2"/>
        <v>0</v>
      </c>
      <c r="E42" s="117">
        <f t="shared" si="2"/>
        <v>0</v>
      </c>
      <c r="F42" s="117">
        <f t="shared" si="2"/>
        <v>0</v>
      </c>
      <c r="G42" s="117">
        <f t="shared" si="2"/>
        <v>7</v>
      </c>
      <c r="H42" s="117">
        <f t="shared" si="2"/>
        <v>58</v>
      </c>
      <c r="I42" s="117">
        <f t="shared" si="2"/>
        <v>34</v>
      </c>
      <c r="J42" s="117">
        <f t="shared" si="2"/>
        <v>1</v>
      </c>
      <c r="K42" s="117">
        <f t="shared" si="2"/>
        <v>100</v>
      </c>
      <c r="L42" s="117">
        <f t="shared" si="2"/>
        <v>93</v>
      </c>
      <c r="M42" s="120"/>
      <c r="O42"/>
    </row>
    <row r="43" spans="1:16" ht="15.75" customHeight="1" x14ac:dyDescent="0.2">
      <c r="A43" s="81"/>
      <c r="B43" s="79"/>
      <c r="C43" s="79"/>
      <c r="D43" s="79"/>
      <c r="E43" s="79"/>
      <c r="F43" s="79"/>
      <c r="G43" s="79"/>
      <c r="H43" s="79"/>
      <c r="I43" s="79"/>
      <c r="J43" s="79"/>
      <c r="K43" s="79"/>
      <c r="L43" s="79"/>
      <c r="M43" s="79"/>
      <c r="N43" s="79"/>
      <c r="O43" s="79"/>
    </row>
    <row r="44" spans="1:16" ht="33.75" customHeight="1" x14ac:dyDescent="0.2">
      <c r="A44" s="509" t="s">
        <v>142</v>
      </c>
      <c r="B44" s="523"/>
      <c r="C44" s="523"/>
      <c r="D44" s="523"/>
      <c r="E44" s="523"/>
      <c r="F44" s="523"/>
      <c r="G44" s="523"/>
      <c r="H44" s="523"/>
      <c r="I44" s="523"/>
      <c r="J44" s="523"/>
      <c r="K44" s="523"/>
      <c r="L44" s="523"/>
      <c r="M44" s="523"/>
      <c r="N44" s="523"/>
      <c r="O44" s="523"/>
    </row>
    <row r="45" spans="1:16" ht="16.5" customHeight="1" x14ac:dyDescent="0.2">
      <c r="A45" s="510" t="s">
        <v>143</v>
      </c>
      <c r="B45" s="510"/>
      <c r="C45" s="510"/>
      <c r="D45" s="510"/>
      <c r="E45" s="510"/>
      <c r="F45" s="510"/>
      <c r="G45" s="510"/>
      <c r="H45" s="510"/>
      <c r="I45" s="510"/>
      <c r="J45" s="510"/>
      <c r="K45" s="510"/>
      <c r="L45" s="510"/>
      <c r="M45" s="510"/>
      <c r="N45" s="510"/>
      <c r="O45" s="510"/>
      <c r="P45" s="87"/>
    </row>
    <row r="46" spans="1:16" x14ac:dyDescent="0.2">
      <c r="A46" s="13"/>
    </row>
    <row r="47" spans="1:16" x14ac:dyDescent="0.2">
      <c r="A47" s="500" t="s">
        <v>97</v>
      </c>
      <c r="B47" s="500"/>
      <c r="C47" s="500"/>
      <c r="D47" s="500"/>
      <c r="E47" s="500"/>
      <c r="F47" s="500"/>
      <c r="G47" s="500"/>
      <c r="H47" s="73"/>
      <c r="I47" s="74"/>
      <c r="J47" s="151"/>
      <c r="K47" s="151"/>
    </row>
    <row r="48" spans="1:16" x14ac:dyDescent="0.2">
      <c r="A48" s="524" t="s">
        <v>93</v>
      </c>
      <c r="B48" s="502" t="s">
        <v>101</v>
      </c>
      <c r="C48" s="502"/>
      <c r="D48" s="502"/>
      <c r="E48" s="502"/>
      <c r="F48" s="502"/>
      <c r="G48" s="502"/>
      <c r="H48" s="502"/>
      <c r="I48" s="502"/>
      <c r="J48" s="151"/>
      <c r="K48" s="151"/>
    </row>
    <row r="49" spans="1:15" ht="67.5" x14ac:dyDescent="0.2">
      <c r="A49" s="525"/>
      <c r="B49" s="142" t="s">
        <v>128</v>
      </c>
      <c r="C49" s="142" t="s">
        <v>47</v>
      </c>
      <c r="D49" s="143">
        <v>1</v>
      </c>
      <c r="E49" s="143">
        <v>2</v>
      </c>
      <c r="F49" s="143">
        <v>3</v>
      </c>
      <c r="G49" s="143">
        <v>4</v>
      </c>
      <c r="H49" s="143">
        <v>5</v>
      </c>
      <c r="I49" s="152">
        <v>6</v>
      </c>
      <c r="J49" s="77" t="s">
        <v>190</v>
      </c>
      <c r="K49" s="151" t="s">
        <v>11</v>
      </c>
    </row>
    <row r="50" spans="1:15" x14ac:dyDescent="0.2">
      <c r="A50" s="153" t="s">
        <v>47</v>
      </c>
      <c r="B50" s="154"/>
      <c r="C50" s="154"/>
      <c r="D50" s="155"/>
      <c r="E50" s="155"/>
      <c r="F50" s="155"/>
      <c r="G50" s="155"/>
      <c r="H50" s="155"/>
      <c r="I50" s="155"/>
      <c r="J50" s="155"/>
      <c r="K50" s="151"/>
    </row>
    <row r="51" spans="1:15" x14ac:dyDescent="0.2">
      <c r="A51" s="101">
        <v>1</v>
      </c>
      <c r="B51" s="154"/>
      <c r="C51" s="154"/>
      <c r="D51" s="154"/>
      <c r="E51" s="154"/>
      <c r="F51" s="154"/>
      <c r="G51" s="154"/>
      <c r="H51" s="154"/>
      <c r="I51" s="154"/>
      <c r="J51" s="154"/>
      <c r="K51" s="156"/>
    </row>
    <row r="52" spans="1:15" x14ac:dyDescent="0.2">
      <c r="A52" s="81" t="s">
        <v>124</v>
      </c>
      <c r="B52" s="154"/>
      <c r="C52" s="154"/>
      <c r="D52" s="154"/>
      <c r="E52" s="154"/>
      <c r="F52" s="154"/>
      <c r="G52" s="154"/>
      <c r="H52" s="154"/>
      <c r="I52" s="154"/>
      <c r="J52" s="154"/>
      <c r="K52" s="156"/>
    </row>
    <row r="53" spans="1:15" x14ac:dyDescent="0.2">
      <c r="A53" s="81" t="s">
        <v>123</v>
      </c>
      <c r="B53" s="154"/>
      <c r="C53" s="154"/>
      <c r="D53" s="154"/>
      <c r="E53" s="154"/>
      <c r="F53" s="154"/>
      <c r="G53" s="154"/>
      <c r="H53" s="154"/>
      <c r="I53" s="154"/>
      <c r="J53" s="154"/>
      <c r="K53" s="156"/>
    </row>
    <row r="54" spans="1:15" x14ac:dyDescent="0.2">
      <c r="A54" s="81" t="s">
        <v>122</v>
      </c>
      <c r="B54" s="154"/>
      <c r="C54" s="154"/>
      <c r="D54" s="154"/>
      <c r="E54" s="154"/>
      <c r="F54" s="154"/>
      <c r="G54" s="154"/>
      <c r="H54" s="154"/>
      <c r="I54" s="154"/>
      <c r="J54" s="154"/>
      <c r="K54" s="156"/>
    </row>
    <row r="55" spans="1:15" x14ac:dyDescent="0.2">
      <c r="A55" s="101" t="s">
        <v>127</v>
      </c>
      <c r="B55" s="154"/>
      <c r="C55" s="154"/>
      <c r="D55" s="154"/>
      <c r="E55" s="154"/>
      <c r="F55" s="154"/>
      <c r="G55" s="154"/>
      <c r="H55" s="154"/>
      <c r="I55" s="154"/>
      <c r="J55" s="154"/>
      <c r="K55" s="156"/>
    </row>
    <row r="56" spans="1:15" x14ac:dyDescent="0.2">
      <c r="A56" s="82" t="s">
        <v>96</v>
      </c>
      <c r="B56" s="157"/>
      <c r="C56" s="157"/>
      <c r="D56" s="157"/>
      <c r="E56" s="157"/>
      <c r="F56" s="157"/>
      <c r="G56" s="157"/>
      <c r="H56" s="157"/>
      <c r="I56" s="157"/>
      <c r="J56" s="157"/>
      <c r="K56" s="158"/>
    </row>
    <row r="58" spans="1:15" x14ac:dyDescent="0.2">
      <c r="A58" s="500" t="s">
        <v>137</v>
      </c>
      <c r="B58" s="500"/>
      <c r="C58" s="500"/>
      <c r="D58" s="500"/>
      <c r="E58" s="500"/>
      <c r="F58" s="500"/>
      <c r="G58" s="500"/>
      <c r="H58" s="108"/>
      <c r="I58" s="108"/>
      <c r="J58" s="108"/>
      <c r="K58" s="108"/>
      <c r="L58" s="108"/>
      <c r="M58" s="108"/>
      <c r="N58" s="74"/>
      <c r="O58" s="119"/>
    </row>
    <row r="59" spans="1:15" x14ac:dyDescent="0.2">
      <c r="A59" s="112"/>
      <c r="B59" s="519" t="s">
        <v>138</v>
      </c>
      <c r="C59" s="519"/>
      <c r="D59" s="519"/>
      <c r="E59" s="519"/>
      <c r="F59" s="519"/>
      <c r="G59" s="519"/>
      <c r="H59" s="519"/>
      <c r="I59" s="519"/>
      <c r="J59" s="519"/>
      <c r="K59" s="519"/>
      <c r="L59" s="73"/>
      <c r="M59" s="73"/>
      <c r="N59" s="73"/>
      <c r="O59" s="73"/>
    </row>
    <row r="60" spans="1:15" ht="22.5" x14ac:dyDescent="0.2">
      <c r="A60" s="113" t="s">
        <v>93</v>
      </c>
      <c r="B60" s="18" t="s">
        <v>6</v>
      </c>
      <c r="C60" s="18" t="s">
        <v>10</v>
      </c>
      <c r="D60" s="18" t="s">
        <v>7</v>
      </c>
      <c r="E60" s="18" t="s">
        <v>8</v>
      </c>
      <c r="F60" s="20">
        <v>3</v>
      </c>
      <c r="G60" s="20">
        <v>4</v>
      </c>
      <c r="H60" s="20">
        <v>5</v>
      </c>
      <c r="I60" s="19">
        <v>6</v>
      </c>
      <c r="J60" s="114" t="s">
        <v>11</v>
      </c>
      <c r="K60" s="114" t="s">
        <v>139</v>
      </c>
      <c r="L60" s="120"/>
      <c r="O60"/>
    </row>
    <row r="61" spans="1:15" x14ac:dyDescent="0.2">
      <c r="A61" s="78" t="s">
        <v>47</v>
      </c>
      <c r="B61" s="116">
        <f>'Table 7_dataA'!G12</f>
        <v>84</v>
      </c>
      <c r="C61" s="116">
        <f>'Table 7_dataA'!K12</f>
        <v>22</v>
      </c>
      <c r="D61" s="116">
        <f>'Table 7_dataA'!H12</f>
        <v>9154</v>
      </c>
      <c r="E61" s="116">
        <f>'Table 7_dataA'!I12</f>
        <v>1640</v>
      </c>
      <c r="F61" s="116">
        <f>'Table 7_dataA'!C12</f>
        <v>2067</v>
      </c>
      <c r="G61" s="116">
        <f>'Table 7_dataA'!D12</f>
        <v>2787</v>
      </c>
      <c r="H61" s="116">
        <f>'Table 7_dataA'!E12</f>
        <v>539</v>
      </c>
      <c r="I61" s="116">
        <f>'Table 7_dataA'!F12</f>
        <v>0</v>
      </c>
      <c r="J61" s="116">
        <f>'Table 7_dataA'!L12</f>
        <v>16294</v>
      </c>
      <c r="K61" s="116">
        <f>'Table 7_dataA'!M12</f>
        <v>3326</v>
      </c>
      <c r="L61" s="120"/>
      <c r="O61"/>
    </row>
    <row r="62" spans="1:15" x14ac:dyDescent="0.2">
      <c r="A62" s="101">
        <v>1</v>
      </c>
      <c r="B62" s="116">
        <f>'Table 7_dataA'!G6</f>
        <v>375</v>
      </c>
      <c r="C62" s="116">
        <f>'Table 7_dataA'!K6</f>
        <v>54</v>
      </c>
      <c r="D62" s="116">
        <f>'Table 7_dataA'!H6</f>
        <v>5773</v>
      </c>
      <c r="E62" s="116">
        <f>'Table 7_dataA'!I6</f>
        <v>5901</v>
      </c>
      <c r="F62" s="116">
        <f>'Table 7_dataA'!C6</f>
        <v>16100</v>
      </c>
      <c r="G62" s="116">
        <f>'Table 7_dataA'!D6</f>
        <v>31159</v>
      </c>
      <c r="H62" s="116">
        <f>'Table 7_dataA'!E6</f>
        <v>6549</v>
      </c>
      <c r="I62" s="116">
        <f>'Table 7_dataA'!F6</f>
        <v>1</v>
      </c>
      <c r="J62" s="116">
        <f>'Table 7_dataA'!L6</f>
        <v>65917</v>
      </c>
      <c r="K62" s="116">
        <f>'Table 7_dataA'!M6</f>
        <v>37709</v>
      </c>
      <c r="L62" s="120"/>
      <c r="O62"/>
    </row>
    <row r="63" spans="1:15" x14ac:dyDescent="0.2">
      <c r="A63" s="81" t="s">
        <v>124</v>
      </c>
      <c r="B63" s="116">
        <f>'Table 7_dataA'!G9</f>
        <v>243</v>
      </c>
      <c r="C63" s="116">
        <f>'Table 7_dataA'!K9</f>
        <v>31</v>
      </c>
      <c r="D63" s="116">
        <f>'Table 7_dataA'!H9</f>
        <v>631</v>
      </c>
      <c r="E63" s="116">
        <f>'Table 7_dataA'!I9</f>
        <v>1736</v>
      </c>
      <c r="F63" s="116">
        <f>'Table 7_dataA'!C9</f>
        <v>10360</v>
      </c>
      <c r="G63" s="116">
        <f>'Table 7_dataA'!D9</f>
        <v>39686</v>
      </c>
      <c r="H63" s="116">
        <f>'Table 7_dataA'!E9</f>
        <v>12610</v>
      </c>
      <c r="I63" s="116">
        <f>'Table 7_dataA'!F9</f>
        <v>0</v>
      </c>
      <c r="J63" s="116">
        <f>'Table 7_dataA'!L9</f>
        <v>65298</v>
      </c>
      <c r="K63" s="116">
        <f>'Table 7_dataA'!M9</f>
        <v>52296</v>
      </c>
      <c r="L63" s="120"/>
      <c r="O63"/>
    </row>
    <row r="64" spans="1:15" x14ac:dyDescent="0.2">
      <c r="A64" s="81" t="s">
        <v>123</v>
      </c>
      <c r="B64" s="116">
        <f>'Table 7_dataA'!G8</f>
        <v>281</v>
      </c>
      <c r="C64" s="116">
        <f>'Table 7_dataA'!K8</f>
        <v>23</v>
      </c>
      <c r="D64" s="116">
        <f>'Table 7_dataA'!H8</f>
        <v>168</v>
      </c>
      <c r="E64" s="116">
        <f>'Table 7_dataA'!I8</f>
        <v>495</v>
      </c>
      <c r="F64" s="116">
        <f>'Table 7_dataA'!C8</f>
        <v>6972</v>
      </c>
      <c r="G64" s="116">
        <f>'Table 7_dataA'!D8</f>
        <v>65752</v>
      </c>
      <c r="H64" s="116">
        <f>'Table 7_dataA'!E8</f>
        <v>39250</v>
      </c>
      <c r="I64" s="116">
        <f>'Table 7_dataA'!F8</f>
        <v>6</v>
      </c>
      <c r="J64" s="116">
        <f>'Table 7_dataA'!L8</f>
        <v>112947</v>
      </c>
      <c r="K64" s="116">
        <f>'Table 7_dataA'!M8</f>
        <v>105008</v>
      </c>
      <c r="L64" s="120"/>
      <c r="O64"/>
    </row>
    <row r="65" spans="1:15" x14ac:dyDescent="0.2">
      <c r="A65" s="81" t="s">
        <v>122</v>
      </c>
      <c r="B65" s="116">
        <f>'Table 7_dataA'!G7</f>
        <v>197</v>
      </c>
      <c r="C65" s="116">
        <f>'Table 7_dataA'!K7</f>
        <v>20</v>
      </c>
      <c r="D65" s="116">
        <f>'Table 7_dataA'!H7</f>
        <v>38</v>
      </c>
      <c r="E65" s="116">
        <f>'Table 7_dataA'!I7</f>
        <v>72</v>
      </c>
      <c r="F65" s="116">
        <f>'Table 7_dataA'!C7</f>
        <v>1603</v>
      </c>
      <c r="G65" s="116">
        <f>'Table 7_dataA'!D7</f>
        <v>45770</v>
      </c>
      <c r="H65" s="116">
        <f>'Table 7_dataA'!E7</f>
        <v>76501</v>
      </c>
      <c r="I65" s="116">
        <f>'Table 7_dataA'!F7</f>
        <v>53</v>
      </c>
      <c r="J65" s="116">
        <f>'Table 7_dataA'!L7</f>
        <v>124254</v>
      </c>
      <c r="K65" s="116">
        <f>'Table 7_dataA'!M7</f>
        <v>122324</v>
      </c>
      <c r="L65" s="120"/>
      <c r="O65"/>
    </row>
    <row r="66" spans="1:15" x14ac:dyDescent="0.2">
      <c r="A66" s="101" t="s">
        <v>127</v>
      </c>
      <c r="B66" s="116">
        <f>SUM('Table 7_dataA'!G10:G11)</f>
        <v>156</v>
      </c>
      <c r="C66" s="116">
        <f>SUM('Table 7_dataA'!K10:K11)</f>
        <v>14</v>
      </c>
      <c r="D66" s="116">
        <f>SUM('Table 7_dataA'!H10:H11)</f>
        <v>9</v>
      </c>
      <c r="E66" s="116">
        <f>SUM('Table 7_dataA'!I10:I11)</f>
        <v>19</v>
      </c>
      <c r="F66" s="116">
        <f>SUM('Table 7_dataA'!C10:C11)</f>
        <v>142</v>
      </c>
      <c r="G66" s="116">
        <f>SUM('Table 7_dataA'!D10:D11)</f>
        <v>13466</v>
      </c>
      <c r="H66" s="116">
        <f>SUM('Table 7_dataA'!E10:E11)</f>
        <v>113964</v>
      </c>
      <c r="I66" s="116">
        <f>SUM('Table 7_dataA'!F10:F11)</f>
        <v>834</v>
      </c>
      <c r="J66" s="116">
        <f>SUM('Table 7_dataA'!L10:L11)</f>
        <v>128604</v>
      </c>
      <c r="K66" s="116">
        <f>SUM('Table 7_dataA'!M10:M11)</f>
        <v>128264</v>
      </c>
      <c r="L66" s="120"/>
      <c r="O66"/>
    </row>
    <row r="67" spans="1:15" x14ac:dyDescent="0.2">
      <c r="A67" s="82" t="s">
        <v>96</v>
      </c>
      <c r="B67" s="117">
        <f>SUM(B63:B66)</f>
        <v>877</v>
      </c>
      <c r="C67" s="117">
        <f>SUM(C63:C66)</f>
        <v>88</v>
      </c>
      <c r="D67" s="117">
        <f>SUM(D63:D66)</f>
        <v>846</v>
      </c>
      <c r="E67" s="117">
        <f>SUM(E63:E66)</f>
        <v>2322</v>
      </c>
      <c r="F67" s="117">
        <f t="shared" ref="F67:K67" si="3">SUM(F63:F66)</f>
        <v>19077</v>
      </c>
      <c r="G67" s="117">
        <f t="shared" si="3"/>
        <v>164674</v>
      </c>
      <c r="H67" s="117">
        <f t="shared" si="3"/>
        <v>242325</v>
      </c>
      <c r="I67" s="117">
        <f t="shared" si="3"/>
        <v>893</v>
      </c>
      <c r="J67" s="117">
        <f t="shared" si="3"/>
        <v>431103</v>
      </c>
      <c r="K67" s="345">
        <f t="shared" si="3"/>
        <v>407892</v>
      </c>
      <c r="L67" s="120"/>
      <c r="N67" s="163">
        <f>ROUND(K67/100,1)</f>
        <v>4078.9</v>
      </c>
      <c r="O67"/>
    </row>
    <row r="68" spans="1:15" x14ac:dyDescent="0.2">
      <c r="A68" s="81"/>
      <c r="B68" s="79"/>
      <c r="C68" s="79"/>
      <c r="D68" s="79"/>
      <c r="E68" s="79"/>
      <c r="F68" s="79"/>
      <c r="G68" s="79"/>
      <c r="H68" s="79"/>
      <c r="I68" s="79"/>
      <c r="J68" s="79"/>
      <c r="K68" s="79"/>
      <c r="L68" s="79"/>
      <c r="M68" s="79"/>
      <c r="N68" s="79"/>
      <c r="O68" s="79"/>
    </row>
    <row r="69" spans="1:15" x14ac:dyDescent="0.2">
      <c r="A69" s="96" t="s">
        <v>140</v>
      </c>
      <c r="B69" s="96"/>
      <c r="C69" s="96"/>
      <c r="D69" s="96"/>
      <c r="E69" s="96"/>
      <c r="F69" s="96"/>
      <c r="G69" s="96"/>
      <c r="H69" s="108"/>
      <c r="I69" s="108"/>
      <c r="J69" s="108"/>
      <c r="K69" s="108"/>
      <c r="L69" s="108"/>
      <c r="M69" s="108"/>
      <c r="N69" s="74"/>
      <c r="O69" s="119"/>
    </row>
    <row r="70" spans="1:15" x14ac:dyDescent="0.2">
      <c r="A70" s="112"/>
      <c r="B70" s="519" t="s">
        <v>138</v>
      </c>
      <c r="C70" s="519"/>
      <c r="D70" s="519"/>
      <c r="E70" s="519"/>
      <c r="F70" s="519"/>
      <c r="G70" s="519"/>
      <c r="H70" s="519"/>
      <c r="I70" s="519"/>
      <c r="J70" s="519"/>
      <c r="K70" s="519"/>
      <c r="L70" s="519"/>
      <c r="M70" s="73"/>
      <c r="N70" s="73"/>
      <c r="O70" s="73"/>
    </row>
    <row r="71" spans="1:15" ht="33.75" x14ac:dyDescent="0.2">
      <c r="A71" s="113" t="s">
        <v>93</v>
      </c>
      <c r="B71" s="18" t="s">
        <v>6</v>
      </c>
      <c r="C71" s="18" t="s">
        <v>46</v>
      </c>
      <c r="D71" s="19" t="s">
        <v>47</v>
      </c>
      <c r="E71" s="19" t="s">
        <v>48</v>
      </c>
      <c r="F71" s="18">
        <v>2</v>
      </c>
      <c r="G71" s="20">
        <v>3</v>
      </c>
      <c r="H71" s="20">
        <v>4</v>
      </c>
      <c r="I71" s="20">
        <v>5</v>
      </c>
      <c r="J71" s="19">
        <v>6</v>
      </c>
      <c r="K71" s="114" t="s">
        <v>11</v>
      </c>
      <c r="L71" s="114" t="s">
        <v>139</v>
      </c>
      <c r="M71" s="120"/>
      <c r="O71"/>
    </row>
    <row r="72" spans="1:15" x14ac:dyDescent="0.2">
      <c r="A72" s="78" t="s">
        <v>47</v>
      </c>
      <c r="B72" s="115">
        <f>'Table 7_dataA'!I26</f>
        <v>15</v>
      </c>
      <c r="C72" s="115">
        <f>'Table 7_dataA'!J26</f>
        <v>45</v>
      </c>
      <c r="D72" s="115">
        <f>'Table 7_dataA'!K26</f>
        <v>2138</v>
      </c>
      <c r="E72" s="115">
        <f>'Table 7_dataA'!C26</f>
        <v>1937</v>
      </c>
      <c r="F72" s="115">
        <f>'Table 7_dataA'!D26</f>
        <v>4505</v>
      </c>
      <c r="G72" s="115">
        <f>'Table 7_dataA'!E26</f>
        <v>3296</v>
      </c>
      <c r="H72" s="115">
        <f>'Table 7_dataA'!F26</f>
        <v>2058</v>
      </c>
      <c r="I72" s="115">
        <f>'Table 7_dataA'!G26</f>
        <v>240</v>
      </c>
      <c r="J72" s="115">
        <f>'Table 7_dataA'!H26</f>
        <v>0</v>
      </c>
      <c r="K72" s="115">
        <f>'Table 7_dataA'!L26</f>
        <v>14234</v>
      </c>
      <c r="L72" s="115">
        <f>'Table 7_dataA'!M26</f>
        <v>2298</v>
      </c>
      <c r="M72" s="120"/>
      <c r="O72"/>
    </row>
    <row r="73" spans="1:15" x14ac:dyDescent="0.2">
      <c r="A73" s="101">
        <v>1</v>
      </c>
      <c r="B73" s="115">
        <f>'Table 7_dataA'!I20</f>
        <v>23</v>
      </c>
      <c r="C73" s="115">
        <f>'Table 7_dataA'!J20</f>
        <v>30</v>
      </c>
      <c r="D73" s="115">
        <f>'Table 7_dataA'!K20</f>
        <v>52</v>
      </c>
      <c r="E73" s="115">
        <f>'Table 7_dataA'!C20</f>
        <v>516</v>
      </c>
      <c r="F73" s="115">
        <f>'Table 7_dataA'!D20</f>
        <v>6475</v>
      </c>
      <c r="G73" s="115">
        <f>'Table 7_dataA'!E20</f>
        <v>22413</v>
      </c>
      <c r="H73" s="115">
        <f>'Table 7_dataA'!F20</f>
        <v>27804</v>
      </c>
      <c r="I73" s="115">
        <f>'Table 7_dataA'!G20</f>
        <v>2966</v>
      </c>
      <c r="J73" s="115">
        <f>'Table 7_dataA'!H20</f>
        <v>3</v>
      </c>
      <c r="K73" s="115">
        <f>'Table 7_dataA'!L20</f>
        <v>60282</v>
      </c>
      <c r="L73" s="115">
        <f>'Table 7_dataA'!M20</f>
        <v>30773</v>
      </c>
      <c r="M73" s="120"/>
      <c r="O73"/>
    </row>
    <row r="74" spans="1:15" x14ac:dyDescent="0.2">
      <c r="A74" s="81" t="s">
        <v>124</v>
      </c>
      <c r="B74" s="115">
        <f>'Table 7_dataA'!I23</f>
        <v>11</v>
      </c>
      <c r="C74" s="115">
        <f>'Table 7_dataA'!J23</f>
        <v>3</v>
      </c>
      <c r="D74" s="115">
        <f>'Table 7_dataA'!K23</f>
        <v>5</v>
      </c>
      <c r="E74" s="115">
        <f>'Table 7_dataA'!C23</f>
        <v>26</v>
      </c>
      <c r="F74" s="115">
        <f>'Table 7_dataA'!D23</f>
        <v>861</v>
      </c>
      <c r="G74" s="115">
        <f>'Table 7_dataA'!E23</f>
        <v>10678</v>
      </c>
      <c r="H74" s="115">
        <f>'Table 7_dataA'!F23</f>
        <v>40833</v>
      </c>
      <c r="I74" s="115">
        <f>'Table 7_dataA'!G23</f>
        <v>7501</v>
      </c>
      <c r="J74" s="115">
        <f>'Table 7_dataA'!H23</f>
        <v>30</v>
      </c>
      <c r="K74" s="115">
        <f>'Table 7_dataA'!L23</f>
        <v>59948</v>
      </c>
      <c r="L74" s="115">
        <f>'Table 7_dataA'!M23</f>
        <v>48364</v>
      </c>
      <c r="M74" s="120"/>
      <c r="O74"/>
    </row>
    <row r="75" spans="1:15" x14ac:dyDescent="0.2">
      <c r="A75" s="81" t="s">
        <v>123</v>
      </c>
      <c r="B75" s="115">
        <f>'Table 7_dataA'!I22</f>
        <v>11</v>
      </c>
      <c r="C75" s="115">
        <f>'Table 7_dataA'!J22</f>
        <v>4</v>
      </c>
      <c r="D75" s="115">
        <f>'Table 7_dataA'!K22</f>
        <v>2</v>
      </c>
      <c r="E75" s="115">
        <f>'Table 7_dataA'!C22</f>
        <v>12</v>
      </c>
      <c r="F75" s="115">
        <f>'Table 7_dataA'!D22</f>
        <v>189</v>
      </c>
      <c r="G75" s="115">
        <f>'Table 7_dataA'!E22</f>
        <v>5171</v>
      </c>
      <c r="H75" s="115">
        <f>'Table 7_dataA'!F22</f>
        <v>67127</v>
      </c>
      <c r="I75" s="115">
        <f>'Table 7_dataA'!G22</f>
        <v>31148</v>
      </c>
      <c r="J75" s="115">
        <f>'Table 7_dataA'!H22</f>
        <v>131</v>
      </c>
      <c r="K75" s="115">
        <f>'Table 7_dataA'!L22</f>
        <v>103795</v>
      </c>
      <c r="L75" s="115">
        <f>'Table 7_dataA'!M22</f>
        <v>98406</v>
      </c>
      <c r="M75" s="120"/>
      <c r="O75"/>
    </row>
    <row r="76" spans="1:15" x14ac:dyDescent="0.2">
      <c r="A76" s="81" t="s">
        <v>122</v>
      </c>
      <c r="B76" s="115">
        <f>'Table 7_dataA'!I21</f>
        <v>10</v>
      </c>
      <c r="C76" s="115">
        <f>'Table 7_dataA'!J21</f>
        <v>0</v>
      </c>
      <c r="D76" s="115">
        <f>'Table 7_dataA'!K21</f>
        <v>1</v>
      </c>
      <c r="E76" s="115">
        <f>'Table 7_dataA'!C21</f>
        <v>2</v>
      </c>
      <c r="F76" s="115">
        <f>'Table 7_dataA'!D21</f>
        <v>26</v>
      </c>
      <c r="G76" s="115">
        <f>'Table 7_dataA'!E21</f>
        <v>868</v>
      </c>
      <c r="H76" s="115">
        <f>'Table 7_dataA'!F21</f>
        <v>42341</v>
      </c>
      <c r="I76" s="115">
        <f>'Table 7_dataA'!G21</f>
        <v>69814</v>
      </c>
      <c r="J76" s="115">
        <f>'Table 7_dataA'!H21</f>
        <v>821</v>
      </c>
      <c r="K76" s="115">
        <f>'Table 7_dataA'!L21</f>
        <v>113883</v>
      </c>
      <c r="L76" s="115">
        <f>'Table 7_dataA'!M21</f>
        <v>112976</v>
      </c>
      <c r="M76" s="120"/>
      <c r="O76"/>
    </row>
    <row r="77" spans="1:15" x14ac:dyDescent="0.2">
      <c r="A77" s="101" t="s">
        <v>127</v>
      </c>
      <c r="B77" s="115">
        <f>SUM('Table 7_dataA'!I24:I25)</f>
        <v>7</v>
      </c>
      <c r="C77" s="115">
        <f>SUM('Table 7_dataA'!J24:J25)</f>
        <v>1</v>
      </c>
      <c r="D77" s="115">
        <f>SUM('Table 7_dataA'!K24:K25)</f>
        <v>0</v>
      </c>
      <c r="E77" s="115">
        <f>SUM('Table 7_dataA'!C24:C25)</f>
        <v>0</v>
      </c>
      <c r="F77" s="115">
        <f>SUM('Table 7_dataA'!D24:D25)</f>
        <v>6</v>
      </c>
      <c r="G77" s="115">
        <f>SUM('Table 7_dataA'!E24:E25)</f>
        <v>102</v>
      </c>
      <c r="H77" s="115">
        <f>SUM('Table 7_dataA'!F24:F25)</f>
        <v>10123</v>
      </c>
      <c r="I77" s="115">
        <f>SUM('Table 7_dataA'!G24:G25)</f>
        <v>100995</v>
      </c>
      <c r="J77" s="115">
        <f>SUM('Table 7_dataA'!H24:H25)</f>
        <v>6966</v>
      </c>
      <c r="K77" s="115">
        <f>SUM('Table 7_dataA'!L24:L25)</f>
        <v>118200</v>
      </c>
      <c r="L77" s="115">
        <f>SUM('Table 7_dataA'!M24:M25)</f>
        <v>118084</v>
      </c>
      <c r="M77" s="120"/>
      <c r="O77"/>
    </row>
    <row r="78" spans="1:15" x14ac:dyDescent="0.2">
      <c r="A78" s="82" t="s">
        <v>96</v>
      </c>
      <c r="B78" s="117">
        <f>SUM(B74:B77)</f>
        <v>39</v>
      </c>
      <c r="C78" s="117">
        <f t="shared" ref="C78:L78" si="4">SUM(C74:C77)</f>
        <v>8</v>
      </c>
      <c r="D78" s="117">
        <f t="shared" si="4"/>
        <v>8</v>
      </c>
      <c r="E78" s="117">
        <f t="shared" si="4"/>
        <v>40</v>
      </c>
      <c r="F78" s="117">
        <f t="shared" si="4"/>
        <v>1082</v>
      </c>
      <c r="G78" s="117">
        <f t="shared" si="4"/>
        <v>16819</v>
      </c>
      <c r="H78" s="117">
        <f t="shared" si="4"/>
        <v>160424</v>
      </c>
      <c r="I78" s="117">
        <f t="shared" si="4"/>
        <v>209458</v>
      </c>
      <c r="J78" s="117">
        <f t="shared" si="4"/>
        <v>7948</v>
      </c>
      <c r="K78" s="117">
        <f t="shared" si="4"/>
        <v>395826</v>
      </c>
      <c r="L78" s="117">
        <f t="shared" si="4"/>
        <v>377830</v>
      </c>
      <c r="M78" s="120"/>
      <c r="O78"/>
    </row>
    <row r="79" spans="1:15" x14ac:dyDescent="0.2">
      <c r="A79" s="81"/>
      <c r="B79" s="79"/>
      <c r="C79" s="79"/>
      <c r="D79" s="79"/>
      <c r="E79" s="79"/>
      <c r="F79" s="79"/>
      <c r="G79" s="79"/>
      <c r="H79" s="79"/>
      <c r="I79" s="79"/>
      <c r="J79" s="79"/>
      <c r="K79" s="79"/>
      <c r="L79" s="79"/>
      <c r="M79" s="79"/>
      <c r="N79" s="79"/>
      <c r="O79" s="79"/>
    </row>
    <row r="80" spans="1:15" x14ac:dyDescent="0.2">
      <c r="A80" s="96" t="s">
        <v>141</v>
      </c>
      <c r="B80" s="96"/>
      <c r="C80" s="96"/>
      <c r="D80" s="96"/>
      <c r="E80" s="96"/>
      <c r="F80" s="96"/>
      <c r="G80" s="96"/>
      <c r="H80" s="108"/>
      <c r="I80" s="108"/>
      <c r="J80" s="108"/>
      <c r="K80" s="108"/>
      <c r="L80" s="108"/>
      <c r="M80" s="108"/>
      <c r="N80" s="74"/>
      <c r="O80" s="119"/>
    </row>
    <row r="81" spans="1:15" x14ac:dyDescent="0.2">
      <c r="A81" s="112"/>
      <c r="B81" s="519" t="s">
        <v>138</v>
      </c>
      <c r="C81" s="519"/>
      <c r="D81" s="519"/>
      <c r="E81" s="519"/>
      <c r="F81" s="519"/>
      <c r="G81" s="519"/>
      <c r="H81" s="519"/>
      <c r="I81" s="519"/>
      <c r="J81" s="519"/>
      <c r="K81" s="519"/>
      <c r="L81" s="519"/>
      <c r="M81" s="73"/>
      <c r="N81" s="73"/>
      <c r="O81" s="73"/>
    </row>
    <row r="82" spans="1:15" ht="33.75" x14ac:dyDescent="0.2">
      <c r="A82" s="113" t="s">
        <v>93</v>
      </c>
      <c r="B82" s="18" t="s">
        <v>6</v>
      </c>
      <c r="C82" s="18" t="s">
        <v>46</v>
      </c>
      <c r="D82" s="19" t="s">
        <v>47</v>
      </c>
      <c r="E82" s="19" t="s">
        <v>48</v>
      </c>
      <c r="F82" s="18">
        <v>2</v>
      </c>
      <c r="G82" s="20">
        <v>3</v>
      </c>
      <c r="H82" s="20">
        <v>4</v>
      </c>
      <c r="I82" s="20">
        <v>5</v>
      </c>
      <c r="J82" s="19">
        <v>6</v>
      </c>
      <c r="K82" s="114" t="s">
        <v>11</v>
      </c>
      <c r="L82" s="114" t="s">
        <v>139</v>
      </c>
      <c r="M82" s="120"/>
      <c r="O82"/>
    </row>
    <row r="83" spans="1:15" x14ac:dyDescent="0.2">
      <c r="A83" s="78" t="s">
        <v>47</v>
      </c>
      <c r="B83" s="115">
        <f>'Table 7_dataA'!I40</f>
        <v>15</v>
      </c>
      <c r="C83" s="115">
        <f>'Table 7_dataA'!J40</f>
        <v>52</v>
      </c>
      <c r="D83" s="115">
        <f>'Table 7_dataA'!K40</f>
        <v>2387</v>
      </c>
      <c r="E83" s="115">
        <f>'Table 7_dataA'!C40</f>
        <v>2557</v>
      </c>
      <c r="F83" s="115">
        <f>'Table 7_dataA'!D40</f>
        <v>5812</v>
      </c>
      <c r="G83" s="115">
        <f>'Table 7_dataA'!E40</f>
        <v>7344</v>
      </c>
      <c r="H83" s="115">
        <f>'Table 7_dataA'!F40</f>
        <v>2597</v>
      </c>
      <c r="I83" s="115">
        <f>'Table 7_dataA'!G40</f>
        <v>103</v>
      </c>
      <c r="J83" s="115">
        <f>'Table 7_dataA'!H40</f>
        <v>1</v>
      </c>
      <c r="K83" s="115">
        <f>'Table 7_dataA'!L40</f>
        <v>20868</v>
      </c>
      <c r="L83" s="115">
        <f>'Table 7_dataA'!M40</f>
        <v>2701</v>
      </c>
      <c r="M83" s="120"/>
      <c r="O83"/>
    </row>
    <row r="84" spans="1:15" x14ac:dyDescent="0.2">
      <c r="A84" s="101">
        <v>1</v>
      </c>
      <c r="B84" s="115">
        <f>'Table 7_dataA'!I34</f>
        <v>25</v>
      </c>
      <c r="C84" s="115">
        <f>'Table 7_dataA'!J34</f>
        <v>25</v>
      </c>
      <c r="D84" s="115">
        <f>'Table 7_dataA'!K34</f>
        <v>26</v>
      </c>
      <c r="E84" s="115">
        <f>'Table 7_dataA'!C34</f>
        <v>420</v>
      </c>
      <c r="F84" s="115">
        <f>'Table 7_dataA'!D34</f>
        <v>4928</v>
      </c>
      <c r="G84" s="115">
        <f>'Table 7_dataA'!E34</f>
        <v>33949</v>
      </c>
      <c r="H84" s="115">
        <f>'Table 7_dataA'!F34</f>
        <v>31451</v>
      </c>
      <c r="I84" s="115">
        <f>'Table 7_dataA'!G34</f>
        <v>1102</v>
      </c>
      <c r="J84" s="115">
        <f>'Table 7_dataA'!H34</f>
        <v>5</v>
      </c>
      <c r="K84" s="115">
        <f>'Table 7_dataA'!L34</f>
        <v>71931</v>
      </c>
      <c r="L84" s="115">
        <f>'Table 7_dataA'!M34</f>
        <v>32558</v>
      </c>
      <c r="M84" s="120"/>
      <c r="O84"/>
    </row>
    <row r="85" spans="1:15" x14ac:dyDescent="0.2">
      <c r="A85" s="81" t="s">
        <v>124</v>
      </c>
      <c r="B85" s="115">
        <f>'Table 7_dataA'!I37</f>
        <v>17</v>
      </c>
      <c r="C85" s="115">
        <f>'Table 7_dataA'!J37</f>
        <v>6</v>
      </c>
      <c r="D85" s="115">
        <f>'Table 7_dataA'!K37</f>
        <v>3</v>
      </c>
      <c r="E85" s="115">
        <f>'Table 7_dataA'!C37</f>
        <v>14</v>
      </c>
      <c r="F85" s="115">
        <f>'Table 7_dataA'!D37</f>
        <v>551</v>
      </c>
      <c r="G85" s="115">
        <f>'Table 7_dataA'!E37</f>
        <v>19593</v>
      </c>
      <c r="H85" s="115">
        <f>'Table 7_dataA'!F37</f>
        <v>75534</v>
      </c>
      <c r="I85" s="115">
        <f>'Table 7_dataA'!G37</f>
        <v>6421</v>
      </c>
      <c r="J85" s="115">
        <f>'Table 7_dataA'!H37</f>
        <v>32</v>
      </c>
      <c r="K85" s="115">
        <f>'Table 7_dataA'!L37</f>
        <v>102171</v>
      </c>
      <c r="L85" s="115">
        <f>'Table 7_dataA'!M37</f>
        <v>81987</v>
      </c>
      <c r="M85" s="120"/>
      <c r="O85"/>
    </row>
    <row r="86" spans="1:15" x14ac:dyDescent="0.2">
      <c r="A86" s="81" t="s">
        <v>123</v>
      </c>
      <c r="B86" s="115">
        <f>'Table 7_dataA'!I36</f>
        <v>6</v>
      </c>
      <c r="C86" s="115">
        <f>'Table 7_dataA'!J36</f>
        <v>1</v>
      </c>
      <c r="D86" s="115">
        <f>'Table 7_dataA'!K36</f>
        <v>2</v>
      </c>
      <c r="E86" s="115">
        <f>'Table 7_dataA'!C36</f>
        <v>3</v>
      </c>
      <c r="F86" s="115">
        <f>'Table 7_dataA'!D36</f>
        <v>73</v>
      </c>
      <c r="G86" s="115">
        <f>'Table 7_dataA'!E36</f>
        <v>5423</v>
      </c>
      <c r="H86" s="115">
        <f>'Table 7_dataA'!F36</f>
        <v>92898</v>
      </c>
      <c r="I86" s="115">
        <f>'Table 7_dataA'!G36</f>
        <v>28606</v>
      </c>
      <c r="J86" s="115">
        <f>'Table 7_dataA'!H36</f>
        <v>254</v>
      </c>
      <c r="K86" s="115">
        <f>'Table 7_dataA'!L36</f>
        <v>127266</v>
      </c>
      <c r="L86" s="115">
        <f>'Table 7_dataA'!M36</f>
        <v>121758</v>
      </c>
      <c r="M86" s="120"/>
      <c r="O86"/>
    </row>
    <row r="87" spans="1:15" x14ac:dyDescent="0.2">
      <c r="A87" s="81" t="s">
        <v>122</v>
      </c>
      <c r="B87" s="115">
        <f>'Table 7_dataA'!I35</f>
        <v>5</v>
      </c>
      <c r="C87" s="115">
        <f>'Table 7_dataA'!J35</f>
        <v>1</v>
      </c>
      <c r="D87" s="115">
        <f>'Table 7_dataA'!K35</f>
        <v>1</v>
      </c>
      <c r="E87" s="115">
        <f>'Table 7_dataA'!C35</f>
        <v>1</v>
      </c>
      <c r="F87" s="115">
        <f>'Table 7_dataA'!D35</f>
        <v>3</v>
      </c>
      <c r="G87" s="115">
        <f>'Table 7_dataA'!E35</f>
        <v>593</v>
      </c>
      <c r="H87" s="115">
        <f>'Table 7_dataA'!F35</f>
        <v>40874</v>
      </c>
      <c r="I87" s="115">
        <f>'Table 7_dataA'!G35</f>
        <v>49186</v>
      </c>
      <c r="J87" s="115">
        <f>'Table 7_dataA'!H35</f>
        <v>955</v>
      </c>
      <c r="K87" s="115">
        <f>'Table 7_dataA'!L35</f>
        <v>91619</v>
      </c>
      <c r="L87" s="115">
        <f>'Table 7_dataA'!M35</f>
        <v>91015</v>
      </c>
      <c r="M87" s="120"/>
      <c r="O87"/>
    </row>
    <row r="88" spans="1:15" x14ac:dyDescent="0.2">
      <c r="A88" s="101" t="s">
        <v>127</v>
      </c>
      <c r="B88" s="115">
        <f>SUM('Table 7_dataA'!I38:I39)</f>
        <v>3</v>
      </c>
      <c r="C88" s="115">
        <f>SUM('Table 7_dataA'!J38:J39)</f>
        <v>0</v>
      </c>
      <c r="D88" s="115">
        <f>SUM('Table 7_dataA'!K38:K39)</f>
        <v>0</v>
      </c>
      <c r="E88" s="115">
        <f>SUM('Table 7_dataA'!C38:C39)</f>
        <v>0</v>
      </c>
      <c r="F88" s="115">
        <f>SUM('Table 7_dataA'!D38:D39)</f>
        <v>0</v>
      </c>
      <c r="G88" s="115">
        <f>SUM('Table 7_dataA'!E38:E39)</f>
        <v>57</v>
      </c>
      <c r="H88" s="115">
        <f>SUM('Table 7_dataA'!F38:F39)</f>
        <v>8321</v>
      </c>
      <c r="I88" s="115">
        <f>SUM('Table 7_dataA'!G38:G39)</f>
        <v>44510</v>
      </c>
      <c r="J88" s="115">
        <f>SUM('Table 7_dataA'!H38:H39)</f>
        <v>3586</v>
      </c>
      <c r="K88" s="115">
        <f>SUM('Table 7_dataA'!L38:L39)</f>
        <v>56477</v>
      </c>
      <c r="L88" s="115">
        <f>SUM('Table 7_dataA'!M38:M39)</f>
        <v>56417</v>
      </c>
      <c r="M88" s="120"/>
      <c r="O88"/>
    </row>
    <row r="89" spans="1:15" x14ac:dyDescent="0.2">
      <c r="A89" s="82" t="s">
        <v>96</v>
      </c>
      <c r="B89" s="117">
        <f>SUM(B85:B88)</f>
        <v>31</v>
      </c>
      <c r="C89" s="117">
        <f t="shared" ref="C89:L89" si="5">SUM(C85:C88)</f>
        <v>8</v>
      </c>
      <c r="D89" s="117">
        <f t="shared" si="5"/>
        <v>6</v>
      </c>
      <c r="E89" s="117">
        <f t="shared" si="5"/>
        <v>18</v>
      </c>
      <c r="F89" s="117">
        <f t="shared" si="5"/>
        <v>627</v>
      </c>
      <c r="G89" s="117">
        <f t="shared" si="5"/>
        <v>25666</v>
      </c>
      <c r="H89" s="117">
        <f t="shared" si="5"/>
        <v>217627</v>
      </c>
      <c r="I89" s="117">
        <f t="shared" si="5"/>
        <v>128723</v>
      </c>
      <c r="J89" s="117">
        <f t="shared" si="5"/>
        <v>4827</v>
      </c>
      <c r="K89" s="117">
        <f t="shared" si="5"/>
        <v>377533</v>
      </c>
      <c r="L89" s="117">
        <f t="shared" si="5"/>
        <v>351177</v>
      </c>
      <c r="M89" s="120"/>
      <c r="O89"/>
    </row>
  </sheetData>
  <mergeCells count="15">
    <mergeCell ref="B81:L81"/>
    <mergeCell ref="B34:L34"/>
    <mergeCell ref="A44:O44"/>
    <mergeCell ref="A45:O45"/>
    <mergeCell ref="A58:G58"/>
    <mergeCell ref="B59:K59"/>
    <mergeCell ref="B70:L70"/>
    <mergeCell ref="A47:G47"/>
    <mergeCell ref="A48:A49"/>
    <mergeCell ref="B23:L23"/>
    <mergeCell ref="B48:I48"/>
    <mergeCell ref="A2:O2"/>
    <mergeCell ref="H8:K8"/>
    <mergeCell ref="A11:G11"/>
    <mergeCell ref="B12:K12"/>
  </mergeCells>
  <phoneticPr fontId="42" type="noConversion"/>
  <dataValidations disablePrompts="1" count="2">
    <dataValidation type="list" allowBlank="1" showInputMessage="1" showErrorMessage="1" sqref="H9:L10 H6:L6 L8">
      <formula1>$S$12:$S$13</formula1>
    </dataValidation>
    <dataValidation type="list" allowBlank="1" showInputMessage="1" showErrorMessage="1" sqref="H8:K8">
      <formula1>$P$8:$P$9</formula1>
    </dataValidation>
  </dataValidations>
  <pageMargins left="0.51181102362204722" right="0.51181102362204722" top="0.51181102362204722" bottom="0.51181102362204722" header="0.51181102362204722" footer="0.51181102362204722"/>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41"/>
  <sheetViews>
    <sheetView workbookViewId="0">
      <selection sqref="A1:H1"/>
    </sheetView>
  </sheetViews>
  <sheetFormatPr defaultRowHeight="12.75" x14ac:dyDescent="0.2"/>
  <sheetData>
    <row r="1" spans="1:17" x14ac:dyDescent="0.2">
      <c r="A1" s="352" t="s">
        <v>226</v>
      </c>
    </row>
    <row r="2" spans="1:17" x14ac:dyDescent="0.2">
      <c r="A2" t="s">
        <v>129</v>
      </c>
    </row>
    <row r="3" spans="1:17" x14ac:dyDescent="0.2">
      <c r="A3" t="s">
        <v>130</v>
      </c>
    </row>
    <row r="4" spans="1:17" x14ac:dyDescent="0.2">
      <c r="A4" t="s">
        <v>0</v>
      </c>
      <c r="B4" t="s">
        <v>0</v>
      </c>
      <c r="C4" t="s">
        <v>1</v>
      </c>
      <c r="L4" t="s">
        <v>11</v>
      </c>
    </row>
    <row r="5" spans="1:17" x14ac:dyDescent="0.2">
      <c r="C5" t="s">
        <v>2</v>
      </c>
      <c r="D5" t="s">
        <v>3</v>
      </c>
      <c r="E5" t="s">
        <v>4</v>
      </c>
      <c r="F5" t="s">
        <v>5</v>
      </c>
      <c r="G5" t="s">
        <v>6</v>
      </c>
      <c r="H5" t="s">
        <v>7</v>
      </c>
      <c r="I5" t="s">
        <v>8</v>
      </c>
      <c r="J5" t="s">
        <v>9</v>
      </c>
      <c r="K5" t="s">
        <v>10</v>
      </c>
      <c r="L5" t="s">
        <v>2</v>
      </c>
    </row>
    <row r="6" spans="1:17" x14ac:dyDescent="0.2">
      <c r="A6" t="s">
        <v>131</v>
      </c>
      <c r="B6" t="s">
        <v>48</v>
      </c>
      <c r="C6">
        <v>16100</v>
      </c>
      <c r="D6">
        <v>31159</v>
      </c>
      <c r="E6">
        <v>6549</v>
      </c>
      <c r="F6">
        <v>1</v>
      </c>
      <c r="G6">
        <v>375</v>
      </c>
      <c r="H6">
        <v>5773</v>
      </c>
      <c r="I6">
        <v>5901</v>
      </c>
      <c r="J6">
        <v>5</v>
      </c>
      <c r="K6">
        <v>54</v>
      </c>
      <c r="L6">
        <v>65917</v>
      </c>
      <c r="M6">
        <f>SUM(D6:F6)</f>
        <v>37709</v>
      </c>
      <c r="N6" s="1">
        <f>ROUND((M6/L6)*100,0)</f>
        <v>57</v>
      </c>
    </row>
    <row r="7" spans="1:17" x14ac:dyDescent="0.2">
      <c r="B7" t="s">
        <v>122</v>
      </c>
      <c r="C7">
        <v>1603</v>
      </c>
      <c r="D7">
        <v>45770</v>
      </c>
      <c r="E7">
        <v>76501</v>
      </c>
      <c r="F7">
        <v>53</v>
      </c>
      <c r="G7">
        <v>197</v>
      </c>
      <c r="H7">
        <v>38</v>
      </c>
      <c r="I7">
        <v>72</v>
      </c>
      <c r="J7">
        <v>0</v>
      </c>
      <c r="K7">
        <v>20</v>
      </c>
      <c r="L7">
        <v>124254</v>
      </c>
      <c r="M7">
        <f t="shared" ref="M7:M13" si="0">SUM(D7:F7)</f>
        <v>122324</v>
      </c>
      <c r="N7" s="1">
        <f t="shared" ref="N7:N13" si="1">ROUND((M7/L7)*100,0)</f>
        <v>98</v>
      </c>
    </row>
    <row r="8" spans="1:17" x14ac:dyDescent="0.2">
      <c r="B8" t="s">
        <v>123</v>
      </c>
      <c r="C8">
        <v>6972</v>
      </c>
      <c r="D8">
        <v>65752</v>
      </c>
      <c r="E8">
        <v>39250</v>
      </c>
      <c r="F8">
        <v>6</v>
      </c>
      <c r="G8">
        <v>281</v>
      </c>
      <c r="H8">
        <v>168</v>
      </c>
      <c r="I8">
        <v>495</v>
      </c>
      <c r="J8">
        <v>0</v>
      </c>
      <c r="K8">
        <v>23</v>
      </c>
      <c r="L8">
        <v>112947</v>
      </c>
      <c r="M8">
        <f t="shared" si="0"/>
        <v>105008</v>
      </c>
      <c r="N8" s="1">
        <f t="shared" si="1"/>
        <v>93</v>
      </c>
    </row>
    <row r="9" spans="1:17" x14ac:dyDescent="0.2">
      <c r="B9" t="s">
        <v>124</v>
      </c>
      <c r="C9">
        <v>10360</v>
      </c>
      <c r="D9">
        <v>39686</v>
      </c>
      <c r="E9">
        <v>12610</v>
      </c>
      <c r="F9">
        <v>0</v>
      </c>
      <c r="G9">
        <v>243</v>
      </c>
      <c r="H9">
        <v>631</v>
      </c>
      <c r="I9">
        <v>1736</v>
      </c>
      <c r="J9">
        <v>1</v>
      </c>
      <c r="K9">
        <v>31</v>
      </c>
      <c r="L9">
        <v>65298</v>
      </c>
      <c r="M9">
        <f t="shared" si="0"/>
        <v>52296</v>
      </c>
      <c r="N9" s="1">
        <f t="shared" si="1"/>
        <v>80</v>
      </c>
    </row>
    <row r="10" spans="1:17" x14ac:dyDescent="0.2">
      <c r="B10" t="s">
        <v>2</v>
      </c>
      <c r="C10">
        <v>142</v>
      </c>
      <c r="D10">
        <v>13465</v>
      </c>
      <c r="E10">
        <v>113801</v>
      </c>
      <c r="F10">
        <v>819</v>
      </c>
      <c r="G10">
        <v>156</v>
      </c>
      <c r="H10">
        <v>9</v>
      </c>
      <c r="I10">
        <v>19</v>
      </c>
      <c r="J10">
        <v>0</v>
      </c>
      <c r="K10">
        <v>14</v>
      </c>
      <c r="L10">
        <v>128425</v>
      </c>
      <c r="M10">
        <f t="shared" si="0"/>
        <v>128085</v>
      </c>
      <c r="N10" s="1">
        <f t="shared" si="1"/>
        <v>100</v>
      </c>
      <c r="O10">
        <f>SUM(M10:M11)</f>
        <v>128264</v>
      </c>
      <c r="P10">
        <f>SUM(L10:L11)</f>
        <v>128604</v>
      </c>
      <c r="Q10" s="1">
        <f>ROUND((O10/P10)*100,0)</f>
        <v>100</v>
      </c>
    </row>
    <row r="11" spans="1:17" x14ac:dyDescent="0.2">
      <c r="B11" t="s">
        <v>3</v>
      </c>
      <c r="C11">
        <v>0</v>
      </c>
      <c r="D11">
        <v>1</v>
      </c>
      <c r="E11">
        <v>163</v>
      </c>
      <c r="F11">
        <v>15</v>
      </c>
      <c r="G11">
        <v>0</v>
      </c>
      <c r="H11">
        <v>0</v>
      </c>
      <c r="I11">
        <v>0</v>
      </c>
      <c r="J11">
        <v>0</v>
      </c>
      <c r="K11">
        <v>0</v>
      </c>
      <c r="L11">
        <v>179</v>
      </c>
      <c r="M11">
        <f t="shared" si="0"/>
        <v>179</v>
      </c>
      <c r="N11" s="1">
        <f t="shared" si="1"/>
        <v>100</v>
      </c>
    </row>
    <row r="12" spans="1:17" x14ac:dyDescent="0.2">
      <c r="B12" t="s">
        <v>47</v>
      </c>
      <c r="C12">
        <v>2067</v>
      </c>
      <c r="D12">
        <v>2787</v>
      </c>
      <c r="E12">
        <v>539</v>
      </c>
      <c r="F12">
        <v>0</v>
      </c>
      <c r="G12">
        <v>84</v>
      </c>
      <c r="H12">
        <v>9154</v>
      </c>
      <c r="I12">
        <v>1640</v>
      </c>
      <c r="J12">
        <v>1</v>
      </c>
      <c r="K12">
        <v>22</v>
      </c>
      <c r="L12">
        <v>16294</v>
      </c>
      <c r="M12">
        <f t="shared" si="0"/>
        <v>3326</v>
      </c>
      <c r="N12" s="1">
        <f t="shared" si="1"/>
        <v>20</v>
      </c>
    </row>
    <row r="13" spans="1:17" x14ac:dyDescent="0.2">
      <c r="A13" t="s">
        <v>11</v>
      </c>
      <c r="C13">
        <v>37244</v>
      </c>
      <c r="D13">
        <v>198620</v>
      </c>
      <c r="E13">
        <v>249413</v>
      </c>
      <c r="F13">
        <v>894</v>
      </c>
      <c r="G13">
        <v>1336</v>
      </c>
      <c r="H13">
        <v>15773</v>
      </c>
      <c r="I13">
        <v>9863</v>
      </c>
      <c r="J13">
        <v>7</v>
      </c>
      <c r="K13">
        <v>164</v>
      </c>
      <c r="L13">
        <v>513314</v>
      </c>
      <c r="M13">
        <f t="shared" si="0"/>
        <v>448927</v>
      </c>
      <c r="N13" s="1">
        <f t="shared" si="1"/>
        <v>87</v>
      </c>
    </row>
    <row r="16" spans="1:17" x14ac:dyDescent="0.2">
      <c r="A16" t="s">
        <v>132</v>
      </c>
    </row>
    <row r="17" spans="1:14" x14ac:dyDescent="0.2">
      <c r="A17" t="s">
        <v>130</v>
      </c>
    </row>
    <row r="18" spans="1:14" x14ac:dyDescent="0.2">
      <c r="A18" t="s">
        <v>0</v>
      </c>
      <c r="B18" t="s">
        <v>0</v>
      </c>
      <c r="C18" t="s">
        <v>133</v>
      </c>
      <c r="L18" t="s">
        <v>11</v>
      </c>
    </row>
    <row r="19" spans="1:14" x14ac:dyDescent="0.2">
      <c r="C19" t="s">
        <v>48</v>
      </c>
      <c r="D19" t="s">
        <v>17</v>
      </c>
      <c r="E19" t="s">
        <v>2</v>
      </c>
      <c r="F19" t="s">
        <v>3</v>
      </c>
      <c r="G19" t="s">
        <v>4</v>
      </c>
      <c r="H19" t="s">
        <v>5</v>
      </c>
      <c r="I19" t="s">
        <v>6</v>
      </c>
      <c r="J19" t="s">
        <v>46</v>
      </c>
      <c r="K19" t="s">
        <v>47</v>
      </c>
      <c r="L19" t="s">
        <v>48</v>
      </c>
    </row>
    <row r="20" spans="1:14" x14ac:dyDescent="0.2">
      <c r="A20" t="s">
        <v>131</v>
      </c>
      <c r="B20" t="s">
        <v>48</v>
      </c>
      <c r="C20">
        <v>516</v>
      </c>
      <c r="D20">
        <v>6475</v>
      </c>
      <c r="E20">
        <v>22413</v>
      </c>
      <c r="F20">
        <v>27804</v>
      </c>
      <c r="G20">
        <v>2966</v>
      </c>
      <c r="H20">
        <v>3</v>
      </c>
      <c r="I20">
        <v>23</v>
      </c>
      <c r="J20">
        <v>30</v>
      </c>
      <c r="K20">
        <v>52</v>
      </c>
      <c r="L20">
        <v>60282</v>
      </c>
      <c r="M20">
        <f>SUM(F20:H20)</f>
        <v>30773</v>
      </c>
      <c r="N20" s="1">
        <f>ROUND((M20/L20)*100,0)</f>
        <v>51</v>
      </c>
    </row>
    <row r="21" spans="1:14" x14ac:dyDescent="0.2">
      <c r="B21" t="s">
        <v>122</v>
      </c>
      <c r="C21">
        <v>2</v>
      </c>
      <c r="D21">
        <v>26</v>
      </c>
      <c r="E21">
        <v>868</v>
      </c>
      <c r="F21">
        <v>42341</v>
      </c>
      <c r="G21">
        <v>69814</v>
      </c>
      <c r="H21">
        <v>821</v>
      </c>
      <c r="I21">
        <v>10</v>
      </c>
      <c r="J21">
        <v>0</v>
      </c>
      <c r="K21">
        <v>1</v>
      </c>
      <c r="L21">
        <v>113883</v>
      </c>
      <c r="M21">
        <f t="shared" ref="M21:M27" si="2">SUM(F21:H21)</f>
        <v>112976</v>
      </c>
      <c r="N21" s="1">
        <f t="shared" ref="N21:N27" si="3">ROUND((M21/L21)*100,0)</f>
        <v>99</v>
      </c>
    </row>
    <row r="22" spans="1:14" x14ac:dyDescent="0.2">
      <c r="B22" t="s">
        <v>123</v>
      </c>
      <c r="C22">
        <v>12</v>
      </c>
      <c r="D22">
        <v>189</v>
      </c>
      <c r="E22">
        <v>5171</v>
      </c>
      <c r="F22">
        <v>67127</v>
      </c>
      <c r="G22">
        <v>31148</v>
      </c>
      <c r="H22">
        <v>131</v>
      </c>
      <c r="I22">
        <v>11</v>
      </c>
      <c r="J22">
        <v>4</v>
      </c>
      <c r="K22">
        <v>2</v>
      </c>
      <c r="L22">
        <v>103795</v>
      </c>
      <c r="M22">
        <f t="shared" si="2"/>
        <v>98406</v>
      </c>
      <c r="N22" s="1">
        <f t="shared" si="3"/>
        <v>95</v>
      </c>
    </row>
    <row r="23" spans="1:14" x14ac:dyDescent="0.2">
      <c r="B23" t="s">
        <v>124</v>
      </c>
      <c r="C23">
        <v>26</v>
      </c>
      <c r="D23">
        <v>861</v>
      </c>
      <c r="E23">
        <v>10678</v>
      </c>
      <c r="F23">
        <v>40833</v>
      </c>
      <c r="G23">
        <v>7501</v>
      </c>
      <c r="H23">
        <v>30</v>
      </c>
      <c r="I23">
        <v>11</v>
      </c>
      <c r="J23">
        <v>3</v>
      </c>
      <c r="K23">
        <v>5</v>
      </c>
      <c r="L23">
        <v>59948</v>
      </c>
      <c r="M23">
        <f t="shared" si="2"/>
        <v>48364</v>
      </c>
      <c r="N23" s="1">
        <f t="shared" si="3"/>
        <v>81</v>
      </c>
    </row>
    <row r="24" spans="1:14" x14ac:dyDescent="0.2">
      <c r="B24" t="s">
        <v>2</v>
      </c>
      <c r="C24">
        <v>0</v>
      </c>
      <c r="D24">
        <v>6</v>
      </c>
      <c r="E24">
        <v>102</v>
      </c>
      <c r="F24">
        <v>10123</v>
      </c>
      <c r="G24">
        <v>100905</v>
      </c>
      <c r="H24">
        <v>6891</v>
      </c>
      <c r="I24">
        <v>7</v>
      </c>
      <c r="J24">
        <v>1</v>
      </c>
      <c r="K24">
        <v>0</v>
      </c>
      <c r="L24">
        <v>118035</v>
      </c>
      <c r="M24">
        <f t="shared" si="2"/>
        <v>117919</v>
      </c>
      <c r="N24" s="1">
        <f t="shared" si="3"/>
        <v>100</v>
      </c>
    </row>
    <row r="25" spans="1:14" x14ac:dyDescent="0.2">
      <c r="B25" t="s">
        <v>3</v>
      </c>
      <c r="C25">
        <v>0</v>
      </c>
      <c r="D25">
        <v>0</v>
      </c>
      <c r="E25">
        <v>0</v>
      </c>
      <c r="F25">
        <v>0</v>
      </c>
      <c r="G25">
        <v>90</v>
      </c>
      <c r="H25">
        <v>75</v>
      </c>
      <c r="I25">
        <v>0</v>
      </c>
      <c r="J25">
        <v>0</v>
      </c>
      <c r="K25">
        <v>0</v>
      </c>
      <c r="L25">
        <v>165</v>
      </c>
      <c r="M25">
        <f t="shared" si="2"/>
        <v>165</v>
      </c>
      <c r="N25" s="1">
        <f t="shared" si="3"/>
        <v>100</v>
      </c>
    </row>
    <row r="26" spans="1:14" x14ac:dyDescent="0.2">
      <c r="B26" t="s">
        <v>47</v>
      </c>
      <c r="C26">
        <v>1937</v>
      </c>
      <c r="D26">
        <v>4505</v>
      </c>
      <c r="E26">
        <v>3296</v>
      </c>
      <c r="F26">
        <v>2058</v>
      </c>
      <c r="G26">
        <v>240</v>
      </c>
      <c r="H26">
        <v>0</v>
      </c>
      <c r="I26">
        <v>15</v>
      </c>
      <c r="J26">
        <v>45</v>
      </c>
      <c r="K26">
        <v>2138</v>
      </c>
      <c r="L26">
        <v>14234</v>
      </c>
      <c r="M26">
        <f t="shared" si="2"/>
        <v>2298</v>
      </c>
      <c r="N26" s="1">
        <f t="shared" si="3"/>
        <v>16</v>
      </c>
    </row>
    <row r="27" spans="1:14" x14ac:dyDescent="0.2">
      <c r="A27" t="s">
        <v>11</v>
      </c>
      <c r="C27">
        <v>2493</v>
      </c>
      <c r="D27">
        <v>12062</v>
      </c>
      <c r="E27">
        <v>42528</v>
      </c>
      <c r="F27">
        <v>190286</v>
      </c>
      <c r="G27">
        <v>212664</v>
      </c>
      <c r="H27">
        <v>7951</v>
      </c>
      <c r="I27">
        <v>77</v>
      </c>
      <c r="J27">
        <v>83</v>
      </c>
      <c r="K27">
        <v>2198</v>
      </c>
      <c r="L27">
        <v>470342</v>
      </c>
      <c r="M27">
        <f t="shared" si="2"/>
        <v>410901</v>
      </c>
      <c r="N27" s="1">
        <f t="shared" si="3"/>
        <v>87</v>
      </c>
    </row>
    <row r="30" spans="1:14" x14ac:dyDescent="0.2">
      <c r="A30" t="s">
        <v>134</v>
      </c>
    </row>
    <row r="31" spans="1:14" x14ac:dyDescent="0.2">
      <c r="A31" t="s">
        <v>130</v>
      </c>
    </row>
    <row r="32" spans="1:14" x14ac:dyDescent="0.2">
      <c r="A32" t="s">
        <v>0</v>
      </c>
      <c r="B32" t="s">
        <v>0</v>
      </c>
      <c r="C32" t="s">
        <v>135</v>
      </c>
      <c r="L32" t="s">
        <v>11</v>
      </c>
    </row>
    <row r="33" spans="1:14" x14ac:dyDescent="0.2">
      <c r="C33" t="s">
        <v>48</v>
      </c>
      <c r="D33" t="s">
        <v>17</v>
      </c>
      <c r="E33" t="s">
        <v>2</v>
      </c>
      <c r="F33" t="s">
        <v>3</v>
      </c>
      <c r="G33" t="s">
        <v>4</v>
      </c>
      <c r="H33" t="s">
        <v>5</v>
      </c>
      <c r="I33" t="s">
        <v>6</v>
      </c>
      <c r="J33" t="s">
        <v>46</v>
      </c>
      <c r="K33" t="s">
        <v>47</v>
      </c>
      <c r="L33" t="s">
        <v>48</v>
      </c>
    </row>
    <row r="34" spans="1:14" x14ac:dyDescent="0.2">
      <c r="A34" t="s">
        <v>136</v>
      </c>
      <c r="B34" t="s">
        <v>48</v>
      </c>
      <c r="C34">
        <v>420</v>
      </c>
      <c r="D34">
        <v>4928</v>
      </c>
      <c r="E34">
        <v>33949</v>
      </c>
      <c r="F34">
        <v>31451</v>
      </c>
      <c r="G34">
        <v>1102</v>
      </c>
      <c r="H34">
        <v>5</v>
      </c>
      <c r="I34">
        <v>25</v>
      </c>
      <c r="J34">
        <v>25</v>
      </c>
      <c r="K34">
        <v>26</v>
      </c>
      <c r="L34">
        <v>71931</v>
      </c>
      <c r="M34">
        <f>SUM(F34:H34)</f>
        <v>32558</v>
      </c>
      <c r="N34" s="1">
        <f>ROUND((M34/L34)*100,0)</f>
        <v>45</v>
      </c>
    </row>
    <row r="35" spans="1:14" x14ac:dyDescent="0.2">
      <c r="B35" t="s">
        <v>122</v>
      </c>
      <c r="C35">
        <v>1</v>
      </c>
      <c r="D35">
        <v>3</v>
      </c>
      <c r="E35">
        <v>593</v>
      </c>
      <c r="F35">
        <v>40874</v>
      </c>
      <c r="G35">
        <v>49186</v>
      </c>
      <c r="H35">
        <v>955</v>
      </c>
      <c r="I35">
        <v>5</v>
      </c>
      <c r="J35">
        <v>1</v>
      </c>
      <c r="K35">
        <v>1</v>
      </c>
      <c r="L35">
        <v>91619</v>
      </c>
      <c r="M35">
        <f t="shared" ref="M35:M41" si="4">SUM(F35:H35)</f>
        <v>91015</v>
      </c>
      <c r="N35" s="1">
        <f t="shared" ref="N35:N41" si="5">ROUND((M35/L35)*100,0)</f>
        <v>99</v>
      </c>
    </row>
    <row r="36" spans="1:14" x14ac:dyDescent="0.2">
      <c r="B36" t="s">
        <v>123</v>
      </c>
      <c r="C36">
        <v>3</v>
      </c>
      <c r="D36">
        <v>73</v>
      </c>
      <c r="E36">
        <v>5423</v>
      </c>
      <c r="F36">
        <v>92898</v>
      </c>
      <c r="G36">
        <v>28606</v>
      </c>
      <c r="H36">
        <v>254</v>
      </c>
      <c r="I36">
        <v>6</v>
      </c>
      <c r="J36">
        <v>1</v>
      </c>
      <c r="K36">
        <v>2</v>
      </c>
      <c r="L36">
        <v>127266</v>
      </c>
      <c r="M36">
        <f t="shared" si="4"/>
        <v>121758</v>
      </c>
      <c r="N36" s="1">
        <f t="shared" si="5"/>
        <v>96</v>
      </c>
    </row>
    <row r="37" spans="1:14" x14ac:dyDescent="0.2">
      <c r="B37" t="s">
        <v>124</v>
      </c>
      <c r="C37">
        <v>14</v>
      </c>
      <c r="D37">
        <v>551</v>
      </c>
      <c r="E37">
        <v>19593</v>
      </c>
      <c r="F37">
        <v>75534</v>
      </c>
      <c r="G37">
        <v>6421</v>
      </c>
      <c r="H37">
        <v>32</v>
      </c>
      <c r="I37">
        <v>17</v>
      </c>
      <c r="J37">
        <v>6</v>
      </c>
      <c r="K37">
        <v>3</v>
      </c>
      <c r="L37">
        <v>102171</v>
      </c>
      <c r="M37">
        <f t="shared" si="4"/>
        <v>81987</v>
      </c>
      <c r="N37" s="1">
        <f t="shared" si="5"/>
        <v>80</v>
      </c>
    </row>
    <row r="38" spans="1:14" x14ac:dyDescent="0.2">
      <c r="B38" t="s">
        <v>2</v>
      </c>
      <c r="C38">
        <v>0</v>
      </c>
      <c r="D38">
        <v>0</v>
      </c>
      <c r="E38">
        <v>57</v>
      </c>
      <c r="F38">
        <v>8320</v>
      </c>
      <c r="G38">
        <v>44502</v>
      </c>
      <c r="H38">
        <v>3574</v>
      </c>
      <c r="I38">
        <v>3</v>
      </c>
      <c r="J38">
        <v>0</v>
      </c>
      <c r="K38">
        <v>0</v>
      </c>
      <c r="L38">
        <v>56456</v>
      </c>
      <c r="M38">
        <f t="shared" si="4"/>
        <v>56396</v>
      </c>
      <c r="N38" s="1">
        <f t="shared" si="5"/>
        <v>100</v>
      </c>
    </row>
    <row r="39" spans="1:14" x14ac:dyDescent="0.2">
      <c r="B39" t="s">
        <v>3</v>
      </c>
      <c r="C39">
        <v>0</v>
      </c>
      <c r="D39">
        <v>0</v>
      </c>
      <c r="E39">
        <v>0</v>
      </c>
      <c r="F39">
        <v>1</v>
      </c>
      <c r="G39">
        <v>8</v>
      </c>
      <c r="H39">
        <v>12</v>
      </c>
      <c r="I39">
        <v>0</v>
      </c>
      <c r="J39">
        <v>0</v>
      </c>
      <c r="K39">
        <v>0</v>
      </c>
      <c r="L39">
        <v>21</v>
      </c>
      <c r="M39">
        <f t="shared" si="4"/>
        <v>21</v>
      </c>
      <c r="N39" s="1">
        <f t="shared" si="5"/>
        <v>100</v>
      </c>
    </row>
    <row r="40" spans="1:14" x14ac:dyDescent="0.2">
      <c r="B40" t="s">
        <v>47</v>
      </c>
      <c r="C40">
        <v>2557</v>
      </c>
      <c r="D40">
        <v>5812</v>
      </c>
      <c r="E40">
        <v>7344</v>
      </c>
      <c r="F40">
        <v>2597</v>
      </c>
      <c r="G40">
        <v>103</v>
      </c>
      <c r="H40">
        <v>1</v>
      </c>
      <c r="I40">
        <v>15</v>
      </c>
      <c r="J40">
        <v>52</v>
      </c>
      <c r="K40">
        <v>2387</v>
      </c>
      <c r="L40">
        <v>20868</v>
      </c>
      <c r="M40">
        <f t="shared" si="4"/>
        <v>2701</v>
      </c>
      <c r="N40" s="1">
        <f t="shared" si="5"/>
        <v>13</v>
      </c>
    </row>
    <row r="41" spans="1:14" x14ac:dyDescent="0.2">
      <c r="A41" t="s">
        <v>11</v>
      </c>
      <c r="C41">
        <v>2995</v>
      </c>
      <c r="D41">
        <v>11367</v>
      </c>
      <c r="E41">
        <v>66959</v>
      </c>
      <c r="F41">
        <v>251675</v>
      </c>
      <c r="G41">
        <v>129928</v>
      </c>
      <c r="H41">
        <v>4833</v>
      </c>
      <c r="I41">
        <v>71</v>
      </c>
      <c r="J41">
        <v>85</v>
      </c>
      <c r="K41">
        <v>2419</v>
      </c>
      <c r="L41">
        <v>470332</v>
      </c>
      <c r="M41">
        <f t="shared" si="4"/>
        <v>386436</v>
      </c>
      <c r="N41" s="1">
        <f t="shared" si="5"/>
        <v>82</v>
      </c>
    </row>
  </sheetData>
  <phoneticPr fontId="3"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workbookViewId="0">
      <selection activeCell="H7" sqref="H7:J7"/>
    </sheetView>
  </sheetViews>
  <sheetFormatPr defaultRowHeight="12.75" x14ac:dyDescent="0.2"/>
  <cols>
    <col min="1" max="1" width="30.42578125" style="35" customWidth="1"/>
    <col min="2" max="2" width="3.7109375" style="35" bestFit="1" customWidth="1"/>
    <col min="3" max="3" width="3.5703125" style="35" bestFit="1" customWidth="1"/>
    <col min="4" max="5" width="5.7109375" style="35" bestFit="1" customWidth="1"/>
    <col min="6" max="6" width="3.5703125" style="35" bestFit="1" customWidth="1"/>
    <col min="7" max="8" width="4.85546875" style="35" bestFit="1" customWidth="1"/>
    <col min="9" max="9" width="5.7109375" style="35" bestFit="1" customWidth="1"/>
    <col min="10" max="12" width="6.5703125" style="35" bestFit="1" customWidth="1"/>
    <col min="13" max="13" width="5.7109375" style="35" bestFit="1" customWidth="1"/>
    <col min="14" max="14" width="6.5703125" style="35" bestFit="1" customWidth="1"/>
    <col min="15" max="15" width="7.7109375" style="35" customWidth="1"/>
    <col min="16" max="17" width="8" style="69" customWidth="1"/>
    <col min="18" max="18" width="8.5703125" style="69" customWidth="1"/>
    <col min="19" max="20" width="9.140625" style="35"/>
    <col min="21" max="22" width="0" style="35" hidden="1" customWidth="1"/>
    <col min="23" max="16384" width="9.140625" style="35"/>
  </cols>
  <sheetData>
    <row r="1" spans="1:22" ht="14.25" customHeight="1" x14ac:dyDescent="0.2">
      <c r="A1" s="30" t="s">
        <v>315</v>
      </c>
      <c r="B1" s="30"/>
      <c r="C1" s="30"/>
      <c r="D1" s="30"/>
      <c r="E1" s="30"/>
      <c r="F1" s="31"/>
      <c r="G1" s="30"/>
      <c r="H1" s="30"/>
      <c r="I1" s="30"/>
      <c r="J1" s="32"/>
      <c r="K1" s="33"/>
      <c r="L1" s="33"/>
      <c r="M1" s="33"/>
      <c r="N1" s="34"/>
      <c r="O1" s="34"/>
      <c r="P1" s="66"/>
      <c r="Q1" s="66"/>
      <c r="R1" s="66"/>
    </row>
    <row r="2" spans="1:22" ht="14.25" customHeight="1" x14ac:dyDescent="0.2">
      <c r="A2" s="36" t="s">
        <v>328</v>
      </c>
      <c r="B2" s="30"/>
      <c r="C2" s="30"/>
      <c r="D2" s="30"/>
      <c r="E2" s="30"/>
      <c r="F2" s="31"/>
      <c r="G2" s="30"/>
      <c r="H2" s="30"/>
      <c r="I2" s="30"/>
      <c r="J2" s="32"/>
      <c r="K2" s="33"/>
      <c r="L2" s="33"/>
      <c r="M2" s="33"/>
      <c r="N2" s="34"/>
      <c r="O2" s="34"/>
      <c r="P2" s="66"/>
      <c r="Q2" s="66"/>
      <c r="R2" s="66"/>
    </row>
    <row r="3" spans="1:22" ht="14.25" customHeight="1" x14ac:dyDescent="0.2">
      <c r="A3" s="40" t="s">
        <v>74</v>
      </c>
      <c r="B3" s="30"/>
      <c r="C3" s="30"/>
      <c r="D3" s="30"/>
      <c r="E3" s="30"/>
      <c r="F3" s="31"/>
      <c r="G3" s="30"/>
      <c r="H3" s="30"/>
      <c r="I3" s="30"/>
      <c r="J3" s="32"/>
      <c r="K3" s="33"/>
      <c r="L3" s="33"/>
      <c r="M3" s="33"/>
      <c r="N3" s="34"/>
      <c r="O3" s="34"/>
      <c r="P3" s="66"/>
      <c r="Q3" s="66"/>
      <c r="R3" s="66"/>
    </row>
    <row r="4" spans="1:22" x14ac:dyDescent="0.2">
      <c r="A4" s="42"/>
      <c r="B4" s="43"/>
      <c r="C4" s="43"/>
      <c r="D4" s="43"/>
      <c r="E4" s="43"/>
      <c r="F4" s="44"/>
      <c r="G4" s="43"/>
      <c r="H4" s="43"/>
      <c r="I4" s="43"/>
      <c r="J4" s="45"/>
      <c r="K4" s="46"/>
      <c r="L4" s="46"/>
      <c r="M4" s="46"/>
      <c r="N4" s="47"/>
      <c r="O4" s="47"/>
      <c r="P4" s="67"/>
      <c r="Q4" s="67"/>
      <c r="R4" s="67"/>
      <c r="V4" s="34" t="s">
        <v>72</v>
      </c>
    </row>
    <row r="5" spans="1:22" s="51" customFormat="1" x14ac:dyDescent="0.2">
      <c r="A5" s="48">
        <v>1</v>
      </c>
      <c r="B5" s="49">
        <v>2</v>
      </c>
      <c r="C5" s="49">
        <v>3</v>
      </c>
      <c r="D5" s="49">
        <v>4</v>
      </c>
      <c r="E5" s="49">
        <v>5</v>
      </c>
      <c r="F5" s="49">
        <v>6</v>
      </c>
      <c r="G5" s="49">
        <v>7</v>
      </c>
      <c r="H5" s="49">
        <v>8</v>
      </c>
      <c r="I5" s="49">
        <v>9</v>
      </c>
      <c r="J5" s="49">
        <v>10</v>
      </c>
      <c r="K5" s="49">
        <v>11</v>
      </c>
      <c r="L5" s="49">
        <v>12</v>
      </c>
      <c r="M5" s="49">
        <v>13</v>
      </c>
      <c r="N5" s="49">
        <v>14</v>
      </c>
      <c r="O5" s="49">
        <v>15</v>
      </c>
      <c r="P5" s="49">
        <v>16</v>
      </c>
      <c r="Q5" s="49">
        <v>17</v>
      </c>
      <c r="R5" s="49">
        <v>18</v>
      </c>
      <c r="T5" s="52"/>
    </row>
    <row r="6" spans="1:22" ht="33.75" x14ac:dyDescent="0.2">
      <c r="A6" s="53"/>
      <c r="B6" s="19" t="s">
        <v>6</v>
      </c>
      <c r="C6" s="19" t="s">
        <v>10</v>
      </c>
      <c r="D6" s="19" t="s">
        <v>7</v>
      </c>
      <c r="E6" s="19" t="s">
        <v>8</v>
      </c>
      <c r="F6" s="19" t="s">
        <v>46</v>
      </c>
      <c r="G6" s="19" t="s">
        <v>47</v>
      </c>
      <c r="H6" s="19" t="s">
        <v>48</v>
      </c>
      <c r="I6" s="19">
        <v>2</v>
      </c>
      <c r="J6" s="54">
        <v>3</v>
      </c>
      <c r="K6" s="54">
        <v>4</v>
      </c>
      <c r="L6" s="54">
        <v>5</v>
      </c>
      <c r="M6" s="19">
        <v>6</v>
      </c>
      <c r="N6" s="456" t="s">
        <v>75</v>
      </c>
      <c r="O6" s="55" t="s">
        <v>341</v>
      </c>
      <c r="P6" s="55" t="s">
        <v>316</v>
      </c>
      <c r="Q6" s="55" t="s">
        <v>317</v>
      </c>
      <c r="R6" s="55" t="s">
        <v>318</v>
      </c>
    </row>
    <row r="7" spans="1:22" x14ac:dyDescent="0.2">
      <c r="A7" s="56" t="s">
        <v>36</v>
      </c>
      <c r="B7" s="43"/>
      <c r="C7" s="43"/>
      <c r="D7" s="43"/>
      <c r="E7" s="43"/>
      <c r="F7" s="44"/>
      <c r="G7" s="43"/>
      <c r="H7" s="43"/>
      <c r="I7" s="43"/>
      <c r="J7" s="45"/>
      <c r="K7" s="46"/>
      <c r="L7" s="46"/>
      <c r="M7" s="24"/>
      <c r="N7" s="457"/>
      <c r="O7" s="457"/>
      <c r="P7" s="67"/>
      <c r="Q7" s="67"/>
      <c r="R7" s="67"/>
    </row>
    <row r="8" spans="1:22" x14ac:dyDescent="0.2">
      <c r="A8" s="58" t="s">
        <v>53</v>
      </c>
      <c r="B8" s="375">
        <v>768</v>
      </c>
      <c r="C8" s="375">
        <v>279</v>
      </c>
      <c r="D8" s="375">
        <v>11727</v>
      </c>
      <c r="E8" s="375">
        <v>7697</v>
      </c>
      <c r="F8" s="376" t="s">
        <v>37</v>
      </c>
      <c r="G8" s="376" t="s">
        <v>37</v>
      </c>
      <c r="H8" s="376" t="s">
        <v>37</v>
      </c>
      <c r="I8" s="376" t="s">
        <v>37</v>
      </c>
      <c r="J8" s="375">
        <v>25269</v>
      </c>
      <c r="K8" s="375">
        <v>116142</v>
      </c>
      <c r="L8" s="375">
        <v>112544</v>
      </c>
      <c r="M8" s="375">
        <v>566</v>
      </c>
      <c r="N8" s="375">
        <v>274996</v>
      </c>
      <c r="O8" s="375">
        <v>19423.999999999502</v>
      </c>
      <c r="P8" s="375">
        <v>44693.00000000112</v>
      </c>
      <c r="Q8" s="375">
        <v>229251.99999999924</v>
      </c>
      <c r="R8" s="375">
        <v>113109.99999999802</v>
      </c>
    </row>
    <row r="9" spans="1:22" x14ac:dyDescent="0.2">
      <c r="A9" s="313" t="s">
        <v>254</v>
      </c>
      <c r="B9" s="375">
        <v>857</v>
      </c>
      <c r="C9" s="375">
        <v>248</v>
      </c>
      <c r="D9" s="375">
        <v>10827</v>
      </c>
      <c r="E9" s="375">
        <v>10312</v>
      </c>
      <c r="F9" s="376" t="s">
        <v>37</v>
      </c>
      <c r="G9" s="376" t="s">
        <v>37</v>
      </c>
      <c r="H9" s="376" t="s">
        <v>37</v>
      </c>
      <c r="I9" s="376" t="s">
        <v>37</v>
      </c>
      <c r="J9" s="375">
        <v>63616</v>
      </c>
      <c r="K9" s="375">
        <v>73937</v>
      </c>
      <c r="L9" s="375">
        <v>111961</v>
      </c>
      <c r="M9" s="375">
        <v>3209</v>
      </c>
      <c r="N9" s="375">
        <v>274969</v>
      </c>
      <c r="O9" s="375">
        <v>21138.999999999938</v>
      </c>
      <c r="P9" s="375">
        <v>84754.999999999927</v>
      </c>
      <c r="Q9" s="375">
        <v>189106.99999999712</v>
      </c>
      <c r="R9" s="375">
        <v>115170</v>
      </c>
    </row>
    <row r="10" spans="1:22" x14ac:dyDescent="0.2">
      <c r="A10" s="458" t="s">
        <v>54</v>
      </c>
      <c r="B10" s="375">
        <v>924</v>
      </c>
      <c r="C10" s="375">
        <v>245</v>
      </c>
      <c r="D10" s="375">
        <v>9426</v>
      </c>
      <c r="E10" s="375">
        <v>1914</v>
      </c>
      <c r="F10" s="376" t="s">
        <v>37</v>
      </c>
      <c r="G10" s="376" t="s">
        <v>37</v>
      </c>
      <c r="H10" s="376" t="s">
        <v>37</v>
      </c>
      <c r="I10" s="375">
        <v>1293</v>
      </c>
      <c r="J10" s="375">
        <v>28320</v>
      </c>
      <c r="K10" s="375">
        <v>114367</v>
      </c>
      <c r="L10" s="375">
        <v>97146</v>
      </c>
      <c r="M10" s="375">
        <v>21334</v>
      </c>
      <c r="N10" s="375">
        <v>274969</v>
      </c>
      <c r="O10" s="375">
        <v>12633.00000000012</v>
      </c>
      <c r="P10" s="375">
        <v>40952.9999999992</v>
      </c>
      <c r="Q10" s="375">
        <v>232847.00000000338</v>
      </c>
      <c r="R10" s="375">
        <v>118480.00000000084</v>
      </c>
    </row>
    <row r="11" spans="1:22" x14ac:dyDescent="0.2">
      <c r="A11" s="60"/>
      <c r="B11" s="375"/>
      <c r="C11" s="375"/>
      <c r="D11" s="375"/>
      <c r="E11" s="375"/>
      <c r="F11" s="375"/>
      <c r="G11" s="375"/>
      <c r="H11" s="375"/>
      <c r="I11" s="375"/>
      <c r="J11" s="375"/>
      <c r="K11" s="375"/>
      <c r="L11" s="375"/>
      <c r="M11" s="375"/>
      <c r="N11" s="375"/>
      <c r="O11" s="375"/>
      <c r="P11" s="375"/>
      <c r="Q11" s="375"/>
      <c r="R11" s="375"/>
      <c r="U11" s="35" t="e">
        <v>#REF!</v>
      </c>
    </row>
    <row r="12" spans="1:22" x14ac:dyDescent="0.2">
      <c r="A12" s="58" t="s">
        <v>56</v>
      </c>
      <c r="B12" s="375">
        <v>92</v>
      </c>
      <c r="C12" s="376" t="s">
        <v>37</v>
      </c>
      <c r="D12" s="376" t="s">
        <v>37</v>
      </c>
      <c r="E12" s="376" t="s">
        <v>37</v>
      </c>
      <c r="F12" s="375">
        <v>135</v>
      </c>
      <c r="G12" s="375">
        <v>2215</v>
      </c>
      <c r="H12" s="375">
        <v>2279</v>
      </c>
      <c r="I12" s="375">
        <v>8627</v>
      </c>
      <c r="J12" s="375">
        <v>33898</v>
      </c>
      <c r="K12" s="375">
        <v>140075</v>
      </c>
      <c r="L12" s="375">
        <v>85678</v>
      </c>
      <c r="M12" s="375">
        <v>2846</v>
      </c>
      <c r="N12" s="375">
        <v>275845</v>
      </c>
      <c r="O12" s="375">
        <v>13120.999999999805</v>
      </c>
      <c r="P12" s="375">
        <v>47019.000000000298</v>
      </c>
      <c r="Q12" s="375">
        <v>228598.99999999665</v>
      </c>
      <c r="R12" s="375">
        <v>88524.000000002372</v>
      </c>
      <c r="U12" s="35" t="e">
        <v>#REF!</v>
      </c>
    </row>
    <row r="13" spans="1:22" x14ac:dyDescent="0.2">
      <c r="A13" s="58" t="s">
        <v>57</v>
      </c>
      <c r="B13" s="375">
        <v>95</v>
      </c>
      <c r="C13" s="376" t="s">
        <v>37</v>
      </c>
      <c r="D13" s="376" t="s">
        <v>37</v>
      </c>
      <c r="E13" s="376" t="s">
        <v>37</v>
      </c>
      <c r="F13" s="375">
        <v>133</v>
      </c>
      <c r="G13" s="375">
        <v>2164</v>
      </c>
      <c r="H13" s="375">
        <v>2214</v>
      </c>
      <c r="I13" s="375">
        <v>7380</v>
      </c>
      <c r="J13" s="375">
        <v>35613</v>
      </c>
      <c r="K13" s="375">
        <v>139608</v>
      </c>
      <c r="L13" s="375">
        <v>85689</v>
      </c>
      <c r="M13" s="375">
        <v>2929</v>
      </c>
      <c r="N13" s="375">
        <v>275825</v>
      </c>
      <c r="O13" s="375">
        <v>11758</v>
      </c>
      <c r="P13" s="375">
        <v>47371.000000000087</v>
      </c>
      <c r="Q13" s="375">
        <v>228226.0000000018</v>
      </c>
      <c r="R13" s="375">
        <v>88617.999999999403</v>
      </c>
      <c r="U13" s="35" t="e">
        <v>#REF!</v>
      </c>
    </row>
    <row r="14" spans="1:22" x14ac:dyDescent="0.2">
      <c r="A14" s="313" t="s">
        <v>253</v>
      </c>
      <c r="B14" s="375">
        <v>93</v>
      </c>
      <c r="C14" s="376" t="s">
        <v>37</v>
      </c>
      <c r="D14" s="376" t="s">
        <v>37</v>
      </c>
      <c r="E14" s="376" t="s">
        <v>37</v>
      </c>
      <c r="F14" s="375">
        <v>135</v>
      </c>
      <c r="G14" s="375">
        <v>2164</v>
      </c>
      <c r="H14" s="375">
        <v>2295</v>
      </c>
      <c r="I14" s="375">
        <v>9207</v>
      </c>
      <c r="J14" s="375">
        <v>29478</v>
      </c>
      <c r="K14" s="375">
        <v>116542</v>
      </c>
      <c r="L14" s="375">
        <v>110213</v>
      </c>
      <c r="M14" s="375">
        <v>5698</v>
      </c>
      <c r="N14" s="375">
        <v>275825</v>
      </c>
      <c r="O14" s="375">
        <v>13666</v>
      </c>
      <c r="P14" s="375">
        <v>43144.000000001928</v>
      </c>
      <c r="Q14" s="375">
        <v>232452.99999999761</v>
      </c>
      <c r="R14" s="375">
        <v>115911.00000000108</v>
      </c>
    </row>
    <row r="15" spans="1:22" x14ac:dyDescent="0.2">
      <c r="A15" s="314" t="s">
        <v>252</v>
      </c>
      <c r="B15" s="375">
        <v>95</v>
      </c>
      <c r="C15" s="376" t="s">
        <v>37</v>
      </c>
      <c r="D15" s="376" t="s">
        <v>37</v>
      </c>
      <c r="E15" s="376" t="s">
        <v>37</v>
      </c>
      <c r="F15" s="375">
        <v>137</v>
      </c>
      <c r="G15" s="375">
        <v>2361</v>
      </c>
      <c r="H15" s="375">
        <v>2762</v>
      </c>
      <c r="I15" s="375">
        <v>10666</v>
      </c>
      <c r="J15" s="375">
        <v>43776</v>
      </c>
      <c r="K15" s="375">
        <v>151533</v>
      </c>
      <c r="L15" s="375">
        <v>61637</v>
      </c>
      <c r="M15" s="375">
        <v>2860</v>
      </c>
      <c r="N15" s="375">
        <v>275827</v>
      </c>
      <c r="O15" s="375">
        <v>15789</v>
      </c>
      <c r="P15" s="375">
        <v>59564.99999999976</v>
      </c>
      <c r="Q15" s="375">
        <v>216029.99999999889</v>
      </c>
      <c r="R15" s="375">
        <v>64497.000000000196</v>
      </c>
    </row>
    <row r="16" spans="1:22" x14ac:dyDescent="0.2">
      <c r="A16" s="58" t="s">
        <v>58</v>
      </c>
      <c r="B16" s="375">
        <v>105</v>
      </c>
      <c r="C16" s="376" t="s">
        <v>37</v>
      </c>
      <c r="D16" s="376" t="s">
        <v>37</v>
      </c>
      <c r="E16" s="376" t="s">
        <v>37</v>
      </c>
      <c r="F16" s="375">
        <v>122</v>
      </c>
      <c r="G16" s="375">
        <v>1960</v>
      </c>
      <c r="H16" s="375">
        <v>1622</v>
      </c>
      <c r="I16" s="375">
        <v>6782</v>
      </c>
      <c r="J16" s="375">
        <v>28204</v>
      </c>
      <c r="K16" s="375">
        <v>116776</v>
      </c>
      <c r="L16" s="375">
        <v>99970</v>
      </c>
      <c r="M16" s="375">
        <v>20318</v>
      </c>
      <c r="N16" s="375">
        <v>275859</v>
      </c>
      <c r="O16" s="375">
        <v>10364.000000000095</v>
      </c>
      <c r="P16" s="375">
        <v>38567.999999999745</v>
      </c>
      <c r="Q16" s="375">
        <v>237064.00000000244</v>
      </c>
      <c r="R16" s="375">
        <v>120288.00000000076</v>
      </c>
    </row>
    <row r="17" spans="1:18" x14ac:dyDescent="0.2">
      <c r="A17" s="58" t="s">
        <v>59</v>
      </c>
      <c r="B17" s="375">
        <v>107</v>
      </c>
      <c r="C17" s="376" t="s">
        <v>37</v>
      </c>
      <c r="D17" s="376" t="s">
        <v>37</v>
      </c>
      <c r="E17" s="376" t="s">
        <v>37</v>
      </c>
      <c r="F17" s="375">
        <v>118</v>
      </c>
      <c r="G17" s="375">
        <v>2098</v>
      </c>
      <c r="H17" s="375">
        <v>2006</v>
      </c>
      <c r="I17" s="375">
        <v>8819</v>
      </c>
      <c r="J17" s="375">
        <v>38355</v>
      </c>
      <c r="K17" s="375">
        <v>117329</v>
      </c>
      <c r="L17" s="375">
        <v>90138</v>
      </c>
      <c r="M17" s="375">
        <v>16739</v>
      </c>
      <c r="N17" s="375">
        <v>275709</v>
      </c>
      <c r="O17" s="375">
        <v>12922.999999999927</v>
      </c>
      <c r="P17" s="375">
        <v>51278.000000001324</v>
      </c>
      <c r="Q17" s="375">
        <v>224206.00000000256</v>
      </c>
      <c r="R17" s="375">
        <v>106877</v>
      </c>
    </row>
    <row r="18" spans="1:18" x14ac:dyDescent="0.2">
      <c r="A18" s="58" t="s">
        <v>60</v>
      </c>
      <c r="B18" s="375">
        <v>107</v>
      </c>
      <c r="C18" s="376" t="s">
        <v>37</v>
      </c>
      <c r="D18" s="376" t="s">
        <v>37</v>
      </c>
      <c r="E18" s="376" t="s">
        <v>37</v>
      </c>
      <c r="F18" s="375">
        <v>118</v>
      </c>
      <c r="G18" s="375">
        <v>1895</v>
      </c>
      <c r="H18" s="375">
        <v>1658</v>
      </c>
      <c r="I18" s="375">
        <v>6938</v>
      </c>
      <c r="J18" s="375">
        <v>28955</v>
      </c>
      <c r="K18" s="375">
        <v>116462</v>
      </c>
      <c r="L18" s="375">
        <v>99280</v>
      </c>
      <c r="M18" s="375">
        <v>20296</v>
      </c>
      <c r="N18" s="375">
        <v>275709</v>
      </c>
      <c r="O18" s="375">
        <v>10490.999999999814</v>
      </c>
      <c r="P18" s="375">
        <v>39445.999999998443</v>
      </c>
      <c r="Q18" s="375">
        <v>236037.99999999904</v>
      </c>
      <c r="R18" s="375">
        <v>119575.99999999849</v>
      </c>
    </row>
    <row r="19" spans="1:18" x14ac:dyDescent="0.2">
      <c r="A19" s="58" t="s">
        <v>61</v>
      </c>
      <c r="B19" s="375">
        <v>110</v>
      </c>
      <c r="C19" s="376" t="s">
        <v>37</v>
      </c>
      <c r="D19" s="376" t="s">
        <v>37</v>
      </c>
      <c r="E19" s="376" t="s">
        <v>37</v>
      </c>
      <c r="F19" s="375">
        <v>118</v>
      </c>
      <c r="G19" s="375">
        <v>2073</v>
      </c>
      <c r="H19" s="375">
        <v>1762</v>
      </c>
      <c r="I19" s="375">
        <v>6884</v>
      </c>
      <c r="J19" s="375">
        <v>31380</v>
      </c>
      <c r="K19" s="375">
        <v>121188</v>
      </c>
      <c r="L19" s="375">
        <v>96648</v>
      </c>
      <c r="M19" s="375">
        <v>15544</v>
      </c>
      <c r="N19" s="375">
        <v>275707</v>
      </c>
      <c r="O19" s="375">
        <v>10718.999999999751</v>
      </c>
      <c r="P19" s="375">
        <v>42098.999999999651</v>
      </c>
      <c r="Q19" s="375">
        <v>233380.00000000276</v>
      </c>
      <c r="R19" s="375">
        <v>112191.99999999697</v>
      </c>
    </row>
    <row r="20" spans="1:18" x14ac:dyDescent="0.2">
      <c r="A20" s="58" t="s">
        <v>62</v>
      </c>
      <c r="B20" s="375">
        <v>120</v>
      </c>
      <c r="C20" s="376" t="s">
        <v>37</v>
      </c>
      <c r="D20" s="376" t="s">
        <v>37</v>
      </c>
      <c r="E20" s="376" t="s">
        <v>37</v>
      </c>
      <c r="F20" s="375">
        <v>222</v>
      </c>
      <c r="G20" s="375">
        <v>2022</v>
      </c>
      <c r="H20" s="375">
        <v>1680</v>
      </c>
      <c r="I20" s="375">
        <v>7145</v>
      </c>
      <c r="J20" s="375">
        <v>31354</v>
      </c>
      <c r="K20" s="375">
        <v>119652</v>
      </c>
      <c r="L20" s="375">
        <v>97120</v>
      </c>
      <c r="M20" s="375">
        <v>16389</v>
      </c>
      <c r="N20" s="375">
        <v>275704</v>
      </c>
      <c r="O20" s="375">
        <v>10846.999999999867</v>
      </c>
      <c r="P20" s="375">
        <v>42200.999999999782</v>
      </c>
      <c r="Q20" s="375">
        <v>233160.99999999738</v>
      </c>
      <c r="R20" s="375">
        <v>113508.99999999805</v>
      </c>
    </row>
    <row r="21" spans="1:18" x14ac:dyDescent="0.2">
      <c r="A21" s="58" t="s">
        <v>63</v>
      </c>
      <c r="B21" s="375">
        <v>143</v>
      </c>
      <c r="C21" s="376" t="s">
        <v>37</v>
      </c>
      <c r="D21" s="376" t="s">
        <v>37</v>
      </c>
      <c r="E21" s="376" t="s">
        <v>37</v>
      </c>
      <c r="F21" s="375">
        <v>128</v>
      </c>
      <c r="G21" s="375">
        <v>2279</v>
      </c>
      <c r="H21" s="375">
        <v>1404</v>
      </c>
      <c r="I21" s="375">
        <v>5282</v>
      </c>
      <c r="J21" s="375">
        <v>29416</v>
      </c>
      <c r="K21" s="375">
        <v>133258</v>
      </c>
      <c r="L21" s="375">
        <v>102800</v>
      </c>
      <c r="M21" s="375">
        <v>1034</v>
      </c>
      <c r="N21" s="375">
        <v>275744</v>
      </c>
      <c r="O21" s="375">
        <v>8964.9999999998654</v>
      </c>
      <c r="P21" s="375">
        <v>38381</v>
      </c>
      <c r="Q21" s="375">
        <v>237092.00000000102</v>
      </c>
      <c r="R21" s="375">
        <v>103834.00000000073</v>
      </c>
    </row>
    <row r="22" spans="1:18" x14ac:dyDescent="0.2">
      <c r="A22" s="58" t="s">
        <v>64</v>
      </c>
      <c r="B22" s="375">
        <v>149</v>
      </c>
      <c r="C22" s="376" t="s">
        <v>37</v>
      </c>
      <c r="D22" s="376" t="s">
        <v>37</v>
      </c>
      <c r="E22" s="376" t="s">
        <v>37</v>
      </c>
      <c r="F22" s="375">
        <v>124</v>
      </c>
      <c r="G22" s="375">
        <v>2258</v>
      </c>
      <c r="H22" s="375">
        <v>1582</v>
      </c>
      <c r="I22" s="375">
        <v>6090</v>
      </c>
      <c r="J22" s="375">
        <v>35813</v>
      </c>
      <c r="K22" s="375">
        <v>130370</v>
      </c>
      <c r="L22" s="375">
        <v>98017</v>
      </c>
      <c r="M22" s="375">
        <v>1169</v>
      </c>
      <c r="N22" s="375">
        <v>275572</v>
      </c>
      <c r="O22" s="375">
        <v>9930.0000000000255</v>
      </c>
      <c r="P22" s="375">
        <v>45743.000000000473</v>
      </c>
      <c r="Q22" s="375">
        <v>229555.99999999869</v>
      </c>
      <c r="R22" s="375">
        <v>99185.999999999214</v>
      </c>
    </row>
    <row r="23" spans="1:18" x14ac:dyDescent="0.2">
      <c r="A23" s="58" t="s">
        <v>65</v>
      </c>
      <c r="B23" s="375">
        <v>151</v>
      </c>
      <c r="C23" s="376" t="s">
        <v>37</v>
      </c>
      <c r="D23" s="376" t="s">
        <v>37</v>
      </c>
      <c r="E23" s="376" t="s">
        <v>37</v>
      </c>
      <c r="F23" s="375">
        <v>124</v>
      </c>
      <c r="G23" s="375">
        <v>2234</v>
      </c>
      <c r="H23" s="375">
        <v>1294</v>
      </c>
      <c r="I23" s="375">
        <v>5193</v>
      </c>
      <c r="J23" s="375">
        <v>29586</v>
      </c>
      <c r="K23" s="375">
        <v>133499</v>
      </c>
      <c r="L23" s="375">
        <v>102415</v>
      </c>
      <c r="M23" s="375">
        <v>1087</v>
      </c>
      <c r="N23" s="375">
        <v>275583</v>
      </c>
      <c r="O23" s="375">
        <v>8721.000000000322</v>
      </c>
      <c r="P23" s="375">
        <v>38306.999999999258</v>
      </c>
      <c r="Q23" s="375">
        <v>237000.99999999785</v>
      </c>
      <c r="R23" s="375">
        <v>103502</v>
      </c>
    </row>
    <row r="24" spans="1:18" x14ac:dyDescent="0.2">
      <c r="A24" s="58" t="s">
        <v>66</v>
      </c>
      <c r="B24" s="375">
        <v>149</v>
      </c>
      <c r="C24" s="376" t="s">
        <v>37</v>
      </c>
      <c r="D24" s="376" t="s">
        <v>37</v>
      </c>
      <c r="E24" s="376" t="s">
        <v>37</v>
      </c>
      <c r="F24" s="375">
        <v>124</v>
      </c>
      <c r="G24" s="375">
        <v>2261</v>
      </c>
      <c r="H24" s="375">
        <v>1372</v>
      </c>
      <c r="I24" s="375">
        <v>5419</v>
      </c>
      <c r="J24" s="375">
        <v>31110</v>
      </c>
      <c r="K24" s="375">
        <v>134180</v>
      </c>
      <c r="L24" s="375">
        <v>99945</v>
      </c>
      <c r="M24" s="375">
        <v>1023</v>
      </c>
      <c r="N24" s="375">
        <v>275583</v>
      </c>
      <c r="O24" s="375">
        <v>9052.0000000000109</v>
      </c>
      <c r="P24" s="375">
        <v>40161.999999999804</v>
      </c>
      <c r="Q24" s="375">
        <v>235148.00000000198</v>
      </c>
      <c r="R24" s="375">
        <v>100968</v>
      </c>
    </row>
    <row r="25" spans="1:18" x14ac:dyDescent="0.2">
      <c r="A25" s="58" t="s">
        <v>67</v>
      </c>
      <c r="B25" s="375">
        <v>147</v>
      </c>
      <c r="C25" s="376" t="s">
        <v>37</v>
      </c>
      <c r="D25" s="376" t="s">
        <v>37</v>
      </c>
      <c r="E25" s="376" t="s">
        <v>37</v>
      </c>
      <c r="F25" s="375">
        <v>124</v>
      </c>
      <c r="G25" s="375">
        <v>2243</v>
      </c>
      <c r="H25" s="375">
        <v>1469</v>
      </c>
      <c r="I25" s="375">
        <v>5496</v>
      </c>
      <c r="J25" s="375">
        <v>31785</v>
      </c>
      <c r="K25" s="375">
        <v>133616</v>
      </c>
      <c r="L25" s="375">
        <v>99656</v>
      </c>
      <c r="M25" s="375">
        <v>1046</v>
      </c>
      <c r="N25" s="375">
        <v>275582</v>
      </c>
      <c r="O25" s="375">
        <v>9207.9999999996071</v>
      </c>
      <c r="P25" s="375">
        <v>40993</v>
      </c>
      <c r="Q25" s="375">
        <v>234318</v>
      </c>
      <c r="R25" s="375">
        <v>100702</v>
      </c>
    </row>
    <row r="26" spans="1:18" x14ac:dyDescent="0.2">
      <c r="A26" s="58"/>
      <c r="B26" s="375"/>
      <c r="C26" s="375"/>
      <c r="D26" s="375"/>
      <c r="E26" s="375"/>
      <c r="F26" s="375"/>
      <c r="G26" s="375"/>
      <c r="H26" s="375"/>
      <c r="I26" s="375"/>
      <c r="J26" s="375"/>
      <c r="K26" s="375"/>
      <c r="L26" s="375"/>
      <c r="M26" s="375"/>
      <c r="N26" s="375"/>
      <c r="O26" s="375"/>
      <c r="P26" s="375"/>
      <c r="Q26" s="375"/>
      <c r="R26" s="375"/>
    </row>
    <row r="27" spans="1:18" x14ac:dyDescent="0.2">
      <c r="A27" s="56" t="s">
        <v>38</v>
      </c>
      <c r="B27" s="375"/>
      <c r="C27" s="375"/>
      <c r="D27" s="375"/>
      <c r="E27" s="375"/>
      <c r="F27" s="375"/>
      <c r="G27" s="375"/>
      <c r="H27" s="375"/>
      <c r="I27" s="375"/>
      <c r="J27" s="375"/>
      <c r="K27" s="375"/>
      <c r="L27" s="375"/>
      <c r="M27" s="375"/>
      <c r="N27" s="375"/>
      <c r="O27" s="375"/>
      <c r="P27" s="375"/>
      <c r="Q27" s="375"/>
      <c r="R27" s="375"/>
    </row>
    <row r="28" spans="1:18" x14ac:dyDescent="0.2">
      <c r="A28" s="58" t="s">
        <v>53</v>
      </c>
      <c r="B28" s="375">
        <v>523</v>
      </c>
      <c r="C28" s="375">
        <v>164</v>
      </c>
      <c r="D28" s="375">
        <v>5942</v>
      </c>
      <c r="E28" s="375">
        <v>4675</v>
      </c>
      <c r="F28" s="376" t="s">
        <v>37</v>
      </c>
      <c r="G28" s="376" t="s">
        <v>37</v>
      </c>
      <c r="H28" s="376" t="s">
        <v>37</v>
      </c>
      <c r="I28" s="376" t="s">
        <v>37</v>
      </c>
      <c r="J28" s="375">
        <v>19218</v>
      </c>
      <c r="K28" s="375">
        <v>105499</v>
      </c>
      <c r="L28" s="375">
        <v>125163</v>
      </c>
      <c r="M28" s="375">
        <v>1612</v>
      </c>
      <c r="N28" s="375">
        <v>262799</v>
      </c>
      <c r="O28" s="375">
        <v>10616.999999999854</v>
      </c>
      <c r="P28" s="375">
        <v>29834.999999999869</v>
      </c>
      <c r="Q28" s="375">
        <v>232273.99999999785</v>
      </c>
      <c r="R28" s="375">
        <v>126775</v>
      </c>
    </row>
    <row r="29" spans="1:18" x14ac:dyDescent="0.2">
      <c r="A29" s="313" t="s">
        <v>254</v>
      </c>
      <c r="B29" s="375">
        <v>597</v>
      </c>
      <c r="C29" s="375">
        <v>153</v>
      </c>
      <c r="D29" s="375">
        <v>5546</v>
      </c>
      <c r="E29" s="375">
        <v>5212</v>
      </c>
      <c r="F29" s="376" t="s">
        <v>37</v>
      </c>
      <c r="G29" s="376" t="s">
        <v>37</v>
      </c>
      <c r="H29" s="376" t="s">
        <v>37</v>
      </c>
      <c r="I29" s="376" t="s">
        <v>37</v>
      </c>
      <c r="J29" s="375">
        <v>43928</v>
      </c>
      <c r="K29" s="375">
        <v>66441</v>
      </c>
      <c r="L29" s="375">
        <v>135578</v>
      </c>
      <c r="M29" s="375">
        <v>5320</v>
      </c>
      <c r="N29" s="375">
        <v>262777</v>
      </c>
      <c r="O29" s="375">
        <v>10758</v>
      </c>
      <c r="P29" s="375">
        <v>54686.000000001659</v>
      </c>
      <c r="Q29" s="375">
        <v>207339</v>
      </c>
      <c r="R29" s="375">
        <v>140897.9999999977</v>
      </c>
    </row>
    <row r="30" spans="1:18" x14ac:dyDescent="0.2">
      <c r="A30" s="458" t="s">
        <v>54</v>
      </c>
      <c r="B30" s="375">
        <v>708</v>
      </c>
      <c r="C30" s="375">
        <v>160</v>
      </c>
      <c r="D30" s="375">
        <v>5704</v>
      </c>
      <c r="E30" s="375">
        <v>1812</v>
      </c>
      <c r="F30" s="376" t="s">
        <v>37</v>
      </c>
      <c r="G30" s="376" t="s">
        <v>37</v>
      </c>
      <c r="H30" s="376" t="s">
        <v>37</v>
      </c>
      <c r="I30" s="375">
        <v>1217</v>
      </c>
      <c r="J30" s="375">
        <v>29798</v>
      </c>
      <c r="K30" s="375">
        <v>121023</v>
      </c>
      <c r="L30" s="375">
        <v>88646</v>
      </c>
      <c r="M30" s="375">
        <v>13713</v>
      </c>
      <c r="N30" s="375">
        <v>262783</v>
      </c>
      <c r="O30" s="375">
        <v>8733.0000000001</v>
      </c>
      <c r="P30" s="375">
        <v>38530.999999999884</v>
      </c>
      <c r="Q30" s="375">
        <v>223381.99999999945</v>
      </c>
      <c r="R30" s="375">
        <v>102359</v>
      </c>
    </row>
    <row r="31" spans="1:18" x14ac:dyDescent="0.2">
      <c r="A31" s="60"/>
      <c r="B31" s="375"/>
      <c r="C31" s="375"/>
      <c r="D31" s="375"/>
      <c r="E31" s="375"/>
      <c r="F31" s="375"/>
      <c r="G31" s="375"/>
      <c r="H31" s="375"/>
      <c r="I31" s="375"/>
      <c r="J31" s="375"/>
      <c r="K31" s="375"/>
      <c r="L31" s="375"/>
      <c r="M31" s="375"/>
      <c r="N31" s="375"/>
      <c r="O31" s="375"/>
      <c r="P31" s="375"/>
      <c r="Q31" s="375"/>
      <c r="R31" s="375"/>
    </row>
    <row r="32" spans="1:18" x14ac:dyDescent="0.2">
      <c r="A32" s="58" t="s">
        <v>56</v>
      </c>
      <c r="B32" s="375">
        <v>51</v>
      </c>
      <c r="C32" s="376" t="s">
        <v>37</v>
      </c>
      <c r="D32" s="376" t="s">
        <v>37</v>
      </c>
      <c r="E32" s="376" t="s">
        <v>37</v>
      </c>
      <c r="F32" s="375">
        <v>114</v>
      </c>
      <c r="G32" s="375">
        <v>1167</v>
      </c>
      <c r="H32" s="375">
        <v>1127</v>
      </c>
      <c r="I32" s="375">
        <v>4045</v>
      </c>
      <c r="J32" s="375">
        <v>18902</v>
      </c>
      <c r="K32" s="375">
        <v>118065</v>
      </c>
      <c r="L32" s="375">
        <v>114905</v>
      </c>
      <c r="M32" s="375">
        <v>5238</v>
      </c>
      <c r="N32" s="375">
        <v>263614</v>
      </c>
      <c r="O32" s="375">
        <v>6339.0000000000227</v>
      </c>
      <c r="P32" s="375">
        <v>25241.000000000229</v>
      </c>
      <c r="Q32" s="375">
        <v>238208.00000000157</v>
      </c>
      <c r="R32" s="375">
        <v>120143</v>
      </c>
    </row>
    <row r="33" spans="1:18" x14ac:dyDescent="0.2">
      <c r="A33" s="58" t="s">
        <v>57</v>
      </c>
      <c r="B33" s="375">
        <v>52</v>
      </c>
      <c r="C33" s="376" t="s">
        <v>37</v>
      </c>
      <c r="D33" s="376" t="s">
        <v>37</v>
      </c>
      <c r="E33" s="376" t="s">
        <v>37</v>
      </c>
      <c r="F33" s="375">
        <v>115</v>
      </c>
      <c r="G33" s="375">
        <v>1131</v>
      </c>
      <c r="H33" s="375">
        <v>1170</v>
      </c>
      <c r="I33" s="375">
        <v>3584</v>
      </c>
      <c r="J33" s="375">
        <v>21790</v>
      </c>
      <c r="K33" s="375">
        <v>122531</v>
      </c>
      <c r="L33" s="375">
        <v>108834</v>
      </c>
      <c r="M33" s="375">
        <v>4396</v>
      </c>
      <c r="N33" s="375">
        <v>263603</v>
      </c>
      <c r="O33" s="375">
        <v>5885.0000000000728</v>
      </c>
      <c r="P33" s="375">
        <v>27674.999999999636</v>
      </c>
      <c r="Q33" s="375">
        <v>235760.99999999825</v>
      </c>
      <c r="R33" s="375">
        <v>113229.99999999831</v>
      </c>
    </row>
    <row r="34" spans="1:18" x14ac:dyDescent="0.2">
      <c r="A34" s="313" t="s">
        <v>253</v>
      </c>
      <c r="B34" s="375">
        <v>51</v>
      </c>
      <c r="C34" s="376" t="s">
        <v>37</v>
      </c>
      <c r="D34" s="376" t="s">
        <v>37</v>
      </c>
      <c r="E34" s="376" t="s">
        <v>37</v>
      </c>
      <c r="F34" s="375">
        <v>117</v>
      </c>
      <c r="G34" s="375">
        <v>1132</v>
      </c>
      <c r="H34" s="375">
        <v>1118</v>
      </c>
      <c r="I34" s="375">
        <v>4542</v>
      </c>
      <c r="J34" s="375">
        <v>17524</v>
      </c>
      <c r="K34" s="375">
        <v>94770</v>
      </c>
      <c r="L34" s="375">
        <v>134196</v>
      </c>
      <c r="M34" s="375">
        <v>10155</v>
      </c>
      <c r="N34" s="375">
        <v>263605</v>
      </c>
      <c r="O34" s="375">
        <v>6791.9999999997917</v>
      </c>
      <c r="P34" s="375">
        <v>24315.999999999767</v>
      </c>
      <c r="Q34" s="375">
        <v>239120.99999999756</v>
      </c>
      <c r="R34" s="375">
        <v>144351</v>
      </c>
    </row>
    <row r="35" spans="1:18" x14ac:dyDescent="0.2">
      <c r="A35" s="314" t="s">
        <v>252</v>
      </c>
      <c r="B35" s="375">
        <v>51</v>
      </c>
      <c r="C35" s="376" t="s">
        <v>37</v>
      </c>
      <c r="D35" s="376" t="s">
        <v>37</v>
      </c>
      <c r="E35" s="376" t="s">
        <v>37</v>
      </c>
      <c r="F35" s="375">
        <v>116</v>
      </c>
      <c r="G35" s="375">
        <v>1237</v>
      </c>
      <c r="H35" s="375">
        <v>1230</v>
      </c>
      <c r="I35" s="375">
        <v>4584</v>
      </c>
      <c r="J35" s="375">
        <v>23324</v>
      </c>
      <c r="K35" s="375">
        <v>133322</v>
      </c>
      <c r="L35" s="375">
        <v>94208</v>
      </c>
      <c r="M35" s="375">
        <v>5533</v>
      </c>
      <c r="N35" s="375">
        <v>263605</v>
      </c>
      <c r="O35" s="375">
        <v>7051.0000000000518</v>
      </c>
      <c r="P35" s="375">
        <v>30375.00000000016</v>
      </c>
      <c r="Q35" s="375">
        <v>233062.99999999808</v>
      </c>
      <c r="R35" s="375">
        <v>99740.999999997977</v>
      </c>
    </row>
    <row r="36" spans="1:18" x14ac:dyDescent="0.2">
      <c r="A36" s="58" t="s">
        <v>58</v>
      </c>
      <c r="B36" s="375">
        <v>59</v>
      </c>
      <c r="C36" s="376" t="s">
        <v>37</v>
      </c>
      <c r="D36" s="376" t="s">
        <v>37</v>
      </c>
      <c r="E36" s="376" t="s">
        <v>37</v>
      </c>
      <c r="F36" s="375">
        <v>104</v>
      </c>
      <c r="G36" s="375">
        <v>1095</v>
      </c>
      <c r="H36" s="375">
        <v>941</v>
      </c>
      <c r="I36" s="375">
        <v>4799</v>
      </c>
      <c r="J36" s="375">
        <v>26071</v>
      </c>
      <c r="K36" s="375">
        <v>123664</v>
      </c>
      <c r="L36" s="375">
        <v>93561</v>
      </c>
      <c r="M36" s="375">
        <v>13314</v>
      </c>
      <c r="N36" s="375">
        <v>263608</v>
      </c>
      <c r="O36" s="375">
        <v>6834.99999999991</v>
      </c>
      <c r="P36" s="375">
        <v>32906.000000000662</v>
      </c>
      <c r="Q36" s="375">
        <v>230538.99999999927</v>
      </c>
      <c r="R36" s="375">
        <v>106874.99999999879</v>
      </c>
    </row>
    <row r="37" spans="1:18" x14ac:dyDescent="0.2">
      <c r="A37" s="58" t="s">
        <v>59</v>
      </c>
      <c r="B37" s="375">
        <v>60</v>
      </c>
      <c r="C37" s="376" t="s">
        <v>37</v>
      </c>
      <c r="D37" s="376" t="s">
        <v>37</v>
      </c>
      <c r="E37" s="376" t="s">
        <v>37</v>
      </c>
      <c r="F37" s="375">
        <v>102</v>
      </c>
      <c r="G37" s="375">
        <v>1156</v>
      </c>
      <c r="H37" s="375">
        <v>1195</v>
      </c>
      <c r="I37" s="375">
        <v>6424</v>
      </c>
      <c r="J37" s="375">
        <v>37251</v>
      </c>
      <c r="K37" s="375">
        <v>123705</v>
      </c>
      <c r="L37" s="375">
        <v>82912</v>
      </c>
      <c r="M37" s="375">
        <v>10662</v>
      </c>
      <c r="N37" s="375">
        <v>263467</v>
      </c>
      <c r="O37" s="375">
        <v>8775.0000000001182</v>
      </c>
      <c r="P37" s="375">
        <v>46025.99999999984</v>
      </c>
      <c r="Q37" s="375">
        <v>217278.99999999881</v>
      </c>
      <c r="R37" s="375">
        <v>93573.999999998719</v>
      </c>
    </row>
    <row r="38" spans="1:18" x14ac:dyDescent="0.2">
      <c r="A38" s="58" t="s">
        <v>60</v>
      </c>
      <c r="B38" s="375">
        <v>60</v>
      </c>
      <c r="C38" s="376" t="s">
        <v>37</v>
      </c>
      <c r="D38" s="376" t="s">
        <v>37</v>
      </c>
      <c r="E38" s="376" t="s">
        <v>37</v>
      </c>
      <c r="F38" s="375">
        <v>102</v>
      </c>
      <c r="G38" s="375">
        <v>1072</v>
      </c>
      <c r="H38" s="375">
        <v>953</v>
      </c>
      <c r="I38" s="375">
        <v>4991</v>
      </c>
      <c r="J38" s="375">
        <v>27108</v>
      </c>
      <c r="K38" s="375">
        <v>123342</v>
      </c>
      <c r="L38" s="375">
        <v>92634</v>
      </c>
      <c r="M38" s="375">
        <v>13205</v>
      </c>
      <c r="N38" s="375">
        <v>263467</v>
      </c>
      <c r="O38" s="375">
        <v>7015.9999999999736</v>
      </c>
      <c r="P38" s="375">
        <v>34123.999999999796</v>
      </c>
      <c r="Q38" s="375">
        <v>229180.99999999942</v>
      </c>
      <c r="R38" s="375">
        <v>105838.99999999859</v>
      </c>
    </row>
    <row r="39" spans="1:18" x14ac:dyDescent="0.2">
      <c r="A39" s="58" t="s">
        <v>61</v>
      </c>
      <c r="B39" s="375">
        <v>60</v>
      </c>
      <c r="C39" s="376" t="s">
        <v>37</v>
      </c>
      <c r="D39" s="376" t="s">
        <v>37</v>
      </c>
      <c r="E39" s="376" t="s">
        <v>37</v>
      </c>
      <c r="F39" s="375">
        <v>102</v>
      </c>
      <c r="G39" s="375">
        <v>1137</v>
      </c>
      <c r="H39" s="375">
        <v>960</v>
      </c>
      <c r="I39" s="375">
        <v>4860</v>
      </c>
      <c r="J39" s="375">
        <v>28137</v>
      </c>
      <c r="K39" s="375">
        <v>126387</v>
      </c>
      <c r="L39" s="375">
        <v>91346</v>
      </c>
      <c r="M39" s="375">
        <v>10478</v>
      </c>
      <c r="N39" s="375">
        <v>263467</v>
      </c>
      <c r="O39" s="375">
        <v>6956.9999999999445</v>
      </c>
      <c r="P39" s="375">
        <v>35094.000000000102</v>
      </c>
      <c r="Q39" s="375">
        <v>228210.99999999325</v>
      </c>
      <c r="R39" s="375">
        <v>101824</v>
      </c>
    </row>
    <row r="40" spans="1:18" x14ac:dyDescent="0.2">
      <c r="A40" s="58" t="s">
        <v>62</v>
      </c>
      <c r="B40" s="375">
        <v>71</v>
      </c>
      <c r="C40" s="376" t="s">
        <v>37</v>
      </c>
      <c r="D40" s="376" t="s">
        <v>37</v>
      </c>
      <c r="E40" s="376" t="s">
        <v>37</v>
      </c>
      <c r="F40" s="375">
        <v>151</v>
      </c>
      <c r="G40" s="375">
        <v>1090</v>
      </c>
      <c r="H40" s="375">
        <v>991</v>
      </c>
      <c r="I40" s="375">
        <v>5035</v>
      </c>
      <c r="J40" s="375">
        <v>28732</v>
      </c>
      <c r="K40" s="375">
        <v>125921</v>
      </c>
      <c r="L40" s="375">
        <v>90801</v>
      </c>
      <c r="M40" s="375">
        <v>10673</v>
      </c>
      <c r="N40" s="375">
        <v>263465</v>
      </c>
      <c r="O40" s="375">
        <v>7115.99999999999</v>
      </c>
      <c r="P40" s="375">
        <v>35847.999999998858</v>
      </c>
      <c r="Q40" s="375">
        <v>227394.99999999878</v>
      </c>
      <c r="R40" s="375">
        <v>101473.99999999852</v>
      </c>
    </row>
    <row r="41" spans="1:18" x14ac:dyDescent="0.2">
      <c r="A41" s="58" t="s">
        <v>63</v>
      </c>
      <c r="B41" s="375">
        <v>97</v>
      </c>
      <c r="C41" s="376" t="s">
        <v>37</v>
      </c>
      <c r="D41" s="376" t="s">
        <v>37</v>
      </c>
      <c r="E41" s="376" t="s">
        <v>37</v>
      </c>
      <c r="F41" s="375">
        <v>103</v>
      </c>
      <c r="G41" s="375">
        <v>1208</v>
      </c>
      <c r="H41" s="375">
        <v>843</v>
      </c>
      <c r="I41" s="375">
        <v>3374</v>
      </c>
      <c r="J41" s="375">
        <v>23011</v>
      </c>
      <c r="K41" s="375">
        <v>134481</v>
      </c>
      <c r="L41" s="375">
        <v>99656</v>
      </c>
      <c r="M41" s="375">
        <v>604</v>
      </c>
      <c r="N41" s="375">
        <v>263377</v>
      </c>
      <c r="O41" s="375">
        <v>5425.0000000000555</v>
      </c>
      <c r="P41" s="375">
        <v>28436.000000000236</v>
      </c>
      <c r="Q41" s="375">
        <v>234741.00000000099</v>
      </c>
      <c r="R41" s="375">
        <v>100259.99999999795</v>
      </c>
    </row>
    <row r="42" spans="1:18" x14ac:dyDescent="0.2">
      <c r="A42" s="58" t="s">
        <v>64</v>
      </c>
      <c r="B42" s="375">
        <v>97</v>
      </c>
      <c r="C42" s="376" t="s">
        <v>37</v>
      </c>
      <c r="D42" s="376" t="s">
        <v>37</v>
      </c>
      <c r="E42" s="376" t="s">
        <v>37</v>
      </c>
      <c r="F42" s="375">
        <v>104</v>
      </c>
      <c r="G42" s="375">
        <v>1201</v>
      </c>
      <c r="H42" s="375">
        <v>962</v>
      </c>
      <c r="I42" s="375">
        <v>3921</v>
      </c>
      <c r="J42" s="375">
        <v>28781</v>
      </c>
      <c r="K42" s="375">
        <v>132731</v>
      </c>
      <c r="L42" s="375">
        <v>94701</v>
      </c>
      <c r="M42" s="375">
        <v>710</v>
      </c>
      <c r="N42" s="375">
        <v>263208</v>
      </c>
      <c r="O42" s="375">
        <v>6084.0000000000437</v>
      </c>
      <c r="P42" s="375">
        <v>34865.00000000024</v>
      </c>
      <c r="Q42" s="375">
        <v>228141.99999999857</v>
      </c>
      <c r="R42" s="375">
        <v>95410.999999998705</v>
      </c>
    </row>
    <row r="43" spans="1:18" x14ac:dyDescent="0.2">
      <c r="A43" s="58" t="s">
        <v>65</v>
      </c>
      <c r="B43" s="375">
        <v>100</v>
      </c>
      <c r="C43" s="376" t="s">
        <v>37</v>
      </c>
      <c r="D43" s="376" t="s">
        <v>37</v>
      </c>
      <c r="E43" s="376" t="s">
        <v>37</v>
      </c>
      <c r="F43" s="375">
        <v>103</v>
      </c>
      <c r="G43" s="375">
        <v>1184</v>
      </c>
      <c r="H43" s="375">
        <v>800</v>
      </c>
      <c r="I43" s="375">
        <v>3277</v>
      </c>
      <c r="J43" s="375">
        <v>22514</v>
      </c>
      <c r="K43" s="375">
        <v>132603</v>
      </c>
      <c r="L43" s="375">
        <v>101937</v>
      </c>
      <c r="M43" s="375">
        <v>708</v>
      </c>
      <c r="N43" s="375">
        <v>263226</v>
      </c>
      <c r="O43" s="375">
        <v>5260.9999999998936</v>
      </c>
      <c r="P43" s="375">
        <v>27775.000000000058</v>
      </c>
      <c r="Q43" s="375">
        <v>235247.99999999654</v>
      </c>
      <c r="R43" s="375">
        <v>102645.00000000052</v>
      </c>
    </row>
    <row r="44" spans="1:18" x14ac:dyDescent="0.2">
      <c r="A44" s="58" t="s">
        <v>66</v>
      </c>
      <c r="B44" s="375">
        <v>100</v>
      </c>
      <c r="C44" s="376" t="s">
        <v>37</v>
      </c>
      <c r="D44" s="376" t="s">
        <v>37</v>
      </c>
      <c r="E44" s="376" t="s">
        <v>37</v>
      </c>
      <c r="F44" s="375">
        <v>103</v>
      </c>
      <c r="G44" s="375">
        <v>1197</v>
      </c>
      <c r="H44" s="375">
        <v>838</v>
      </c>
      <c r="I44" s="375">
        <v>3483</v>
      </c>
      <c r="J44" s="375">
        <v>25053</v>
      </c>
      <c r="K44" s="375">
        <v>135889</v>
      </c>
      <c r="L44" s="375">
        <v>95964</v>
      </c>
      <c r="M44" s="375">
        <v>599</v>
      </c>
      <c r="N44" s="375">
        <v>263226</v>
      </c>
      <c r="O44" s="375">
        <v>5518.0000000000737</v>
      </c>
      <c r="P44" s="375">
        <v>30571.000000000291</v>
      </c>
      <c r="Q44" s="375">
        <v>232452</v>
      </c>
      <c r="R44" s="375">
        <v>96563.000000000844</v>
      </c>
    </row>
    <row r="45" spans="1:18" x14ac:dyDescent="0.2">
      <c r="A45" s="58" t="s">
        <v>67</v>
      </c>
      <c r="B45" s="375">
        <v>100</v>
      </c>
      <c r="C45" s="376" t="s">
        <v>37</v>
      </c>
      <c r="D45" s="376" t="s">
        <v>37</v>
      </c>
      <c r="E45" s="376" t="s">
        <v>37</v>
      </c>
      <c r="F45" s="375">
        <v>103</v>
      </c>
      <c r="G45" s="375">
        <v>1207</v>
      </c>
      <c r="H45" s="375">
        <v>892</v>
      </c>
      <c r="I45" s="375">
        <v>3572</v>
      </c>
      <c r="J45" s="375">
        <v>26427</v>
      </c>
      <c r="K45" s="375">
        <v>136629</v>
      </c>
      <c r="L45" s="375">
        <v>93735</v>
      </c>
      <c r="M45" s="375">
        <v>561</v>
      </c>
      <c r="N45" s="375">
        <v>263226</v>
      </c>
      <c r="O45" s="375">
        <v>5670.9999999999718</v>
      </c>
      <c r="P45" s="375">
        <v>32098.000000000135</v>
      </c>
      <c r="Q45" s="375">
        <v>230925</v>
      </c>
      <c r="R45" s="375">
        <v>94296.000000000917</v>
      </c>
    </row>
    <row r="46" spans="1:18" x14ac:dyDescent="0.2">
      <c r="A46" s="58"/>
      <c r="B46" s="375"/>
      <c r="C46" s="375"/>
      <c r="D46" s="375"/>
      <c r="E46" s="375"/>
      <c r="F46" s="375"/>
      <c r="G46" s="375"/>
      <c r="H46" s="375"/>
      <c r="I46" s="375"/>
      <c r="J46" s="375"/>
      <c r="K46" s="375"/>
      <c r="L46" s="375"/>
      <c r="M46" s="375"/>
      <c r="N46" s="375"/>
      <c r="O46" s="375"/>
      <c r="P46" s="375"/>
      <c r="Q46" s="375"/>
      <c r="R46" s="375"/>
    </row>
    <row r="47" spans="1:18" x14ac:dyDescent="0.2">
      <c r="A47" s="56" t="s">
        <v>39</v>
      </c>
      <c r="B47" s="375"/>
      <c r="C47" s="375"/>
      <c r="D47" s="375"/>
      <c r="E47" s="375"/>
      <c r="F47" s="375"/>
      <c r="G47" s="375"/>
      <c r="H47" s="375"/>
      <c r="I47" s="375"/>
      <c r="J47" s="375"/>
      <c r="K47" s="375"/>
      <c r="L47" s="375"/>
      <c r="M47" s="375"/>
      <c r="N47" s="375"/>
      <c r="O47" s="375"/>
      <c r="P47" s="375"/>
      <c r="Q47" s="375"/>
      <c r="R47" s="375"/>
    </row>
    <row r="48" spans="1:18" x14ac:dyDescent="0.2">
      <c r="A48" s="58" t="s">
        <v>53</v>
      </c>
      <c r="B48" s="375">
        <v>1291</v>
      </c>
      <c r="C48" s="375">
        <v>443</v>
      </c>
      <c r="D48" s="375">
        <v>17669</v>
      </c>
      <c r="E48" s="375">
        <v>12372</v>
      </c>
      <c r="F48" s="376" t="s">
        <v>37</v>
      </c>
      <c r="G48" s="376" t="s">
        <v>37</v>
      </c>
      <c r="H48" s="376" t="s">
        <v>37</v>
      </c>
      <c r="I48" s="376" t="s">
        <v>37</v>
      </c>
      <c r="J48" s="375">
        <v>44487</v>
      </c>
      <c r="K48" s="375">
        <v>221641</v>
      </c>
      <c r="L48" s="375">
        <v>237707</v>
      </c>
      <c r="M48" s="375">
        <v>2178</v>
      </c>
      <c r="N48" s="375">
        <v>537795</v>
      </c>
      <c r="O48" s="375">
        <v>30040.999999999243</v>
      </c>
      <c r="P48" s="375">
        <v>74527.999999998923</v>
      </c>
      <c r="Q48" s="375">
        <v>461526.00000000745</v>
      </c>
      <c r="R48" s="375">
        <v>239885.00000000253</v>
      </c>
    </row>
    <row r="49" spans="1:18" x14ac:dyDescent="0.2">
      <c r="A49" s="313" t="s">
        <v>254</v>
      </c>
      <c r="B49" s="375">
        <v>1454</v>
      </c>
      <c r="C49" s="375">
        <v>401</v>
      </c>
      <c r="D49" s="375">
        <v>16373</v>
      </c>
      <c r="E49" s="375">
        <v>15524</v>
      </c>
      <c r="F49" s="376" t="s">
        <v>37</v>
      </c>
      <c r="G49" s="376" t="s">
        <v>37</v>
      </c>
      <c r="H49" s="376" t="s">
        <v>37</v>
      </c>
      <c r="I49" s="376" t="s">
        <v>37</v>
      </c>
      <c r="J49" s="375">
        <v>107544</v>
      </c>
      <c r="K49" s="375">
        <v>140378</v>
      </c>
      <c r="L49" s="375">
        <v>247539</v>
      </c>
      <c r="M49" s="375">
        <v>8529</v>
      </c>
      <c r="N49" s="375">
        <v>537746</v>
      </c>
      <c r="O49" s="375">
        <v>31897.000000000087</v>
      </c>
      <c r="P49" s="375">
        <v>139440.99999999843</v>
      </c>
      <c r="Q49" s="375">
        <v>396445.99999999866</v>
      </c>
      <c r="R49" s="375">
        <v>256068</v>
      </c>
    </row>
    <row r="50" spans="1:18" x14ac:dyDescent="0.2">
      <c r="A50" s="458" t="s">
        <v>54</v>
      </c>
      <c r="B50" s="375">
        <v>1632</v>
      </c>
      <c r="C50" s="375">
        <v>405</v>
      </c>
      <c r="D50" s="375">
        <v>15130</v>
      </c>
      <c r="E50" s="375">
        <v>3726</v>
      </c>
      <c r="F50" s="376" t="s">
        <v>37</v>
      </c>
      <c r="G50" s="376" t="s">
        <v>37</v>
      </c>
      <c r="H50" s="376" t="s">
        <v>37</v>
      </c>
      <c r="I50" s="375">
        <v>2510</v>
      </c>
      <c r="J50" s="375">
        <v>58118</v>
      </c>
      <c r="K50" s="375">
        <v>235390</v>
      </c>
      <c r="L50" s="375">
        <v>185792</v>
      </c>
      <c r="M50" s="375">
        <v>35047</v>
      </c>
      <c r="N50" s="375">
        <v>537752</v>
      </c>
      <c r="O50" s="375">
        <v>21365.999999999603</v>
      </c>
      <c r="P50" s="375">
        <v>79484.000000001019</v>
      </c>
      <c r="Q50" s="375">
        <v>456229.00000000396</v>
      </c>
      <c r="R50" s="375">
        <v>220838.9999999986</v>
      </c>
    </row>
    <row r="51" spans="1:18" x14ac:dyDescent="0.2">
      <c r="A51" s="60"/>
      <c r="B51" s="375"/>
      <c r="C51" s="375"/>
      <c r="D51" s="375"/>
      <c r="E51" s="375"/>
      <c r="F51" s="375"/>
      <c r="G51" s="375"/>
      <c r="H51" s="375"/>
      <c r="I51" s="375"/>
      <c r="J51" s="375"/>
      <c r="K51" s="375"/>
      <c r="L51" s="375"/>
      <c r="M51" s="375"/>
      <c r="N51" s="375"/>
      <c r="O51" s="375"/>
      <c r="P51" s="375"/>
      <c r="Q51" s="375"/>
      <c r="R51" s="375"/>
    </row>
    <row r="52" spans="1:18" x14ac:dyDescent="0.2">
      <c r="A52" s="58" t="s">
        <v>56</v>
      </c>
      <c r="B52" s="375">
        <v>143</v>
      </c>
      <c r="C52" s="376" t="s">
        <v>37</v>
      </c>
      <c r="D52" s="376" t="s">
        <v>37</v>
      </c>
      <c r="E52" s="376" t="s">
        <v>37</v>
      </c>
      <c r="F52" s="375">
        <v>249</v>
      </c>
      <c r="G52" s="375">
        <v>3382</v>
      </c>
      <c r="H52" s="375">
        <v>3406</v>
      </c>
      <c r="I52" s="375">
        <v>12672</v>
      </c>
      <c r="J52" s="375">
        <v>52800</v>
      </c>
      <c r="K52" s="375">
        <v>258140</v>
      </c>
      <c r="L52" s="375">
        <v>200583</v>
      </c>
      <c r="M52" s="375">
        <v>8084</v>
      </c>
      <c r="N52" s="375">
        <v>539459</v>
      </c>
      <c r="O52" s="375">
        <v>19459.999999999873</v>
      </c>
      <c r="P52" s="375">
        <v>72260.000000001019</v>
      </c>
      <c r="Q52" s="375">
        <v>466807.0000000149</v>
      </c>
      <c r="R52" s="375">
        <v>208667.00000000725</v>
      </c>
    </row>
    <row r="53" spans="1:18" x14ac:dyDescent="0.2">
      <c r="A53" s="58" t="s">
        <v>57</v>
      </c>
      <c r="B53" s="375">
        <v>147</v>
      </c>
      <c r="C53" s="376" t="s">
        <v>37</v>
      </c>
      <c r="D53" s="376" t="s">
        <v>37</v>
      </c>
      <c r="E53" s="376" t="s">
        <v>37</v>
      </c>
      <c r="F53" s="375">
        <v>248</v>
      </c>
      <c r="G53" s="375">
        <v>3295</v>
      </c>
      <c r="H53" s="375">
        <v>3384</v>
      </c>
      <c r="I53" s="375">
        <v>10964</v>
      </c>
      <c r="J53" s="375">
        <v>57403</v>
      </c>
      <c r="K53" s="375">
        <v>262139</v>
      </c>
      <c r="L53" s="375">
        <v>194523</v>
      </c>
      <c r="M53" s="375">
        <v>7325</v>
      </c>
      <c r="N53" s="375">
        <v>539428</v>
      </c>
      <c r="O53" s="375">
        <v>17643.000000000262</v>
      </c>
      <c r="P53" s="375">
        <v>75045.999999999796</v>
      </c>
      <c r="Q53" s="375">
        <v>463986.99999998917</v>
      </c>
      <c r="R53" s="375">
        <v>201847.99999999849</v>
      </c>
    </row>
    <row r="54" spans="1:18" x14ac:dyDescent="0.2">
      <c r="A54" s="313" t="s">
        <v>253</v>
      </c>
      <c r="B54" s="375">
        <v>144</v>
      </c>
      <c r="C54" s="376" t="s">
        <v>37</v>
      </c>
      <c r="D54" s="376" t="s">
        <v>37</v>
      </c>
      <c r="E54" s="376" t="s">
        <v>37</v>
      </c>
      <c r="F54" s="375">
        <v>252</v>
      </c>
      <c r="G54" s="375">
        <v>3296</v>
      </c>
      <c r="H54" s="375">
        <v>3413</v>
      </c>
      <c r="I54" s="375">
        <v>13749</v>
      </c>
      <c r="J54" s="375">
        <v>47002</v>
      </c>
      <c r="K54" s="375">
        <v>211312</v>
      </c>
      <c r="L54" s="375">
        <v>244409</v>
      </c>
      <c r="M54" s="375">
        <v>15853</v>
      </c>
      <c r="N54" s="375">
        <v>539430</v>
      </c>
      <c r="O54" s="375">
        <v>20458.000000000102</v>
      </c>
      <c r="P54" s="375">
        <v>67460.000000002343</v>
      </c>
      <c r="Q54" s="375">
        <v>471574.00000001234</v>
      </c>
      <c r="R54" s="375">
        <v>260261.99999999045</v>
      </c>
    </row>
    <row r="55" spans="1:18" x14ac:dyDescent="0.2">
      <c r="A55" s="314" t="s">
        <v>252</v>
      </c>
      <c r="B55" s="375">
        <v>146</v>
      </c>
      <c r="C55" s="376" t="s">
        <v>37</v>
      </c>
      <c r="D55" s="376" t="s">
        <v>37</v>
      </c>
      <c r="E55" s="376" t="s">
        <v>37</v>
      </c>
      <c r="F55" s="375">
        <v>253</v>
      </c>
      <c r="G55" s="375">
        <v>3598</v>
      </c>
      <c r="H55" s="375">
        <v>3992</v>
      </c>
      <c r="I55" s="375">
        <v>15250</v>
      </c>
      <c r="J55" s="375">
        <v>67100</v>
      </c>
      <c r="K55" s="375">
        <v>284855</v>
      </c>
      <c r="L55" s="375">
        <v>155845</v>
      </c>
      <c r="M55" s="375">
        <v>8393</v>
      </c>
      <c r="N55" s="375">
        <v>539432</v>
      </c>
      <c r="O55" s="375">
        <v>22840.000000000251</v>
      </c>
      <c r="P55" s="375">
        <v>89939.999999998559</v>
      </c>
      <c r="Q55" s="375">
        <v>449092.99999999459</v>
      </c>
      <c r="R55" s="375">
        <v>164237.99999999706</v>
      </c>
    </row>
    <row r="56" spans="1:18" x14ac:dyDescent="0.2">
      <c r="A56" s="58" t="s">
        <v>58</v>
      </c>
      <c r="B56" s="375">
        <v>164</v>
      </c>
      <c r="C56" s="376" t="s">
        <v>37</v>
      </c>
      <c r="D56" s="376" t="s">
        <v>37</v>
      </c>
      <c r="E56" s="376" t="s">
        <v>37</v>
      </c>
      <c r="F56" s="375">
        <v>226</v>
      </c>
      <c r="G56" s="375">
        <v>3055</v>
      </c>
      <c r="H56" s="375">
        <v>2563</v>
      </c>
      <c r="I56" s="375">
        <v>11581</v>
      </c>
      <c r="J56" s="375">
        <v>54275</v>
      </c>
      <c r="K56" s="375">
        <v>240440</v>
      </c>
      <c r="L56" s="375">
        <v>193531</v>
      </c>
      <c r="M56" s="375">
        <v>33632</v>
      </c>
      <c r="N56" s="375">
        <v>539467</v>
      </c>
      <c r="O56" s="375">
        <v>17198.999999999865</v>
      </c>
      <c r="P56" s="375">
        <v>71473.999999998938</v>
      </c>
      <c r="Q56" s="375">
        <v>467602.99999999645</v>
      </c>
      <c r="R56" s="375">
        <v>227162.99999999738</v>
      </c>
    </row>
    <row r="57" spans="1:18" x14ac:dyDescent="0.2">
      <c r="A57" s="58" t="s">
        <v>59</v>
      </c>
      <c r="B57" s="375">
        <v>167</v>
      </c>
      <c r="C57" s="376" t="s">
        <v>37</v>
      </c>
      <c r="D57" s="376" t="s">
        <v>37</v>
      </c>
      <c r="E57" s="376" t="s">
        <v>37</v>
      </c>
      <c r="F57" s="375">
        <v>220</v>
      </c>
      <c r="G57" s="375">
        <v>3254</v>
      </c>
      <c r="H57" s="375">
        <v>3201</v>
      </c>
      <c r="I57" s="375">
        <v>15243</v>
      </c>
      <c r="J57" s="375">
        <v>75606</v>
      </c>
      <c r="K57" s="375">
        <v>241034</v>
      </c>
      <c r="L57" s="375">
        <v>173050</v>
      </c>
      <c r="M57" s="375">
        <v>27401</v>
      </c>
      <c r="N57" s="375">
        <v>539176</v>
      </c>
      <c r="O57" s="375">
        <v>21698.000000000284</v>
      </c>
      <c r="P57" s="375">
        <v>97303.999999999243</v>
      </c>
      <c r="Q57" s="375">
        <v>441485.00000000431</v>
      </c>
      <c r="R57" s="375">
        <v>200451.00000000195</v>
      </c>
    </row>
    <row r="58" spans="1:18" x14ac:dyDescent="0.2">
      <c r="A58" s="58" t="s">
        <v>60</v>
      </c>
      <c r="B58" s="377">
        <v>167</v>
      </c>
      <c r="C58" s="376" t="s">
        <v>37</v>
      </c>
      <c r="D58" s="376" t="s">
        <v>37</v>
      </c>
      <c r="E58" s="376" t="s">
        <v>37</v>
      </c>
      <c r="F58" s="378">
        <v>220</v>
      </c>
      <c r="G58" s="378">
        <v>2967</v>
      </c>
      <c r="H58" s="377">
        <v>2611</v>
      </c>
      <c r="I58" s="377">
        <v>11929</v>
      </c>
      <c r="J58" s="377">
        <v>56063</v>
      </c>
      <c r="K58" s="377">
        <v>239804</v>
      </c>
      <c r="L58" s="377">
        <v>191914</v>
      </c>
      <c r="M58" s="377">
        <v>33501</v>
      </c>
      <c r="N58" s="377">
        <v>539176</v>
      </c>
      <c r="O58" s="377">
        <v>17507.000000000167</v>
      </c>
      <c r="P58" s="377">
        <v>73569.999999999593</v>
      </c>
      <c r="Q58" s="377">
        <v>465219.00000000198</v>
      </c>
      <c r="R58" s="377">
        <v>225415.00000000052</v>
      </c>
    </row>
    <row r="59" spans="1:18" x14ac:dyDescent="0.2">
      <c r="A59" s="58" t="s">
        <v>61</v>
      </c>
      <c r="B59" s="375">
        <v>170</v>
      </c>
      <c r="C59" s="376" t="s">
        <v>37</v>
      </c>
      <c r="D59" s="376" t="s">
        <v>37</v>
      </c>
      <c r="E59" s="376" t="s">
        <v>37</v>
      </c>
      <c r="F59" s="375">
        <v>220</v>
      </c>
      <c r="G59" s="375">
        <v>3210</v>
      </c>
      <c r="H59" s="375">
        <v>2722</v>
      </c>
      <c r="I59" s="375">
        <v>11744</v>
      </c>
      <c r="J59" s="375">
        <v>59517</v>
      </c>
      <c r="K59" s="375">
        <v>247575</v>
      </c>
      <c r="L59" s="375">
        <v>187994</v>
      </c>
      <c r="M59" s="375">
        <v>26022</v>
      </c>
      <c r="N59" s="375">
        <v>539174</v>
      </c>
      <c r="O59" s="375">
        <v>17675.999999999865</v>
      </c>
      <c r="P59" s="375">
        <v>77192.999999999462</v>
      </c>
      <c r="Q59" s="375">
        <v>461590.99999999063</v>
      </c>
      <c r="R59" s="375">
        <v>214016</v>
      </c>
    </row>
    <row r="60" spans="1:18" x14ac:dyDescent="0.2">
      <c r="A60" s="58" t="s">
        <v>62</v>
      </c>
      <c r="B60" s="375">
        <v>191</v>
      </c>
      <c r="C60" s="376" t="s">
        <v>37</v>
      </c>
      <c r="D60" s="376" t="s">
        <v>37</v>
      </c>
      <c r="E60" s="376" t="s">
        <v>37</v>
      </c>
      <c r="F60" s="375">
        <v>373</v>
      </c>
      <c r="G60" s="375">
        <v>3112</v>
      </c>
      <c r="H60" s="375">
        <v>2671</v>
      </c>
      <c r="I60" s="375">
        <v>12180</v>
      </c>
      <c r="J60" s="375">
        <v>60086</v>
      </c>
      <c r="K60" s="375">
        <v>245573</v>
      </c>
      <c r="L60" s="375">
        <v>187921</v>
      </c>
      <c r="M60" s="375">
        <v>27062</v>
      </c>
      <c r="N60" s="375">
        <v>539169</v>
      </c>
      <c r="O60" s="375">
        <v>17963.000000000215</v>
      </c>
      <c r="P60" s="375">
        <v>78048.999999999345</v>
      </c>
      <c r="Q60" s="375">
        <v>460556</v>
      </c>
      <c r="R60" s="375">
        <v>214982.99999999709</v>
      </c>
    </row>
    <row r="61" spans="1:18" x14ac:dyDescent="0.2">
      <c r="A61" s="58" t="s">
        <v>63</v>
      </c>
      <c r="B61" s="375">
        <v>240</v>
      </c>
      <c r="C61" s="376" t="s">
        <v>37</v>
      </c>
      <c r="D61" s="376" t="s">
        <v>37</v>
      </c>
      <c r="E61" s="376" t="s">
        <v>37</v>
      </c>
      <c r="F61" s="375">
        <v>231</v>
      </c>
      <c r="G61" s="375">
        <v>3487</v>
      </c>
      <c r="H61" s="375">
        <v>2247</v>
      </c>
      <c r="I61" s="375">
        <v>8656</v>
      </c>
      <c r="J61" s="375">
        <v>52427</v>
      </c>
      <c r="K61" s="375">
        <v>267739</v>
      </c>
      <c r="L61" s="375">
        <v>202456</v>
      </c>
      <c r="M61" s="375">
        <v>1638</v>
      </c>
      <c r="N61" s="375">
        <v>539121</v>
      </c>
      <c r="O61" s="375">
        <v>14390</v>
      </c>
      <c r="P61" s="375">
        <v>66816.999999998341</v>
      </c>
      <c r="Q61" s="375">
        <v>471832.99999999098</v>
      </c>
      <c r="R61" s="375">
        <v>204094.00000000518</v>
      </c>
    </row>
    <row r="62" spans="1:18" x14ac:dyDescent="0.2">
      <c r="A62" s="58" t="s">
        <v>64</v>
      </c>
      <c r="B62" s="375">
        <v>246</v>
      </c>
      <c r="C62" s="376" t="s">
        <v>37</v>
      </c>
      <c r="D62" s="376" t="s">
        <v>37</v>
      </c>
      <c r="E62" s="376" t="s">
        <v>37</v>
      </c>
      <c r="F62" s="375">
        <v>228</v>
      </c>
      <c r="G62" s="375">
        <v>3459</v>
      </c>
      <c r="H62" s="375">
        <v>2544</v>
      </c>
      <c r="I62" s="375">
        <v>10011</v>
      </c>
      <c r="J62" s="375">
        <v>64594</v>
      </c>
      <c r="K62" s="375">
        <v>263101</v>
      </c>
      <c r="L62" s="375">
        <v>192718</v>
      </c>
      <c r="M62" s="375">
        <v>1879</v>
      </c>
      <c r="N62" s="375">
        <v>538780</v>
      </c>
      <c r="O62" s="375">
        <v>16013.999999999849</v>
      </c>
      <c r="P62" s="375">
        <v>80608.000000000626</v>
      </c>
      <c r="Q62" s="375">
        <v>457698.00000000373</v>
      </c>
      <c r="R62" s="375">
        <v>194597.00000000157</v>
      </c>
    </row>
    <row r="63" spans="1:18" x14ac:dyDescent="0.2">
      <c r="A63" s="58" t="s">
        <v>65</v>
      </c>
      <c r="B63" s="375">
        <v>251</v>
      </c>
      <c r="C63" s="376" t="s">
        <v>37</v>
      </c>
      <c r="D63" s="376" t="s">
        <v>37</v>
      </c>
      <c r="E63" s="376" t="s">
        <v>37</v>
      </c>
      <c r="F63" s="375">
        <v>227</v>
      </c>
      <c r="G63" s="375">
        <v>3418</v>
      </c>
      <c r="H63" s="375">
        <v>2094</v>
      </c>
      <c r="I63" s="375">
        <v>8470</v>
      </c>
      <c r="J63" s="375">
        <v>52100</v>
      </c>
      <c r="K63" s="375">
        <v>266102</v>
      </c>
      <c r="L63" s="375">
        <v>204352</v>
      </c>
      <c r="M63" s="375">
        <v>1795</v>
      </c>
      <c r="N63" s="375">
        <v>538809</v>
      </c>
      <c r="O63" s="375">
        <v>13982</v>
      </c>
      <c r="P63" s="375">
        <v>66082.00000000147</v>
      </c>
      <c r="Q63" s="375">
        <v>472249.0000000014</v>
      </c>
      <c r="R63" s="375">
        <v>206147.00000000355</v>
      </c>
    </row>
    <row r="64" spans="1:18" x14ac:dyDescent="0.2">
      <c r="A64" s="58" t="s">
        <v>66</v>
      </c>
      <c r="B64" s="375">
        <v>249</v>
      </c>
      <c r="C64" s="376" t="s">
        <v>37</v>
      </c>
      <c r="D64" s="376" t="s">
        <v>37</v>
      </c>
      <c r="E64" s="376" t="s">
        <v>37</v>
      </c>
      <c r="F64" s="375">
        <v>227</v>
      </c>
      <c r="G64" s="375">
        <v>3458</v>
      </c>
      <c r="H64" s="375">
        <v>2210</v>
      </c>
      <c r="I64" s="375">
        <v>8902</v>
      </c>
      <c r="J64" s="375">
        <v>56163</v>
      </c>
      <c r="K64" s="375">
        <v>270069</v>
      </c>
      <c r="L64" s="375">
        <v>195909</v>
      </c>
      <c r="M64" s="375">
        <v>1622</v>
      </c>
      <c r="N64" s="375">
        <v>538809</v>
      </c>
      <c r="O64" s="375">
        <v>14570.00000000012</v>
      </c>
      <c r="P64" s="375">
        <v>70732.999999999476</v>
      </c>
      <c r="Q64" s="375">
        <v>467600.0000000025</v>
      </c>
      <c r="R64" s="375">
        <v>197530.99999999892</v>
      </c>
    </row>
    <row r="65" spans="1:21" x14ac:dyDescent="0.2">
      <c r="A65" s="58" t="s">
        <v>67</v>
      </c>
      <c r="B65" s="375">
        <v>247</v>
      </c>
      <c r="C65" s="376" t="s">
        <v>37</v>
      </c>
      <c r="D65" s="376" t="s">
        <v>37</v>
      </c>
      <c r="E65" s="376" t="s">
        <v>37</v>
      </c>
      <c r="F65" s="375">
        <v>227</v>
      </c>
      <c r="G65" s="375">
        <v>3450</v>
      </c>
      <c r="H65" s="375">
        <v>2361</v>
      </c>
      <c r="I65" s="375">
        <v>9068</v>
      </c>
      <c r="J65" s="375">
        <v>58212</v>
      </c>
      <c r="K65" s="375">
        <v>270245</v>
      </c>
      <c r="L65" s="375">
        <v>193391</v>
      </c>
      <c r="M65" s="375">
        <v>1607</v>
      </c>
      <c r="N65" s="375">
        <v>538808</v>
      </c>
      <c r="O65" s="375">
        <v>14879.000000000162</v>
      </c>
      <c r="P65" s="375">
        <v>73090.999999997133</v>
      </c>
      <c r="Q65" s="375">
        <v>465242.99999999837</v>
      </c>
      <c r="R65" s="375">
        <v>194997.99999999805</v>
      </c>
    </row>
    <row r="66" spans="1:21" x14ac:dyDescent="0.2">
      <c r="A66" s="61"/>
      <c r="B66" s="62"/>
      <c r="C66" s="62"/>
      <c r="D66" s="62"/>
      <c r="E66" s="62"/>
      <c r="F66" s="62"/>
      <c r="G66" s="62"/>
      <c r="H66" s="62"/>
      <c r="I66" s="62"/>
      <c r="J66" s="62"/>
      <c r="K66" s="62"/>
      <c r="L66" s="62"/>
      <c r="M66" s="62"/>
      <c r="N66" s="62"/>
      <c r="O66" s="62"/>
      <c r="P66" s="62"/>
      <c r="Q66" s="62"/>
      <c r="R66" s="62"/>
    </row>
    <row r="67" spans="1:21" x14ac:dyDescent="0.2">
      <c r="B67" s="59"/>
      <c r="C67" s="59"/>
      <c r="D67" s="59"/>
      <c r="E67" s="59"/>
      <c r="F67" s="59"/>
      <c r="G67" s="59"/>
      <c r="H67" s="59"/>
      <c r="I67" s="59"/>
      <c r="J67" s="59"/>
      <c r="K67" s="59"/>
      <c r="L67" s="59"/>
      <c r="M67" s="59"/>
      <c r="N67" s="59"/>
      <c r="O67" s="59"/>
      <c r="R67" s="310"/>
    </row>
    <row r="68" spans="1:21" x14ac:dyDescent="0.2">
      <c r="B68" s="59"/>
      <c r="C68" s="59"/>
      <c r="D68" s="59"/>
      <c r="E68" s="59"/>
      <c r="F68" s="59"/>
      <c r="G68" s="59"/>
      <c r="H68" s="59"/>
      <c r="I68" s="59"/>
      <c r="J68" s="59"/>
      <c r="K68" s="59"/>
      <c r="L68" s="59"/>
      <c r="M68" s="59"/>
      <c r="N68" s="59"/>
      <c r="O68" s="59"/>
      <c r="P68" s="59"/>
      <c r="Q68" s="59"/>
      <c r="R68" s="59"/>
    </row>
    <row r="69" spans="1:21" x14ac:dyDescent="0.2">
      <c r="B69" s="59"/>
      <c r="C69" s="59"/>
      <c r="D69" s="59"/>
      <c r="E69" s="59"/>
      <c r="F69" s="59"/>
      <c r="G69" s="59"/>
      <c r="H69" s="59"/>
      <c r="I69" s="59"/>
      <c r="J69" s="59"/>
      <c r="K69" s="59"/>
      <c r="L69" s="59"/>
      <c r="M69" s="59"/>
      <c r="N69" s="59"/>
      <c r="O69" s="59"/>
      <c r="P69" s="59"/>
      <c r="Q69" s="59"/>
      <c r="R69" s="59"/>
    </row>
    <row r="70" spans="1:21" ht="33.75" x14ac:dyDescent="0.2">
      <c r="A70" s="53"/>
      <c r="B70" s="19" t="s">
        <v>6</v>
      </c>
      <c r="C70" s="19" t="s">
        <v>10</v>
      </c>
      <c r="D70" s="19" t="s">
        <v>7</v>
      </c>
      <c r="E70" s="19" t="s">
        <v>8</v>
      </c>
      <c r="F70" s="19" t="s">
        <v>46</v>
      </c>
      <c r="G70" s="19" t="s">
        <v>47</v>
      </c>
      <c r="H70" s="19" t="s">
        <v>48</v>
      </c>
      <c r="I70" s="19">
        <v>2</v>
      </c>
      <c r="J70" s="54">
        <v>3</v>
      </c>
      <c r="K70" s="54">
        <v>4</v>
      </c>
      <c r="L70" s="54">
        <v>5</v>
      </c>
      <c r="M70" s="19">
        <v>6</v>
      </c>
      <c r="N70" s="456" t="s">
        <v>75</v>
      </c>
      <c r="O70" s="55" t="s">
        <v>341</v>
      </c>
      <c r="P70" s="55" t="s">
        <v>316</v>
      </c>
      <c r="Q70" s="55" t="s">
        <v>317</v>
      </c>
      <c r="R70" s="55" t="s">
        <v>318</v>
      </c>
    </row>
    <row r="71" spans="1:21" x14ac:dyDescent="0.2">
      <c r="A71" s="56" t="s">
        <v>36</v>
      </c>
      <c r="B71" s="43"/>
      <c r="C71" s="43"/>
      <c r="D71" s="43"/>
      <c r="E71" s="43"/>
      <c r="F71" s="44"/>
      <c r="G71" s="43"/>
      <c r="H71" s="43"/>
      <c r="I71" s="43"/>
      <c r="J71" s="45"/>
      <c r="K71" s="46"/>
      <c r="L71" s="46"/>
      <c r="M71" s="24"/>
      <c r="N71" s="457"/>
      <c r="O71" s="457"/>
      <c r="P71" s="67"/>
      <c r="Q71" s="67"/>
      <c r="R71" s="67"/>
    </row>
    <row r="72" spans="1:21" x14ac:dyDescent="0.2">
      <c r="A72" s="58" t="s">
        <v>53</v>
      </c>
      <c r="B72" s="351">
        <v>0</v>
      </c>
      <c r="C72" s="351">
        <v>0</v>
      </c>
      <c r="D72" s="351">
        <v>4</v>
      </c>
      <c r="E72" s="351">
        <v>3</v>
      </c>
      <c r="F72" s="374" t="s">
        <v>37</v>
      </c>
      <c r="G72" s="374" t="s">
        <v>37</v>
      </c>
      <c r="H72" s="374" t="s">
        <v>37</v>
      </c>
      <c r="I72" s="374" t="s">
        <v>37</v>
      </c>
      <c r="J72" s="351">
        <v>9</v>
      </c>
      <c r="K72" s="351">
        <v>42</v>
      </c>
      <c r="L72" s="351">
        <v>41</v>
      </c>
      <c r="M72" s="351">
        <v>0</v>
      </c>
      <c r="N72" s="351">
        <v>100</v>
      </c>
      <c r="O72" s="351">
        <v>7</v>
      </c>
      <c r="P72" s="351">
        <v>16</v>
      </c>
      <c r="Q72" s="351">
        <v>83</v>
      </c>
      <c r="R72" s="351">
        <v>41</v>
      </c>
    </row>
    <row r="73" spans="1:21" x14ac:dyDescent="0.2">
      <c r="A73" s="313" t="s">
        <v>254</v>
      </c>
      <c r="B73" s="351">
        <v>0</v>
      </c>
      <c r="C73" s="351">
        <v>0</v>
      </c>
      <c r="D73" s="351">
        <v>4</v>
      </c>
      <c r="E73" s="351">
        <v>4</v>
      </c>
      <c r="F73" s="374" t="s">
        <v>37</v>
      </c>
      <c r="G73" s="374" t="s">
        <v>37</v>
      </c>
      <c r="H73" s="374" t="s">
        <v>37</v>
      </c>
      <c r="I73" s="374" t="s">
        <v>37</v>
      </c>
      <c r="J73" s="351">
        <v>23</v>
      </c>
      <c r="K73" s="351">
        <v>27</v>
      </c>
      <c r="L73" s="351">
        <v>41</v>
      </c>
      <c r="M73" s="351">
        <v>1</v>
      </c>
      <c r="N73" s="351">
        <v>100</v>
      </c>
      <c r="O73" s="351">
        <v>8</v>
      </c>
      <c r="P73" s="351">
        <v>31</v>
      </c>
      <c r="Q73" s="351">
        <v>69</v>
      </c>
      <c r="R73" s="351">
        <v>42</v>
      </c>
    </row>
    <row r="74" spans="1:21" x14ac:dyDescent="0.2">
      <c r="A74" s="458" t="s">
        <v>54</v>
      </c>
      <c r="B74" s="351">
        <v>0</v>
      </c>
      <c r="C74" s="351">
        <v>0</v>
      </c>
      <c r="D74" s="351">
        <v>3</v>
      </c>
      <c r="E74" s="351">
        <v>1</v>
      </c>
      <c r="F74" s="374" t="s">
        <v>37</v>
      </c>
      <c r="G74" s="374" t="s">
        <v>37</v>
      </c>
      <c r="H74" s="374" t="s">
        <v>37</v>
      </c>
      <c r="I74" s="351">
        <v>0</v>
      </c>
      <c r="J74" s="351">
        <v>10</v>
      </c>
      <c r="K74" s="351">
        <v>42</v>
      </c>
      <c r="L74" s="351">
        <v>35</v>
      </c>
      <c r="M74" s="351">
        <v>8</v>
      </c>
      <c r="N74" s="351">
        <v>100</v>
      </c>
      <c r="O74" s="351">
        <v>5</v>
      </c>
      <c r="P74" s="351">
        <v>15</v>
      </c>
      <c r="Q74" s="351">
        <v>85</v>
      </c>
      <c r="R74" s="351">
        <v>43</v>
      </c>
    </row>
    <row r="75" spans="1:21" x14ac:dyDescent="0.2">
      <c r="A75" s="60"/>
      <c r="B75" s="351"/>
      <c r="C75" s="351"/>
      <c r="D75" s="351"/>
      <c r="E75" s="351"/>
      <c r="F75" s="351"/>
      <c r="G75" s="351"/>
      <c r="H75" s="351"/>
      <c r="I75" s="351"/>
      <c r="J75" s="351"/>
      <c r="K75" s="351"/>
      <c r="L75" s="351"/>
      <c r="M75" s="351"/>
      <c r="N75" s="351"/>
      <c r="O75" s="351"/>
      <c r="P75" s="351"/>
      <c r="Q75" s="351"/>
      <c r="R75" s="351"/>
      <c r="U75" s="35" t="s">
        <v>346</v>
      </c>
    </row>
    <row r="76" spans="1:21" x14ac:dyDescent="0.2">
      <c r="A76" s="58" t="s">
        <v>56</v>
      </c>
      <c r="B76" s="351">
        <v>0</v>
      </c>
      <c r="C76" s="374" t="s">
        <v>37</v>
      </c>
      <c r="D76" s="374" t="s">
        <v>37</v>
      </c>
      <c r="E76" s="374" t="s">
        <v>37</v>
      </c>
      <c r="F76" s="351">
        <v>0</v>
      </c>
      <c r="G76" s="351">
        <v>1</v>
      </c>
      <c r="H76" s="351">
        <v>1</v>
      </c>
      <c r="I76" s="351">
        <v>3</v>
      </c>
      <c r="J76" s="351">
        <v>12</v>
      </c>
      <c r="K76" s="351">
        <v>51</v>
      </c>
      <c r="L76" s="351">
        <v>31</v>
      </c>
      <c r="M76" s="351">
        <v>1</v>
      </c>
      <c r="N76" s="351">
        <v>100</v>
      </c>
      <c r="O76" s="351">
        <v>5</v>
      </c>
      <c r="P76" s="351">
        <v>17</v>
      </c>
      <c r="Q76" s="351">
        <v>83</v>
      </c>
      <c r="R76" s="351">
        <v>32</v>
      </c>
      <c r="U76" s="35" t="s">
        <v>347</v>
      </c>
    </row>
    <row r="77" spans="1:21" x14ac:dyDescent="0.2">
      <c r="A77" s="58" t="s">
        <v>57</v>
      </c>
      <c r="B77" s="351">
        <v>0</v>
      </c>
      <c r="C77" s="374" t="s">
        <v>37</v>
      </c>
      <c r="D77" s="374" t="s">
        <v>37</v>
      </c>
      <c r="E77" s="374" t="s">
        <v>37</v>
      </c>
      <c r="F77" s="351">
        <v>0</v>
      </c>
      <c r="G77" s="351">
        <v>1</v>
      </c>
      <c r="H77" s="351">
        <v>1</v>
      </c>
      <c r="I77" s="351">
        <v>3</v>
      </c>
      <c r="J77" s="351">
        <v>13</v>
      </c>
      <c r="K77" s="351">
        <v>51</v>
      </c>
      <c r="L77" s="351">
        <v>31</v>
      </c>
      <c r="M77" s="351">
        <v>1</v>
      </c>
      <c r="N77" s="351">
        <v>100</v>
      </c>
      <c r="O77" s="351">
        <v>4</v>
      </c>
      <c r="P77" s="351">
        <v>17</v>
      </c>
      <c r="Q77" s="351">
        <v>83</v>
      </c>
      <c r="R77" s="351">
        <v>32</v>
      </c>
      <c r="U77" s="35" t="s">
        <v>348</v>
      </c>
    </row>
    <row r="78" spans="1:21" x14ac:dyDescent="0.2">
      <c r="A78" s="313" t="s">
        <v>253</v>
      </c>
      <c r="B78" s="351">
        <v>0</v>
      </c>
      <c r="C78" s="374" t="s">
        <v>37</v>
      </c>
      <c r="D78" s="374" t="s">
        <v>37</v>
      </c>
      <c r="E78" s="374" t="s">
        <v>37</v>
      </c>
      <c r="F78" s="351">
        <v>0</v>
      </c>
      <c r="G78" s="351">
        <v>1</v>
      </c>
      <c r="H78" s="351">
        <v>1</v>
      </c>
      <c r="I78" s="351">
        <v>3</v>
      </c>
      <c r="J78" s="351">
        <v>11</v>
      </c>
      <c r="K78" s="351">
        <v>42</v>
      </c>
      <c r="L78" s="351">
        <v>40</v>
      </c>
      <c r="M78" s="351">
        <v>2</v>
      </c>
      <c r="N78" s="351">
        <v>100</v>
      </c>
      <c r="O78" s="351">
        <v>5</v>
      </c>
      <c r="P78" s="351">
        <v>16</v>
      </c>
      <c r="Q78" s="351">
        <v>84</v>
      </c>
      <c r="R78" s="351">
        <v>42</v>
      </c>
    </row>
    <row r="79" spans="1:21" x14ac:dyDescent="0.2">
      <c r="A79" s="314" t="s">
        <v>252</v>
      </c>
      <c r="B79" s="351">
        <v>0</v>
      </c>
      <c r="C79" s="374" t="s">
        <v>37</v>
      </c>
      <c r="D79" s="374" t="s">
        <v>37</v>
      </c>
      <c r="E79" s="374" t="s">
        <v>37</v>
      </c>
      <c r="F79" s="351">
        <v>0</v>
      </c>
      <c r="G79" s="351">
        <v>1</v>
      </c>
      <c r="H79" s="351">
        <v>1</v>
      </c>
      <c r="I79" s="351">
        <v>4</v>
      </c>
      <c r="J79" s="351">
        <v>16</v>
      </c>
      <c r="K79" s="351">
        <v>55</v>
      </c>
      <c r="L79" s="351">
        <v>22</v>
      </c>
      <c r="M79" s="351">
        <v>1</v>
      </c>
      <c r="N79" s="351">
        <v>100</v>
      </c>
      <c r="O79" s="351">
        <v>6</v>
      </c>
      <c r="P79" s="351">
        <v>22</v>
      </c>
      <c r="Q79" s="351">
        <v>78</v>
      </c>
      <c r="R79" s="351">
        <v>23</v>
      </c>
    </row>
    <row r="80" spans="1:21" x14ac:dyDescent="0.2">
      <c r="A80" s="58" t="s">
        <v>58</v>
      </c>
      <c r="B80" s="351">
        <v>0</v>
      </c>
      <c r="C80" s="374" t="s">
        <v>37</v>
      </c>
      <c r="D80" s="374" t="s">
        <v>37</v>
      </c>
      <c r="E80" s="374" t="s">
        <v>37</v>
      </c>
      <c r="F80" s="351">
        <v>0</v>
      </c>
      <c r="G80" s="351">
        <v>1</v>
      </c>
      <c r="H80" s="351">
        <v>1</v>
      </c>
      <c r="I80" s="351">
        <v>2</v>
      </c>
      <c r="J80" s="351">
        <v>10</v>
      </c>
      <c r="K80" s="351">
        <v>42</v>
      </c>
      <c r="L80" s="351">
        <v>36</v>
      </c>
      <c r="M80" s="351">
        <v>7</v>
      </c>
      <c r="N80" s="351">
        <v>100</v>
      </c>
      <c r="O80" s="351">
        <v>4</v>
      </c>
      <c r="P80" s="351">
        <v>14</v>
      </c>
      <c r="Q80" s="351">
        <v>86</v>
      </c>
      <c r="R80" s="351">
        <v>44</v>
      </c>
    </row>
    <row r="81" spans="1:18" x14ac:dyDescent="0.2">
      <c r="A81" s="58" t="s">
        <v>59</v>
      </c>
      <c r="B81" s="351">
        <v>0</v>
      </c>
      <c r="C81" s="374" t="s">
        <v>37</v>
      </c>
      <c r="D81" s="374" t="s">
        <v>37</v>
      </c>
      <c r="E81" s="374" t="s">
        <v>37</v>
      </c>
      <c r="F81" s="351">
        <v>0</v>
      </c>
      <c r="G81" s="351">
        <v>1</v>
      </c>
      <c r="H81" s="351">
        <v>1</v>
      </c>
      <c r="I81" s="351">
        <v>3</v>
      </c>
      <c r="J81" s="351">
        <v>14</v>
      </c>
      <c r="K81" s="351">
        <v>43</v>
      </c>
      <c r="L81" s="351">
        <v>33</v>
      </c>
      <c r="M81" s="351">
        <v>6</v>
      </c>
      <c r="N81" s="351">
        <v>100</v>
      </c>
      <c r="O81" s="351">
        <v>5</v>
      </c>
      <c r="P81" s="351">
        <v>19</v>
      </c>
      <c r="Q81" s="351">
        <v>81</v>
      </c>
      <c r="R81" s="351">
        <v>39</v>
      </c>
    </row>
    <row r="82" spans="1:18" x14ac:dyDescent="0.2">
      <c r="A82" s="58" t="s">
        <v>60</v>
      </c>
      <c r="B82" s="351">
        <v>0</v>
      </c>
      <c r="C82" s="374" t="s">
        <v>37</v>
      </c>
      <c r="D82" s="374" t="s">
        <v>37</v>
      </c>
      <c r="E82" s="374" t="s">
        <v>37</v>
      </c>
      <c r="F82" s="351">
        <v>0</v>
      </c>
      <c r="G82" s="351">
        <v>1</v>
      </c>
      <c r="H82" s="351">
        <v>1</v>
      </c>
      <c r="I82" s="351">
        <v>3</v>
      </c>
      <c r="J82" s="351">
        <v>11</v>
      </c>
      <c r="K82" s="351">
        <v>42</v>
      </c>
      <c r="L82" s="351">
        <v>36</v>
      </c>
      <c r="M82" s="351">
        <v>7</v>
      </c>
      <c r="N82" s="351">
        <v>100</v>
      </c>
      <c r="O82" s="351">
        <v>4</v>
      </c>
      <c r="P82" s="351">
        <v>14</v>
      </c>
      <c r="Q82" s="351">
        <v>86</v>
      </c>
      <c r="R82" s="351">
        <v>43</v>
      </c>
    </row>
    <row r="83" spans="1:18" x14ac:dyDescent="0.2">
      <c r="A83" s="58" t="s">
        <v>61</v>
      </c>
      <c r="B83" s="351">
        <v>0</v>
      </c>
      <c r="C83" s="374" t="s">
        <v>37</v>
      </c>
      <c r="D83" s="374" t="s">
        <v>37</v>
      </c>
      <c r="E83" s="374" t="s">
        <v>37</v>
      </c>
      <c r="F83" s="351">
        <v>0</v>
      </c>
      <c r="G83" s="351">
        <v>1</v>
      </c>
      <c r="H83" s="351">
        <v>1</v>
      </c>
      <c r="I83" s="351">
        <v>2</v>
      </c>
      <c r="J83" s="351">
        <v>11</v>
      </c>
      <c r="K83" s="351">
        <v>44</v>
      </c>
      <c r="L83" s="351">
        <v>35</v>
      </c>
      <c r="M83" s="351">
        <v>6</v>
      </c>
      <c r="N83" s="351">
        <v>100</v>
      </c>
      <c r="O83" s="351">
        <v>4</v>
      </c>
      <c r="P83" s="351">
        <v>15</v>
      </c>
      <c r="Q83" s="351">
        <v>85</v>
      </c>
      <c r="R83" s="351">
        <v>41</v>
      </c>
    </row>
    <row r="84" spans="1:18" x14ac:dyDescent="0.2">
      <c r="A84" s="58" t="s">
        <v>62</v>
      </c>
      <c r="B84" s="351">
        <v>0</v>
      </c>
      <c r="C84" s="374" t="s">
        <v>37</v>
      </c>
      <c r="D84" s="374" t="s">
        <v>37</v>
      </c>
      <c r="E84" s="374" t="s">
        <v>37</v>
      </c>
      <c r="F84" s="351">
        <v>0</v>
      </c>
      <c r="G84" s="351">
        <v>1</v>
      </c>
      <c r="H84" s="351">
        <v>1</v>
      </c>
      <c r="I84" s="351">
        <v>3</v>
      </c>
      <c r="J84" s="351">
        <v>11</v>
      </c>
      <c r="K84" s="351">
        <v>43</v>
      </c>
      <c r="L84" s="351">
        <v>35</v>
      </c>
      <c r="M84" s="351">
        <v>6</v>
      </c>
      <c r="N84" s="351">
        <v>100</v>
      </c>
      <c r="O84" s="351">
        <v>4</v>
      </c>
      <c r="P84" s="351">
        <v>15</v>
      </c>
      <c r="Q84" s="351">
        <v>85</v>
      </c>
      <c r="R84" s="351">
        <v>41</v>
      </c>
    </row>
    <row r="85" spans="1:18" x14ac:dyDescent="0.2">
      <c r="A85" s="58" t="s">
        <v>63</v>
      </c>
      <c r="B85" s="351">
        <v>0</v>
      </c>
      <c r="C85" s="374" t="s">
        <v>37</v>
      </c>
      <c r="D85" s="374" t="s">
        <v>37</v>
      </c>
      <c r="E85" s="374" t="s">
        <v>37</v>
      </c>
      <c r="F85" s="351">
        <v>0</v>
      </c>
      <c r="G85" s="351">
        <v>1</v>
      </c>
      <c r="H85" s="351">
        <v>1</v>
      </c>
      <c r="I85" s="351">
        <v>2</v>
      </c>
      <c r="J85" s="351">
        <v>11</v>
      </c>
      <c r="K85" s="351">
        <v>48</v>
      </c>
      <c r="L85" s="351">
        <v>37</v>
      </c>
      <c r="M85" s="351">
        <v>0</v>
      </c>
      <c r="N85" s="351">
        <v>100</v>
      </c>
      <c r="O85" s="351">
        <v>3</v>
      </c>
      <c r="P85" s="351">
        <v>14</v>
      </c>
      <c r="Q85" s="351">
        <v>86</v>
      </c>
      <c r="R85" s="351">
        <v>38</v>
      </c>
    </row>
    <row r="86" spans="1:18" x14ac:dyDescent="0.2">
      <c r="A86" s="58" t="s">
        <v>64</v>
      </c>
      <c r="B86" s="351">
        <v>0</v>
      </c>
      <c r="C86" s="374" t="s">
        <v>37</v>
      </c>
      <c r="D86" s="374" t="s">
        <v>37</v>
      </c>
      <c r="E86" s="374" t="s">
        <v>37</v>
      </c>
      <c r="F86" s="351">
        <v>0</v>
      </c>
      <c r="G86" s="351">
        <v>1</v>
      </c>
      <c r="H86" s="351">
        <v>1</v>
      </c>
      <c r="I86" s="351">
        <v>2</v>
      </c>
      <c r="J86" s="351">
        <v>13</v>
      </c>
      <c r="K86" s="351">
        <v>47</v>
      </c>
      <c r="L86" s="351">
        <v>36</v>
      </c>
      <c r="M86" s="351">
        <v>0</v>
      </c>
      <c r="N86" s="351">
        <v>100</v>
      </c>
      <c r="O86" s="351">
        <v>4</v>
      </c>
      <c r="P86" s="351">
        <v>17</v>
      </c>
      <c r="Q86" s="351">
        <v>83</v>
      </c>
      <c r="R86" s="351">
        <v>36</v>
      </c>
    </row>
    <row r="87" spans="1:18" x14ac:dyDescent="0.2">
      <c r="A87" s="58" t="s">
        <v>65</v>
      </c>
      <c r="B87" s="351">
        <v>0</v>
      </c>
      <c r="C87" s="374" t="s">
        <v>37</v>
      </c>
      <c r="D87" s="374" t="s">
        <v>37</v>
      </c>
      <c r="E87" s="374" t="s">
        <v>37</v>
      </c>
      <c r="F87" s="351">
        <v>0</v>
      </c>
      <c r="G87" s="351">
        <v>1</v>
      </c>
      <c r="H87" s="351">
        <v>0</v>
      </c>
      <c r="I87" s="351">
        <v>2</v>
      </c>
      <c r="J87" s="351">
        <v>11</v>
      </c>
      <c r="K87" s="351">
        <v>48</v>
      </c>
      <c r="L87" s="351">
        <v>37</v>
      </c>
      <c r="M87" s="351">
        <v>0</v>
      </c>
      <c r="N87" s="351">
        <v>100</v>
      </c>
      <c r="O87" s="351">
        <v>3</v>
      </c>
      <c r="P87" s="351">
        <v>14</v>
      </c>
      <c r="Q87" s="351">
        <v>86</v>
      </c>
      <c r="R87" s="351">
        <v>38</v>
      </c>
    </row>
    <row r="88" spans="1:18" x14ac:dyDescent="0.2">
      <c r="A88" s="58" t="s">
        <v>66</v>
      </c>
      <c r="B88" s="351">
        <v>0</v>
      </c>
      <c r="C88" s="374" t="s">
        <v>37</v>
      </c>
      <c r="D88" s="374" t="s">
        <v>37</v>
      </c>
      <c r="E88" s="374" t="s">
        <v>37</v>
      </c>
      <c r="F88" s="351">
        <v>0</v>
      </c>
      <c r="G88" s="351">
        <v>1</v>
      </c>
      <c r="H88" s="351">
        <v>0</v>
      </c>
      <c r="I88" s="351">
        <v>2</v>
      </c>
      <c r="J88" s="351">
        <v>11</v>
      </c>
      <c r="K88" s="351">
        <v>49</v>
      </c>
      <c r="L88" s="351">
        <v>36</v>
      </c>
      <c r="M88" s="351">
        <v>0</v>
      </c>
      <c r="N88" s="351">
        <v>100</v>
      </c>
      <c r="O88" s="351">
        <v>3</v>
      </c>
      <c r="P88" s="351">
        <v>15</v>
      </c>
      <c r="Q88" s="351">
        <v>85</v>
      </c>
      <c r="R88" s="351">
        <v>37</v>
      </c>
    </row>
    <row r="89" spans="1:18" x14ac:dyDescent="0.2">
      <c r="A89" s="58" t="s">
        <v>67</v>
      </c>
      <c r="B89" s="351">
        <v>0</v>
      </c>
      <c r="C89" s="374" t="s">
        <v>37</v>
      </c>
      <c r="D89" s="374" t="s">
        <v>37</v>
      </c>
      <c r="E89" s="374" t="s">
        <v>37</v>
      </c>
      <c r="F89" s="351">
        <v>0</v>
      </c>
      <c r="G89" s="351">
        <v>1</v>
      </c>
      <c r="H89" s="351">
        <v>1</v>
      </c>
      <c r="I89" s="351">
        <v>2</v>
      </c>
      <c r="J89" s="351">
        <v>12</v>
      </c>
      <c r="K89" s="351">
        <v>48</v>
      </c>
      <c r="L89" s="351">
        <v>36</v>
      </c>
      <c r="M89" s="351">
        <v>0</v>
      </c>
      <c r="N89" s="351">
        <v>100</v>
      </c>
      <c r="O89" s="351">
        <v>3</v>
      </c>
      <c r="P89" s="351">
        <v>15</v>
      </c>
      <c r="Q89" s="351">
        <v>85</v>
      </c>
      <c r="R89" s="351">
        <v>37</v>
      </c>
    </row>
    <row r="90" spans="1:18" x14ac:dyDescent="0.2">
      <c r="A90" s="58"/>
      <c r="B90" s="351"/>
      <c r="C90" s="351"/>
      <c r="D90" s="351"/>
      <c r="E90" s="351"/>
      <c r="F90" s="351"/>
      <c r="G90" s="351"/>
      <c r="H90" s="351"/>
      <c r="I90" s="351"/>
      <c r="J90" s="351"/>
      <c r="K90" s="351"/>
      <c r="L90" s="351"/>
      <c r="M90" s="351"/>
      <c r="N90" s="351"/>
      <c r="O90" s="351"/>
      <c r="P90" s="351"/>
      <c r="Q90" s="351"/>
      <c r="R90" s="351"/>
    </row>
    <row r="91" spans="1:18" x14ac:dyDescent="0.2">
      <c r="A91" s="56" t="s">
        <v>38</v>
      </c>
      <c r="B91" s="351"/>
      <c r="C91" s="351"/>
      <c r="D91" s="351"/>
      <c r="E91" s="351"/>
      <c r="F91" s="351"/>
      <c r="G91" s="351"/>
      <c r="H91" s="351"/>
      <c r="I91" s="351"/>
      <c r="J91" s="351"/>
      <c r="K91" s="351"/>
      <c r="L91" s="351"/>
      <c r="M91" s="351"/>
      <c r="N91" s="351"/>
      <c r="O91" s="351"/>
      <c r="P91" s="351"/>
      <c r="Q91" s="351"/>
      <c r="R91" s="351"/>
    </row>
    <row r="92" spans="1:18" x14ac:dyDescent="0.2">
      <c r="A92" s="58" t="s">
        <v>53</v>
      </c>
      <c r="B92" s="351">
        <v>0</v>
      </c>
      <c r="C92" s="351">
        <v>0</v>
      </c>
      <c r="D92" s="351">
        <v>2</v>
      </c>
      <c r="E92" s="351">
        <v>2</v>
      </c>
      <c r="F92" s="374" t="s">
        <v>37</v>
      </c>
      <c r="G92" s="374" t="s">
        <v>37</v>
      </c>
      <c r="H92" s="374" t="s">
        <v>37</v>
      </c>
      <c r="I92" s="374" t="s">
        <v>37</v>
      </c>
      <c r="J92" s="351">
        <v>7</v>
      </c>
      <c r="K92" s="351">
        <v>40</v>
      </c>
      <c r="L92" s="351">
        <v>48</v>
      </c>
      <c r="M92" s="351">
        <v>1</v>
      </c>
      <c r="N92" s="351">
        <v>100</v>
      </c>
      <c r="O92" s="351">
        <v>4</v>
      </c>
      <c r="P92" s="351">
        <v>11</v>
      </c>
      <c r="Q92" s="351">
        <v>88</v>
      </c>
      <c r="R92" s="351">
        <v>48</v>
      </c>
    </row>
    <row r="93" spans="1:18" x14ac:dyDescent="0.2">
      <c r="A93" s="313" t="s">
        <v>254</v>
      </c>
      <c r="B93" s="351">
        <v>0</v>
      </c>
      <c r="C93" s="351">
        <v>0</v>
      </c>
      <c r="D93" s="351">
        <v>2</v>
      </c>
      <c r="E93" s="351">
        <v>2</v>
      </c>
      <c r="F93" s="374" t="s">
        <v>37</v>
      </c>
      <c r="G93" s="374" t="s">
        <v>37</v>
      </c>
      <c r="H93" s="374" t="s">
        <v>37</v>
      </c>
      <c r="I93" s="374" t="s">
        <v>37</v>
      </c>
      <c r="J93" s="351">
        <v>17</v>
      </c>
      <c r="K93" s="351">
        <v>25</v>
      </c>
      <c r="L93" s="351">
        <v>52</v>
      </c>
      <c r="M93" s="351">
        <v>2</v>
      </c>
      <c r="N93" s="351">
        <v>100</v>
      </c>
      <c r="O93" s="351">
        <v>4</v>
      </c>
      <c r="P93" s="351">
        <v>21</v>
      </c>
      <c r="Q93" s="351">
        <v>79</v>
      </c>
      <c r="R93" s="351">
        <v>54</v>
      </c>
    </row>
    <row r="94" spans="1:18" x14ac:dyDescent="0.2">
      <c r="A94" s="458" t="s">
        <v>54</v>
      </c>
      <c r="B94" s="351">
        <v>0</v>
      </c>
      <c r="C94" s="351">
        <v>0</v>
      </c>
      <c r="D94" s="351">
        <v>2</v>
      </c>
      <c r="E94" s="351">
        <v>1</v>
      </c>
      <c r="F94" s="374" t="s">
        <v>37</v>
      </c>
      <c r="G94" s="374" t="s">
        <v>37</v>
      </c>
      <c r="H94" s="374" t="s">
        <v>37</v>
      </c>
      <c r="I94" s="351">
        <v>0</v>
      </c>
      <c r="J94" s="351">
        <v>11</v>
      </c>
      <c r="K94" s="351">
        <v>46</v>
      </c>
      <c r="L94" s="351">
        <v>34</v>
      </c>
      <c r="M94" s="351">
        <v>5</v>
      </c>
      <c r="N94" s="351">
        <v>100</v>
      </c>
      <c r="O94" s="351">
        <v>3</v>
      </c>
      <c r="P94" s="351">
        <v>15</v>
      </c>
      <c r="Q94" s="351">
        <v>85</v>
      </c>
      <c r="R94" s="351">
        <v>39</v>
      </c>
    </row>
    <row r="95" spans="1:18" x14ac:dyDescent="0.2">
      <c r="A95" s="60"/>
      <c r="B95" s="351"/>
      <c r="C95" s="351"/>
      <c r="D95" s="351"/>
      <c r="E95" s="351"/>
      <c r="F95" s="351"/>
      <c r="G95" s="351"/>
      <c r="H95" s="351"/>
      <c r="I95" s="351"/>
      <c r="J95" s="351"/>
      <c r="K95" s="351"/>
      <c r="L95" s="351"/>
      <c r="M95" s="351"/>
      <c r="N95" s="351"/>
      <c r="O95" s="351"/>
      <c r="P95" s="351"/>
      <c r="Q95" s="351"/>
      <c r="R95" s="351"/>
    </row>
    <row r="96" spans="1:18" x14ac:dyDescent="0.2">
      <c r="A96" s="58" t="s">
        <v>56</v>
      </c>
      <c r="B96" s="351">
        <v>0</v>
      </c>
      <c r="C96" s="374" t="s">
        <v>37</v>
      </c>
      <c r="D96" s="374" t="s">
        <v>37</v>
      </c>
      <c r="E96" s="374" t="s">
        <v>37</v>
      </c>
      <c r="F96" s="351">
        <v>0</v>
      </c>
      <c r="G96" s="351">
        <v>0</v>
      </c>
      <c r="H96" s="351">
        <v>0</v>
      </c>
      <c r="I96" s="351">
        <v>2</v>
      </c>
      <c r="J96" s="351">
        <v>7</v>
      </c>
      <c r="K96" s="351">
        <v>45</v>
      </c>
      <c r="L96" s="351">
        <v>44</v>
      </c>
      <c r="M96" s="351">
        <v>2</v>
      </c>
      <c r="N96" s="351">
        <v>100</v>
      </c>
      <c r="O96" s="351">
        <v>2</v>
      </c>
      <c r="P96" s="351">
        <v>10</v>
      </c>
      <c r="Q96" s="351">
        <v>90</v>
      </c>
      <c r="R96" s="351">
        <v>46</v>
      </c>
    </row>
    <row r="97" spans="1:18" x14ac:dyDescent="0.2">
      <c r="A97" s="58" t="s">
        <v>57</v>
      </c>
      <c r="B97" s="351">
        <v>0</v>
      </c>
      <c r="C97" s="374" t="s">
        <v>37</v>
      </c>
      <c r="D97" s="374" t="s">
        <v>37</v>
      </c>
      <c r="E97" s="374" t="s">
        <v>37</v>
      </c>
      <c r="F97" s="351">
        <v>0</v>
      </c>
      <c r="G97" s="351">
        <v>0</v>
      </c>
      <c r="H97" s="351">
        <v>0</v>
      </c>
      <c r="I97" s="351">
        <v>1</v>
      </c>
      <c r="J97" s="351">
        <v>8</v>
      </c>
      <c r="K97" s="351">
        <v>46</v>
      </c>
      <c r="L97" s="351">
        <v>41</v>
      </c>
      <c r="M97" s="351">
        <v>2</v>
      </c>
      <c r="N97" s="351">
        <v>100</v>
      </c>
      <c r="O97" s="351">
        <v>2</v>
      </c>
      <c r="P97" s="351">
        <v>10</v>
      </c>
      <c r="Q97" s="351">
        <v>89</v>
      </c>
      <c r="R97" s="351">
        <v>43</v>
      </c>
    </row>
    <row r="98" spans="1:18" x14ac:dyDescent="0.2">
      <c r="A98" s="313" t="s">
        <v>253</v>
      </c>
      <c r="B98" s="351">
        <v>0</v>
      </c>
      <c r="C98" s="374" t="s">
        <v>37</v>
      </c>
      <c r="D98" s="374" t="s">
        <v>37</v>
      </c>
      <c r="E98" s="374" t="s">
        <v>37</v>
      </c>
      <c r="F98" s="351">
        <v>0</v>
      </c>
      <c r="G98" s="351">
        <v>0</v>
      </c>
      <c r="H98" s="351">
        <v>0</v>
      </c>
      <c r="I98" s="351">
        <v>2</v>
      </c>
      <c r="J98" s="351">
        <v>7</v>
      </c>
      <c r="K98" s="351">
        <v>36</v>
      </c>
      <c r="L98" s="351">
        <v>51</v>
      </c>
      <c r="M98" s="351">
        <v>4</v>
      </c>
      <c r="N98" s="351">
        <v>100</v>
      </c>
      <c r="O98" s="351">
        <v>3</v>
      </c>
      <c r="P98" s="351">
        <v>9</v>
      </c>
      <c r="Q98" s="351">
        <v>91</v>
      </c>
      <c r="R98" s="351">
        <v>55</v>
      </c>
    </row>
    <row r="99" spans="1:18" x14ac:dyDescent="0.2">
      <c r="A99" s="314" t="s">
        <v>252</v>
      </c>
      <c r="B99" s="351">
        <v>0</v>
      </c>
      <c r="C99" s="374" t="s">
        <v>37</v>
      </c>
      <c r="D99" s="374" t="s">
        <v>37</v>
      </c>
      <c r="E99" s="374" t="s">
        <v>37</v>
      </c>
      <c r="F99" s="351">
        <v>0</v>
      </c>
      <c r="G99" s="351">
        <v>0</v>
      </c>
      <c r="H99" s="351">
        <v>0</v>
      </c>
      <c r="I99" s="351">
        <v>2</v>
      </c>
      <c r="J99" s="351">
        <v>9</v>
      </c>
      <c r="K99" s="351">
        <v>51</v>
      </c>
      <c r="L99" s="351">
        <v>36</v>
      </c>
      <c r="M99" s="351">
        <v>2</v>
      </c>
      <c r="N99" s="351">
        <v>100</v>
      </c>
      <c r="O99" s="351">
        <v>3</v>
      </c>
      <c r="P99" s="351">
        <v>12</v>
      </c>
      <c r="Q99" s="351">
        <v>88</v>
      </c>
      <c r="R99" s="351">
        <v>38</v>
      </c>
    </row>
    <row r="100" spans="1:18" x14ac:dyDescent="0.2">
      <c r="A100" s="58" t="s">
        <v>58</v>
      </c>
      <c r="B100" s="351">
        <v>0</v>
      </c>
      <c r="C100" s="374" t="s">
        <v>37</v>
      </c>
      <c r="D100" s="374" t="s">
        <v>37</v>
      </c>
      <c r="E100" s="374" t="s">
        <v>37</v>
      </c>
      <c r="F100" s="351">
        <v>0</v>
      </c>
      <c r="G100" s="351">
        <v>0</v>
      </c>
      <c r="H100" s="351">
        <v>0</v>
      </c>
      <c r="I100" s="351">
        <v>2</v>
      </c>
      <c r="J100" s="351">
        <v>10</v>
      </c>
      <c r="K100" s="351">
        <v>47</v>
      </c>
      <c r="L100" s="351">
        <v>35</v>
      </c>
      <c r="M100" s="351">
        <v>5</v>
      </c>
      <c r="N100" s="351">
        <v>100</v>
      </c>
      <c r="O100" s="351">
        <v>3</v>
      </c>
      <c r="P100" s="351">
        <v>12</v>
      </c>
      <c r="Q100" s="351">
        <v>87</v>
      </c>
      <c r="R100" s="351">
        <v>41</v>
      </c>
    </row>
    <row r="101" spans="1:18" x14ac:dyDescent="0.2">
      <c r="A101" s="58" t="s">
        <v>59</v>
      </c>
      <c r="B101" s="351">
        <v>0</v>
      </c>
      <c r="C101" s="374" t="s">
        <v>37</v>
      </c>
      <c r="D101" s="374" t="s">
        <v>37</v>
      </c>
      <c r="E101" s="374" t="s">
        <v>37</v>
      </c>
      <c r="F101" s="351">
        <v>0</v>
      </c>
      <c r="G101" s="351">
        <v>0</v>
      </c>
      <c r="H101" s="351">
        <v>0</v>
      </c>
      <c r="I101" s="351">
        <v>2</v>
      </c>
      <c r="J101" s="351">
        <v>14</v>
      </c>
      <c r="K101" s="351">
        <v>47</v>
      </c>
      <c r="L101" s="351">
        <v>31</v>
      </c>
      <c r="M101" s="351">
        <v>4</v>
      </c>
      <c r="N101" s="351">
        <v>100</v>
      </c>
      <c r="O101" s="351">
        <v>3</v>
      </c>
      <c r="P101" s="351">
        <v>17</v>
      </c>
      <c r="Q101" s="351">
        <v>82</v>
      </c>
      <c r="R101" s="351">
        <v>36</v>
      </c>
    </row>
    <row r="102" spans="1:18" x14ac:dyDescent="0.2">
      <c r="A102" s="58" t="s">
        <v>60</v>
      </c>
      <c r="B102" s="351">
        <v>0</v>
      </c>
      <c r="C102" s="374" t="s">
        <v>37</v>
      </c>
      <c r="D102" s="374" t="s">
        <v>37</v>
      </c>
      <c r="E102" s="374" t="s">
        <v>37</v>
      </c>
      <c r="F102" s="351">
        <v>0</v>
      </c>
      <c r="G102" s="351">
        <v>0</v>
      </c>
      <c r="H102" s="351">
        <v>0</v>
      </c>
      <c r="I102" s="351">
        <v>2</v>
      </c>
      <c r="J102" s="351">
        <v>10</v>
      </c>
      <c r="K102" s="351">
        <v>47</v>
      </c>
      <c r="L102" s="351">
        <v>35</v>
      </c>
      <c r="M102" s="351">
        <v>5</v>
      </c>
      <c r="N102" s="351">
        <v>100</v>
      </c>
      <c r="O102" s="351">
        <v>3</v>
      </c>
      <c r="P102" s="351">
        <v>13</v>
      </c>
      <c r="Q102" s="351">
        <v>87</v>
      </c>
      <c r="R102" s="351">
        <v>40</v>
      </c>
    </row>
    <row r="103" spans="1:18" x14ac:dyDescent="0.2">
      <c r="A103" s="58" t="s">
        <v>61</v>
      </c>
      <c r="B103" s="351">
        <v>0</v>
      </c>
      <c r="C103" s="374" t="s">
        <v>37</v>
      </c>
      <c r="D103" s="374" t="s">
        <v>37</v>
      </c>
      <c r="E103" s="374" t="s">
        <v>37</v>
      </c>
      <c r="F103" s="351">
        <v>0</v>
      </c>
      <c r="G103" s="351">
        <v>0</v>
      </c>
      <c r="H103" s="351">
        <v>0</v>
      </c>
      <c r="I103" s="351">
        <v>2</v>
      </c>
      <c r="J103" s="351">
        <v>11</v>
      </c>
      <c r="K103" s="351">
        <v>48</v>
      </c>
      <c r="L103" s="351">
        <v>35</v>
      </c>
      <c r="M103" s="351">
        <v>4</v>
      </c>
      <c r="N103" s="351">
        <v>100</v>
      </c>
      <c r="O103" s="351">
        <v>3</v>
      </c>
      <c r="P103" s="351">
        <v>13</v>
      </c>
      <c r="Q103" s="351">
        <v>87</v>
      </c>
      <c r="R103" s="351">
        <v>39</v>
      </c>
    </row>
    <row r="104" spans="1:18" x14ac:dyDescent="0.2">
      <c r="A104" s="58" t="s">
        <v>62</v>
      </c>
      <c r="B104" s="351">
        <v>0</v>
      </c>
      <c r="C104" s="374" t="s">
        <v>37</v>
      </c>
      <c r="D104" s="374" t="s">
        <v>37</v>
      </c>
      <c r="E104" s="374" t="s">
        <v>37</v>
      </c>
      <c r="F104" s="351">
        <v>0</v>
      </c>
      <c r="G104" s="351">
        <v>0</v>
      </c>
      <c r="H104" s="351">
        <v>0</v>
      </c>
      <c r="I104" s="351">
        <v>2</v>
      </c>
      <c r="J104" s="351">
        <v>11</v>
      </c>
      <c r="K104" s="351">
        <v>48</v>
      </c>
      <c r="L104" s="351">
        <v>34</v>
      </c>
      <c r="M104" s="351">
        <v>4</v>
      </c>
      <c r="N104" s="351">
        <v>100</v>
      </c>
      <c r="O104" s="351">
        <v>3</v>
      </c>
      <c r="P104" s="351">
        <v>14</v>
      </c>
      <c r="Q104" s="351">
        <v>86</v>
      </c>
      <c r="R104" s="351">
        <v>39</v>
      </c>
    </row>
    <row r="105" spans="1:18" x14ac:dyDescent="0.2">
      <c r="A105" s="58" t="s">
        <v>63</v>
      </c>
      <c r="B105" s="351">
        <v>0</v>
      </c>
      <c r="C105" s="374" t="s">
        <v>37</v>
      </c>
      <c r="D105" s="374" t="s">
        <v>37</v>
      </c>
      <c r="E105" s="374" t="s">
        <v>37</v>
      </c>
      <c r="F105" s="351">
        <v>0</v>
      </c>
      <c r="G105" s="351">
        <v>0</v>
      </c>
      <c r="H105" s="351">
        <v>0</v>
      </c>
      <c r="I105" s="351">
        <v>1</v>
      </c>
      <c r="J105" s="351">
        <v>9</v>
      </c>
      <c r="K105" s="351">
        <v>51</v>
      </c>
      <c r="L105" s="351">
        <v>38</v>
      </c>
      <c r="M105" s="351">
        <v>0</v>
      </c>
      <c r="N105" s="351">
        <v>100</v>
      </c>
      <c r="O105" s="351">
        <v>2</v>
      </c>
      <c r="P105" s="351">
        <v>11</v>
      </c>
      <c r="Q105" s="351">
        <v>89</v>
      </c>
      <c r="R105" s="351">
        <v>38</v>
      </c>
    </row>
    <row r="106" spans="1:18" x14ac:dyDescent="0.2">
      <c r="A106" s="58" t="s">
        <v>64</v>
      </c>
      <c r="B106" s="351">
        <v>0</v>
      </c>
      <c r="C106" s="374" t="s">
        <v>37</v>
      </c>
      <c r="D106" s="374" t="s">
        <v>37</v>
      </c>
      <c r="E106" s="374" t="s">
        <v>37</v>
      </c>
      <c r="F106" s="351">
        <v>0</v>
      </c>
      <c r="G106" s="351">
        <v>0</v>
      </c>
      <c r="H106" s="351">
        <v>0</v>
      </c>
      <c r="I106" s="351">
        <v>1</v>
      </c>
      <c r="J106" s="351">
        <v>11</v>
      </c>
      <c r="K106" s="351">
        <v>50</v>
      </c>
      <c r="L106" s="351">
        <v>36</v>
      </c>
      <c r="M106" s="351">
        <v>0</v>
      </c>
      <c r="N106" s="351">
        <v>100</v>
      </c>
      <c r="O106" s="351">
        <v>2</v>
      </c>
      <c r="P106" s="351">
        <v>13</v>
      </c>
      <c r="Q106" s="351">
        <v>87</v>
      </c>
      <c r="R106" s="351">
        <v>36</v>
      </c>
    </row>
    <row r="107" spans="1:18" x14ac:dyDescent="0.2">
      <c r="A107" s="58" t="s">
        <v>65</v>
      </c>
      <c r="B107" s="351">
        <v>0</v>
      </c>
      <c r="C107" s="374" t="s">
        <v>37</v>
      </c>
      <c r="D107" s="374" t="s">
        <v>37</v>
      </c>
      <c r="E107" s="374" t="s">
        <v>37</v>
      </c>
      <c r="F107" s="351">
        <v>0</v>
      </c>
      <c r="G107" s="351">
        <v>0</v>
      </c>
      <c r="H107" s="351">
        <v>0</v>
      </c>
      <c r="I107" s="351">
        <v>1</v>
      </c>
      <c r="J107" s="351">
        <v>9</v>
      </c>
      <c r="K107" s="351">
        <v>50</v>
      </c>
      <c r="L107" s="351">
        <v>39</v>
      </c>
      <c r="M107" s="351">
        <v>0</v>
      </c>
      <c r="N107" s="351">
        <v>100</v>
      </c>
      <c r="O107" s="351">
        <v>2</v>
      </c>
      <c r="P107" s="351">
        <v>11</v>
      </c>
      <c r="Q107" s="351">
        <v>89</v>
      </c>
      <c r="R107" s="351">
        <v>39</v>
      </c>
    </row>
    <row r="108" spans="1:18" x14ac:dyDescent="0.2">
      <c r="A108" s="58" t="s">
        <v>66</v>
      </c>
      <c r="B108" s="351">
        <v>0</v>
      </c>
      <c r="C108" s="374" t="s">
        <v>37</v>
      </c>
      <c r="D108" s="374" t="s">
        <v>37</v>
      </c>
      <c r="E108" s="374" t="s">
        <v>37</v>
      </c>
      <c r="F108" s="351">
        <v>0</v>
      </c>
      <c r="G108" s="351">
        <v>0</v>
      </c>
      <c r="H108" s="351">
        <v>0</v>
      </c>
      <c r="I108" s="351">
        <v>1</v>
      </c>
      <c r="J108" s="351">
        <v>10</v>
      </c>
      <c r="K108" s="351">
        <v>52</v>
      </c>
      <c r="L108" s="351">
        <v>36</v>
      </c>
      <c r="M108" s="351">
        <v>0</v>
      </c>
      <c r="N108" s="351">
        <v>100</v>
      </c>
      <c r="O108" s="351">
        <v>2</v>
      </c>
      <c r="P108" s="351">
        <v>12</v>
      </c>
      <c r="Q108" s="351">
        <v>88</v>
      </c>
      <c r="R108" s="351">
        <v>37</v>
      </c>
    </row>
    <row r="109" spans="1:18" x14ac:dyDescent="0.2">
      <c r="A109" s="58" t="s">
        <v>67</v>
      </c>
      <c r="B109" s="351">
        <v>0</v>
      </c>
      <c r="C109" s="374" t="s">
        <v>37</v>
      </c>
      <c r="D109" s="374" t="s">
        <v>37</v>
      </c>
      <c r="E109" s="374" t="s">
        <v>37</v>
      </c>
      <c r="F109" s="351">
        <v>0</v>
      </c>
      <c r="G109" s="351">
        <v>0</v>
      </c>
      <c r="H109" s="351">
        <v>0</v>
      </c>
      <c r="I109" s="351">
        <v>1</v>
      </c>
      <c r="J109" s="351">
        <v>10</v>
      </c>
      <c r="K109" s="351">
        <v>52</v>
      </c>
      <c r="L109" s="351">
        <v>36</v>
      </c>
      <c r="M109" s="351">
        <v>0</v>
      </c>
      <c r="N109" s="351">
        <v>100</v>
      </c>
      <c r="O109" s="351">
        <v>2</v>
      </c>
      <c r="P109" s="351">
        <v>12</v>
      </c>
      <c r="Q109" s="351">
        <v>88</v>
      </c>
      <c r="R109" s="351">
        <v>36</v>
      </c>
    </row>
    <row r="110" spans="1:18" x14ac:dyDescent="0.2">
      <c r="A110" s="58"/>
      <c r="B110" s="351"/>
      <c r="C110" s="351"/>
      <c r="D110" s="351"/>
      <c r="E110" s="351"/>
      <c r="F110" s="351"/>
      <c r="G110" s="351"/>
      <c r="H110" s="351"/>
      <c r="I110" s="351"/>
      <c r="J110" s="351"/>
      <c r="K110" s="351"/>
      <c r="L110" s="351"/>
      <c r="M110" s="351"/>
      <c r="N110" s="351"/>
      <c r="O110" s="351"/>
      <c r="P110" s="351"/>
      <c r="Q110" s="351"/>
      <c r="R110" s="351"/>
    </row>
    <row r="111" spans="1:18" x14ac:dyDescent="0.2">
      <c r="A111" s="56" t="s">
        <v>39</v>
      </c>
      <c r="B111" s="351"/>
      <c r="C111" s="351"/>
      <c r="D111" s="351"/>
      <c r="E111" s="351"/>
      <c r="F111" s="351"/>
      <c r="G111" s="351"/>
      <c r="H111" s="351"/>
      <c r="I111" s="351"/>
      <c r="J111" s="351"/>
      <c r="K111" s="351"/>
      <c r="L111" s="351"/>
      <c r="M111" s="351"/>
      <c r="N111" s="351"/>
      <c r="O111" s="351"/>
      <c r="P111" s="351"/>
      <c r="Q111" s="351"/>
      <c r="R111" s="351"/>
    </row>
    <row r="112" spans="1:18" x14ac:dyDescent="0.2">
      <c r="A112" s="58" t="s">
        <v>53</v>
      </c>
      <c r="B112" s="351">
        <v>0</v>
      </c>
      <c r="C112" s="351">
        <v>0</v>
      </c>
      <c r="D112" s="351">
        <v>3</v>
      </c>
      <c r="E112" s="351">
        <v>2</v>
      </c>
      <c r="F112" s="374" t="s">
        <v>37</v>
      </c>
      <c r="G112" s="374" t="s">
        <v>37</v>
      </c>
      <c r="H112" s="374" t="s">
        <v>37</v>
      </c>
      <c r="I112" s="374" t="s">
        <v>37</v>
      </c>
      <c r="J112" s="351">
        <v>8</v>
      </c>
      <c r="K112" s="351">
        <v>41</v>
      </c>
      <c r="L112" s="351">
        <v>44</v>
      </c>
      <c r="M112" s="351">
        <v>0</v>
      </c>
      <c r="N112" s="351">
        <v>100</v>
      </c>
      <c r="O112" s="351">
        <v>6</v>
      </c>
      <c r="P112" s="351">
        <v>14</v>
      </c>
      <c r="Q112" s="351">
        <v>86</v>
      </c>
      <c r="R112" s="351">
        <v>45</v>
      </c>
    </row>
    <row r="113" spans="1:18" x14ac:dyDescent="0.2">
      <c r="A113" s="313" t="s">
        <v>254</v>
      </c>
      <c r="B113" s="351">
        <v>0</v>
      </c>
      <c r="C113" s="351">
        <v>0</v>
      </c>
      <c r="D113" s="351">
        <v>3</v>
      </c>
      <c r="E113" s="351">
        <v>3</v>
      </c>
      <c r="F113" s="374" t="s">
        <v>37</v>
      </c>
      <c r="G113" s="374" t="s">
        <v>37</v>
      </c>
      <c r="H113" s="374" t="s">
        <v>37</v>
      </c>
      <c r="I113" s="374" t="s">
        <v>37</v>
      </c>
      <c r="J113" s="351">
        <v>20</v>
      </c>
      <c r="K113" s="351">
        <v>26</v>
      </c>
      <c r="L113" s="351">
        <v>46</v>
      </c>
      <c r="M113" s="351">
        <v>2</v>
      </c>
      <c r="N113" s="351">
        <v>100</v>
      </c>
      <c r="O113" s="351">
        <v>6</v>
      </c>
      <c r="P113" s="351">
        <v>26</v>
      </c>
      <c r="Q113" s="351">
        <v>74</v>
      </c>
      <c r="R113" s="351">
        <v>48</v>
      </c>
    </row>
    <row r="114" spans="1:18" x14ac:dyDescent="0.2">
      <c r="A114" s="458" t="s">
        <v>54</v>
      </c>
      <c r="B114" s="351">
        <v>0</v>
      </c>
      <c r="C114" s="351">
        <v>0</v>
      </c>
      <c r="D114" s="351">
        <v>3</v>
      </c>
      <c r="E114" s="351">
        <v>1</v>
      </c>
      <c r="F114" s="374" t="s">
        <v>37</v>
      </c>
      <c r="G114" s="374" t="s">
        <v>37</v>
      </c>
      <c r="H114" s="374" t="s">
        <v>37</v>
      </c>
      <c r="I114" s="351">
        <v>0</v>
      </c>
      <c r="J114" s="351">
        <v>11</v>
      </c>
      <c r="K114" s="351">
        <v>44</v>
      </c>
      <c r="L114" s="351">
        <v>35</v>
      </c>
      <c r="M114" s="351">
        <v>7</v>
      </c>
      <c r="N114" s="351">
        <v>100</v>
      </c>
      <c r="O114" s="351">
        <v>4</v>
      </c>
      <c r="P114" s="351">
        <v>15</v>
      </c>
      <c r="Q114" s="351">
        <v>85</v>
      </c>
      <c r="R114" s="351">
        <v>41</v>
      </c>
    </row>
    <row r="115" spans="1:18" x14ac:dyDescent="0.2">
      <c r="A115" s="60"/>
      <c r="B115" s="351"/>
      <c r="C115" s="351"/>
      <c r="D115" s="351"/>
      <c r="E115" s="351"/>
      <c r="F115" s="351"/>
      <c r="G115" s="351"/>
      <c r="H115" s="351"/>
      <c r="I115" s="351"/>
      <c r="J115" s="351"/>
      <c r="K115" s="351"/>
      <c r="L115" s="351"/>
      <c r="M115" s="351"/>
      <c r="N115" s="351"/>
      <c r="O115" s="351"/>
      <c r="P115" s="351"/>
      <c r="Q115" s="351"/>
      <c r="R115" s="351"/>
    </row>
    <row r="116" spans="1:18" x14ac:dyDescent="0.2">
      <c r="A116" s="58" t="s">
        <v>56</v>
      </c>
      <c r="B116" s="351">
        <v>0</v>
      </c>
      <c r="C116" s="374" t="s">
        <v>37</v>
      </c>
      <c r="D116" s="374" t="s">
        <v>37</v>
      </c>
      <c r="E116" s="374" t="s">
        <v>37</v>
      </c>
      <c r="F116" s="351">
        <v>0</v>
      </c>
      <c r="G116" s="351">
        <v>1</v>
      </c>
      <c r="H116" s="351">
        <v>1</v>
      </c>
      <c r="I116" s="351">
        <v>2</v>
      </c>
      <c r="J116" s="351">
        <v>10</v>
      </c>
      <c r="K116" s="351">
        <v>48</v>
      </c>
      <c r="L116" s="351">
        <v>37</v>
      </c>
      <c r="M116" s="351">
        <v>1</v>
      </c>
      <c r="N116" s="351">
        <v>100</v>
      </c>
      <c r="O116" s="351">
        <v>4</v>
      </c>
      <c r="P116" s="351">
        <v>13</v>
      </c>
      <c r="Q116" s="351">
        <v>87</v>
      </c>
      <c r="R116" s="351">
        <v>39</v>
      </c>
    </row>
    <row r="117" spans="1:18" x14ac:dyDescent="0.2">
      <c r="A117" s="58" t="s">
        <v>57</v>
      </c>
      <c r="B117" s="351">
        <v>0</v>
      </c>
      <c r="C117" s="374" t="s">
        <v>37</v>
      </c>
      <c r="D117" s="374" t="s">
        <v>37</v>
      </c>
      <c r="E117" s="374" t="s">
        <v>37</v>
      </c>
      <c r="F117" s="351">
        <v>0</v>
      </c>
      <c r="G117" s="351">
        <v>1</v>
      </c>
      <c r="H117" s="351">
        <v>1</v>
      </c>
      <c r="I117" s="351">
        <v>2</v>
      </c>
      <c r="J117" s="351">
        <v>11</v>
      </c>
      <c r="K117" s="351">
        <v>49</v>
      </c>
      <c r="L117" s="351">
        <v>36</v>
      </c>
      <c r="M117" s="351">
        <v>1</v>
      </c>
      <c r="N117" s="351">
        <v>100</v>
      </c>
      <c r="O117" s="351">
        <v>3</v>
      </c>
      <c r="P117" s="351">
        <v>14</v>
      </c>
      <c r="Q117" s="351">
        <v>86</v>
      </c>
      <c r="R117" s="351">
        <v>37</v>
      </c>
    </row>
    <row r="118" spans="1:18" x14ac:dyDescent="0.2">
      <c r="A118" s="313" t="s">
        <v>253</v>
      </c>
      <c r="B118" s="351">
        <v>0</v>
      </c>
      <c r="C118" s="374" t="s">
        <v>37</v>
      </c>
      <c r="D118" s="374" t="s">
        <v>37</v>
      </c>
      <c r="E118" s="374" t="s">
        <v>37</v>
      </c>
      <c r="F118" s="351">
        <v>0</v>
      </c>
      <c r="G118" s="351">
        <v>1</v>
      </c>
      <c r="H118" s="351">
        <v>1</v>
      </c>
      <c r="I118" s="351">
        <v>3</v>
      </c>
      <c r="J118" s="351">
        <v>9</v>
      </c>
      <c r="K118" s="351">
        <v>39</v>
      </c>
      <c r="L118" s="351">
        <v>45</v>
      </c>
      <c r="M118" s="351">
        <v>3</v>
      </c>
      <c r="N118" s="351">
        <v>100</v>
      </c>
      <c r="O118" s="351">
        <v>4</v>
      </c>
      <c r="P118" s="351">
        <v>13</v>
      </c>
      <c r="Q118" s="351">
        <v>87</v>
      </c>
      <c r="R118" s="351">
        <v>48</v>
      </c>
    </row>
    <row r="119" spans="1:18" x14ac:dyDescent="0.2">
      <c r="A119" s="314" t="s">
        <v>252</v>
      </c>
      <c r="B119" s="351">
        <v>0</v>
      </c>
      <c r="C119" s="374" t="s">
        <v>37</v>
      </c>
      <c r="D119" s="374" t="s">
        <v>37</v>
      </c>
      <c r="E119" s="374" t="s">
        <v>37</v>
      </c>
      <c r="F119" s="351">
        <v>0</v>
      </c>
      <c r="G119" s="351">
        <v>1</v>
      </c>
      <c r="H119" s="351">
        <v>1</v>
      </c>
      <c r="I119" s="351">
        <v>3</v>
      </c>
      <c r="J119" s="351">
        <v>12</v>
      </c>
      <c r="K119" s="351">
        <v>53</v>
      </c>
      <c r="L119" s="351">
        <v>29</v>
      </c>
      <c r="M119" s="351">
        <v>2</v>
      </c>
      <c r="N119" s="351">
        <v>100</v>
      </c>
      <c r="O119" s="351">
        <v>4</v>
      </c>
      <c r="P119" s="351">
        <v>17</v>
      </c>
      <c r="Q119" s="351">
        <v>83</v>
      </c>
      <c r="R119" s="351">
        <v>30</v>
      </c>
    </row>
    <row r="120" spans="1:18" x14ac:dyDescent="0.2">
      <c r="A120" s="58" t="s">
        <v>58</v>
      </c>
      <c r="B120" s="351">
        <v>0</v>
      </c>
      <c r="C120" s="374" t="s">
        <v>37</v>
      </c>
      <c r="D120" s="374" t="s">
        <v>37</v>
      </c>
      <c r="E120" s="374" t="s">
        <v>37</v>
      </c>
      <c r="F120" s="351">
        <v>0</v>
      </c>
      <c r="G120" s="351">
        <v>1</v>
      </c>
      <c r="H120" s="351">
        <v>0</v>
      </c>
      <c r="I120" s="351">
        <v>2</v>
      </c>
      <c r="J120" s="351">
        <v>10</v>
      </c>
      <c r="K120" s="351">
        <v>45</v>
      </c>
      <c r="L120" s="351">
        <v>36</v>
      </c>
      <c r="M120" s="351">
        <v>6</v>
      </c>
      <c r="N120" s="351">
        <v>100</v>
      </c>
      <c r="O120" s="351">
        <v>3</v>
      </c>
      <c r="P120" s="351">
        <v>13</v>
      </c>
      <c r="Q120" s="351">
        <v>87</v>
      </c>
      <c r="R120" s="351">
        <v>42</v>
      </c>
    </row>
    <row r="121" spans="1:18" x14ac:dyDescent="0.2">
      <c r="A121" s="58" t="s">
        <v>59</v>
      </c>
      <c r="B121" s="351">
        <v>0</v>
      </c>
      <c r="C121" s="374" t="s">
        <v>37</v>
      </c>
      <c r="D121" s="374" t="s">
        <v>37</v>
      </c>
      <c r="E121" s="374" t="s">
        <v>37</v>
      </c>
      <c r="F121" s="351">
        <v>0</v>
      </c>
      <c r="G121" s="351">
        <v>1</v>
      </c>
      <c r="H121" s="351">
        <v>1</v>
      </c>
      <c r="I121" s="351">
        <v>3</v>
      </c>
      <c r="J121" s="351">
        <v>14</v>
      </c>
      <c r="K121" s="351">
        <v>45</v>
      </c>
      <c r="L121" s="351">
        <v>32</v>
      </c>
      <c r="M121" s="351">
        <v>5</v>
      </c>
      <c r="N121" s="351">
        <v>100</v>
      </c>
      <c r="O121" s="351">
        <v>4</v>
      </c>
      <c r="P121" s="351">
        <v>18</v>
      </c>
      <c r="Q121" s="351">
        <v>82</v>
      </c>
      <c r="R121" s="351">
        <v>37</v>
      </c>
    </row>
    <row r="122" spans="1:18" x14ac:dyDescent="0.2">
      <c r="A122" s="58" t="s">
        <v>60</v>
      </c>
      <c r="B122" s="351">
        <v>0</v>
      </c>
      <c r="C122" s="374" t="s">
        <v>37</v>
      </c>
      <c r="D122" s="374" t="s">
        <v>37</v>
      </c>
      <c r="E122" s="374" t="s">
        <v>37</v>
      </c>
      <c r="F122" s="351">
        <v>0</v>
      </c>
      <c r="G122" s="351">
        <v>1</v>
      </c>
      <c r="H122" s="351">
        <v>0</v>
      </c>
      <c r="I122" s="351">
        <v>2</v>
      </c>
      <c r="J122" s="351">
        <v>10</v>
      </c>
      <c r="K122" s="351">
        <v>44</v>
      </c>
      <c r="L122" s="351">
        <v>36</v>
      </c>
      <c r="M122" s="351">
        <v>6</v>
      </c>
      <c r="N122" s="351">
        <v>100</v>
      </c>
      <c r="O122" s="351">
        <v>3</v>
      </c>
      <c r="P122" s="351">
        <v>14</v>
      </c>
      <c r="Q122" s="351">
        <v>86</v>
      </c>
      <c r="R122" s="351">
        <v>42</v>
      </c>
    </row>
    <row r="123" spans="1:18" x14ac:dyDescent="0.2">
      <c r="A123" s="58" t="s">
        <v>61</v>
      </c>
      <c r="B123" s="351">
        <v>0</v>
      </c>
      <c r="C123" s="374" t="s">
        <v>37</v>
      </c>
      <c r="D123" s="374" t="s">
        <v>37</v>
      </c>
      <c r="E123" s="374" t="s">
        <v>37</v>
      </c>
      <c r="F123" s="351">
        <v>0</v>
      </c>
      <c r="G123" s="351">
        <v>1</v>
      </c>
      <c r="H123" s="351">
        <v>1</v>
      </c>
      <c r="I123" s="351">
        <v>2</v>
      </c>
      <c r="J123" s="351">
        <v>11</v>
      </c>
      <c r="K123" s="351">
        <v>46</v>
      </c>
      <c r="L123" s="351">
        <v>35</v>
      </c>
      <c r="M123" s="351">
        <v>5</v>
      </c>
      <c r="N123" s="351">
        <v>100</v>
      </c>
      <c r="O123" s="351">
        <v>3</v>
      </c>
      <c r="P123" s="351">
        <v>14</v>
      </c>
      <c r="Q123" s="351">
        <v>86</v>
      </c>
      <c r="R123" s="351">
        <v>40</v>
      </c>
    </row>
    <row r="124" spans="1:18" x14ac:dyDescent="0.2">
      <c r="A124" s="58" t="s">
        <v>62</v>
      </c>
      <c r="B124" s="351">
        <v>0</v>
      </c>
      <c r="C124" s="374" t="s">
        <v>37</v>
      </c>
      <c r="D124" s="374" t="s">
        <v>37</v>
      </c>
      <c r="E124" s="374" t="s">
        <v>37</v>
      </c>
      <c r="F124" s="351">
        <v>0</v>
      </c>
      <c r="G124" s="351">
        <v>1</v>
      </c>
      <c r="H124" s="351">
        <v>0</v>
      </c>
      <c r="I124" s="351">
        <v>2</v>
      </c>
      <c r="J124" s="351">
        <v>11</v>
      </c>
      <c r="K124" s="351">
        <v>46</v>
      </c>
      <c r="L124" s="351">
        <v>35</v>
      </c>
      <c r="M124" s="351">
        <v>5</v>
      </c>
      <c r="N124" s="351">
        <v>100</v>
      </c>
      <c r="O124" s="351">
        <v>3</v>
      </c>
      <c r="P124" s="351">
        <v>14</v>
      </c>
      <c r="Q124" s="351">
        <v>85</v>
      </c>
      <c r="R124" s="351">
        <v>40</v>
      </c>
    </row>
    <row r="125" spans="1:18" x14ac:dyDescent="0.2">
      <c r="A125" s="58" t="s">
        <v>63</v>
      </c>
      <c r="B125" s="351">
        <v>0</v>
      </c>
      <c r="C125" s="374" t="s">
        <v>37</v>
      </c>
      <c r="D125" s="374" t="s">
        <v>37</v>
      </c>
      <c r="E125" s="374" t="s">
        <v>37</v>
      </c>
      <c r="F125" s="351">
        <v>0</v>
      </c>
      <c r="G125" s="351">
        <v>1</v>
      </c>
      <c r="H125" s="351">
        <v>0</v>
      </c>
      <c r="I125" s="351">
        <v>2</v>
      </c>
      <c r="J125" s="351">
        <v>10</v>
      </c>
      <c r="K125" s="351">
        <v>50</v>
      </c>
      <c r="L125" s="351">
        <v>38</v>
      </c>
      <c r="M125" s="351">
        <v>0</v>
      </c>
      <c r="N125" s="351">
        <v>100</v>
      </c>
      <c r="O125" s="351">
        <v>3</v>
      </c>
      <c r="P125" s="351">
        <v>12</v>
      </c>
      <c r="Q125" s="351">
        <v>88</v>
      </c>
      <c r="R125" s="351">
        <v>38</v>
      </c>
    </row>
    <row r="126" spans="1:18" x14ac:dyDescent="0.2">
      <c r="A126" s="58" t="s">
        <v>64</v>
      </c>
      <c r="B126" s="351">
        <v>0</v>
      </c>
      <c r="C126" s="374" t="s">
        <v>37</v>
      </c>
      <c r="D126" s="374" t="s">
        <v>37</v>
      </c>
      <c r="E126" s="374" t="s">
        <v>37</v>
      </c>
      <c r="F126" s="351">
        <v>0</v>
      </c>
      <c r="G126" s="351">
        <v>1</v>
      </c>
      <c r="H126" s="351">
        <v>0</v>
      </c>
      <c r="I126" s="351">
        <v>2</v>
      </c>
      <c r="J126" s="351">
        <v>12</v>
      </c>
      <c r="K126" s="351">
        <v>49</v>
      </c>
      <c r="L126" s="351">
        <v>36</v>
      </c>
      <c r="M126" s="351">
        <v>0</v>
      </c>
      <c r="N126" s="351">
        <v>100</v>
      </c>
      <c r="O126" s="351">
        <v>3</v>
      </c>
      <c r="P126" s="351">
        <v>15</v>
      </c>
      <c r="Q126" s="351">
        <v>85</v>
      </c>
      <c r="R126" s="351">
        <v>36</v>
      </c>
    </row>
    <row r="127" spans="1:18" x14ac:dyDescent="0.2">
      <c r="A127" s="58" t="s">
        <v>65</v>
      </c>
      <c r="B127" s="351">
        <v>0</v>
      </c>
      <c r="C127" s="374" t="s">
        <v>37</v>
      </c>
      <c r="D127" s="374" t="s">
        <v>37</v>
      </c>
      <c r="E127" s="374" t="s">
        <v>37</v>
      </c>
      <c r="F127" s="351">
        <v>0</v>
      </c>
      <c r="G127" s="351">
        <v>1</v>
      </c>
      <c r="H127" s="351">
        <v>0</v>
      </c>
      <c r="I127" s="351">
        <v>2</v>
      </c>
      <c r="J127" s="351">
        <v>10</v>
      </c>
      <c r="K127" s="351">
        <v>49</v>
      </c>
      <c r="L127" s="351">
        <v>38</v>
      </c>
      <c r="M127" s="351">
        <v>0</v>
      </c>
      <c r="N127" s="351">
        <v>100</v>
      </c>
      <c r="O127" s="351">
        <v>3</v>
      </c>
      <c r="P127" s="351">
        <v>12</v>
      </c>
      <c r="Q127" s="351">
        <v>88</v>
      </c>
      <c r="R127" s="351">
        <v>38</v>
      </c>
    </row>
    <row r="128" spans="1:18" x14ac:dyDescent="0.2">
      <c r="A128" s="58" t="s">
        <v>66</v>
      </c>
      <c r="B128" s="351">
        <v>0</v>
      </c>
      <c r="C128" s="374" t="s">
        <v>37</v>
      </c>
      <c r="D128" s="374" t="s">
        <v>37</v>
      </c>
      <c r="E128" s="374" t="s">
        <v>37</v>
      </c>
      <c r="F128" s="351">
        <v>0</v>
      </c>
      <c r="G128" s="351">
        <v>1</v>
      </c>
      <c r="H128" s="351">
        <v>0</v>
      </c>
      <c r="I128" s="351">
        <v>2</v>
      </c>
      <c r="J128" s="351">
        <v>10</v>
      </c>
      <c r="K128" s="351">
        <v>50</v>
      </c>
      <c r="L128" s="351">
        <v>36</v>
      </c>
      <c r="M128" s="351">
        <v>0</v>
      </c>
      <c r="N128" s="351">
        <v>100</v>
      </c>
      <c r="O128" s="351">
        <v>3</v>
      </c>
      <c r="P128" s="351">
        <v>13</v>
      </c>
      <c r="Q128" s="351">
        <v>87</v>
      </c>
      <c r="R128" s="351">
        <v>37</v>
      </c>
    </row>
    <row r="129" spans="1:18" x14ac:dyDescent="0.2">
      <c r="A129" s="58" t="s">
        <v>67</v>
      </c>
      <c r="B129" s="351">
        <v>0</v>
      </c>
      <c r="C129" s="374" t="s">
        <v>37</v>
      </c>
      <c r="D129" s="374" t="s">
        <v>37</v>
      </c>
      <c r="E129" s="374" t="s">
        <v>37</v>
      </c>
      <c r="F129" s="351">
        <v>0</v>
      </c>
      <c r="G129" s="351">
        <v>1</v>
      </c>
      <c r="H129" s="351">
        <v>0</v>
      </c>
      <c r="I129" s="351">
        <v>2</v>
      </c>
      <c r="J129" s="351">
        <v>11</v>
      </c>
      <c r="K129" s="351">
        <v>50</v>
      </c>
      <c r="L129" s="351">
        <v>36</v>
      </c>
      <c r="M129" s="351">
        <v>0</v>
      </c>
      <c r="N129" s="351">
        <v>100</v>
      </c>
      <c r="O129" s="351">
        <v>3</v>
      </c>
      <c r="P129" s="351">
        <v>14</v>
      </c>
      <c r="Q129" s="351">
        <v>86</v>
      </c>
      <c r="R129" s="351">
        <v>36</v>
      </c>
    </row>
    <row r="130" spans="1:18" x14ac:dyDescent="0.2">
      <c r="A130" s="61"/>
      <c r="B130" s="62"/>
      <c r="C130" s="62"/>
      <c r="D130" s="62"/>
      <c r="E130" s="62"/>
      <c r="F130" s="62"/>
      <c r="G130" s="62"/>
      <c r="H130" s="62"/>
      <c r="I130" s="62"/>
      <c r="J130" s="62"/>
      <c r="K130" s="62"/>
      <c r="L130" s="62"/>
      <c r="M130" s="62"/>
      <c r="N130" s="62"/>
      <c r="O130" s="62"/>
      <c r="P130" s="62"/>
      <c r="Q130" s="62"/>
      <c r="R130" s="62"/>
    </row>
    <row r="131" spans="1:18" x14ac:dyDescent="0.2">
      <c r="B131" s="59"/>
      <c r="C131" s="59"/>
      <c r="D131" s="59"/>
      <c r="E131" s="59"/>
      <c r="F131" s="59"/>
      <c r="G131" s="59"/>
      <c r="H131" s="59"/>
      <c r="I131" s="59"/>
      <c r="J131" s="59"/>
      <c r="K131" s="59"/>
      <c r="L131" s="59"/>
      <c r="M131" s="59"/>
      <c r="N131" s="59"/>
      <c r="O131" s="59"/>
      <c r="R131" s="310"/>
    </row>
  </sheetData>
  <phoneticPr fontId="44" type="noConversion"/>
  <conditionalFormatting sqref="H58:R58 B52:B65 F52:R57 F59:R65 B8:R51">
    <cfRule type="expression" dxfId="70" priority="66">
      <formula>(#REF!="Numbers")</formula>
    </cfRule>
  </conditionalFormatting>
  <conditionalFormatting sqref="B95:R95 B115:R115 J72:R73 B72:E74 I74:R74 B75:R75 B110:R111 B90:R91 B76:B89 F76:R89">
    <cfRule type="expression" dxfId="69" priority="65">
      <formula>(#REF!="Numbers")</formula>
    </cfRule>
  </conditionalFormatting>
  <conditionalFormatting sqref="C52:E65">
    <cfRule type="expression" dxfId="68" priority="64">
      <formula>(#REF!="Numbers")</formula>
    </cfRule>
  </conditionalFormatting>
  <conditionalFormatting sqref="F72:I73 F74:H74">
    <cfRule type="expression" dxfId="67" priority="63">
      <formula>(#REF!="Numbers")</formula>
    </cfRule>
  </conditionalFormatting>
  <conditionalFormatting sqref="B92:E92 J92:R92">
    <cfRule type="expression" dxfId="66" priority="62">
      <formula>(#REF!="Numbers")</formula>
    </cfRule>
  </conditionalFormatting>
  <conditionalFormatting sqref="F92:I92">
    <cfRule type="expression" dxfId="65" priority="61">
      <formula>(#REF!="Numbers")</formula>
    </cfRule>
  </conditionalFormatting>
  <conditionalFormatting sqref="B112:E112 J112:R112">
    <cfRule type="expression" dxfId="64" priority="60">
      <formula>(#REF!="Numbers")</formula>
    </cfRule>
  </conditionalFormatting>
  <conditionalFormatting sqref="F112:I112">
    <cfRule type="expression" dxfId="63" priority="59">
      <formula>(#REF!="Numbers")</formula>
    </cfRule>
  </conditionalFormatting>
  <conditionalFormatting sqref="B93:E93 J93:R93">
    <cfRule type="expression" dxfId="62" priority="58">
      <formula>(#REF!="Numbers")</formula>
    </cfRule>
  </conditionalFormatting>
  <conditionalFormatting sqref="F93:I93">
    <cfRule type="expression" dxfId="61" priority="57">
      <formula>(#REF!="Numbers")</formula>
    </cfRule>
  </conditionalFormatting>
  <conditionalFormatting sqref="B113:E113 J113:R113">
    <cfRule type="expression" dxfId="60" priority="56">
      <formula>(#REF!="Numbers")</formula>
    </cfRule>
  </conditionalFormatting>
  <conditionalFormatting sqref="F113:I113">
    <cfRule type="expression" dxfId="59" priority="55">
      <formula>(#REF!="Numbers")</formula>
    </cfRule>
  </conditionalFormatting>
  <conditionalFormatting sqref="B94:E94 I94:R94">
    <cfRule type="expression" dxfId="58" priority="54">
      <formula>(#REF!="Numbers")</formula>
    </cfRule>
  </conditionalFormatting>
  <conditionalFormatting sqref="F94:H94">
    <cfRule type="expression" dxfId="57" priority="53">
      <formula>(#REF!="Numbers")</formula>
    </cfRule>
  </conditionalFormatting>
  <conditionalFormatting sqref="B114:E114 I114:R114">
    <cfRule type="expression" dxfId="56" priority="52">
      <formula>(#REF!="Numbers")</formula>
    </cfRule>
  </conditionalFormatting>
  <conditionalFormatting sqref="F114:H114">
    <cfRule type="expression" dxfId="55" priority="51">
      <formula>(#REF!="Numbers")</formula>
    </cfRule>
  </conditionalFormatting>
  <conditionalFormatting sqref="C76:E89">
    <cfRule type="expression" dxfId="54" priority="50">
      <formula>(#REF!="Numbers")</formula>
    </cfRule>
  </conditionalFormatting>
  <conditionalFormatting sqref="B96 F96:R96">
    <cfRule type="expression" dxfId="53" priority="49">
      <formula>(#REF!="Numbers")</formula>
    </cfRule>
  </conditionalFormatting>
  <conditionalFormatting sqref="C96:E96">
    <cfRule type="expression" dxfId="52" priority="48">
      <formula>(#REF!="Numbers")</formula>
    </cfRule>
  </conditionalFormatting>
  <conditionalFormatting sqref="B97:B99 F97:R99">
    <cfRule type="expression" dxfId="51" priority="47">
      <formula>(#REF!="Numbers")</formula>
    </cfRule>
  </conditionalFormatting>
  <conditionalFormatting sqref="C97:E99">
    <cfRule type="expression" dxfId="50" priority="46">
      <formula>(#REF!="Numbers")</formula>
    </cfRule>
  </conditionalFormatting>
  <conditionalFormatting sqref="B116 F116:R116">
    <cfRule type="expression" dxfId="49" priority="45">
      <formula>(#REF!="Numbers")</formula>
    </cfRule>
  </conditionalFormatting>
  <conditionalFormatting sqref="C116:E116">
    <cfRule type="expression" dxfId="48" priority="44">
      <formula>(#REF!="Numbers")</formula>
    </cfRule>
  </conditionalFormatting>
  <conditionalFormatting sqref="B117:B119 F117:R119">
    <cfRule type="expression" dxfId="47" priority="43">
      <formula>(#REF!="Numbers")</formula>
    </cfRule>
  </conditionalFormatting>
  <conditionalFormatting sqref="C117:E119">
    <cfRule type="expression" dxfId="46" priority="42">
      <formula>(#REF!="Numbers")</formula>
    </cfRule>
  </conditionalFormatting>
  <conditionalFormatting sqref="B100 F100:R100">
    <cfRule type="expression" dxfId="45" priority="41">
      <formula>(#REF!="Numbers")</formula>
    </cfRule>
  </conditionalFormatting>
  <conditionalFormatting sqref="C100:E100">
    <cfRule type="expression" dxfId="44" priority="40">
      <formula>(#REF!="Numbers")</formula>
    </cfRule>
  </conditionalFormatting>
  <conditionalFormatting sqref="B120 F120:R120">
    <cfRule type="expression" dxfId="43" priority="39">
      <formula>(#REF!="Numbers")</formula>
    </cfRule>
  </conditionalFormatting>
  <conditionalFormatting sqref="C120:E120">
    <cfRule type="expression" dxfId="42" priority="38">
      <formula>(#REF!="Numbers")</formula>
    </cfRule>
  </conditionalFormatting>
  <conditionalFormatting sqref="B101 F101:R101">
    <cfRule type="expression" dxfId="41" priority="37">
      <formula>(#REF!="Numbers")</formula>
    </cfRule>
  </conditionalFormatting>
  <conditionalFormatting sqref="C101:E101">
    <cfRule type="expression" dxfId="40" priority="36">
      <formula>(#REF!="Numbers")</formula>
    </cfRule>
  </conditionalFormatting>
  <conditionalFormatting sqref="B121 F121:R121">
    <cfRule type="expression" dxfId="39" priority="35">
      <formula>(#REF!="Numbers")</formula>
    </cfRule>
  </conditionalFormatting>
  <conditionalFormatting sqref="C121:E121">
    <cfRule type="expression" dxfId="38" priority="34">
      <formula>(#REF!="Numbers")</formula>
    </cfRule>
  </conditionalFormatting>
  <conditionalFormatting sqref="B102 F102:R102">
    <cfRule type="expression" dxfId="37" priority="33">
      <formula>(#REF!="Numbers")</formula>
    </cfRule>
  </conditionalFormatting>
  <conditionalFormatting sqref="C102:E102">
    <cfRule type="expression" dxfId="36" priority="32">
      <formula>(#REF!="Numbers")</formula>
    </cfRule>
  </conditionalFormatting>
  <conditionalFormatting sqref="B122 F122:R122">
    <cfRule type="expression" dxfId="35" priority="31">
      <formula>(#REF!="Numbers")</formula>
    </cfRule>
  </conditionalFormatting>
  <conditionalFormatting sqref="C122:E122">
    <cfRule type="expression" dxfId="34" priority="30">
      <formula>(#REF!="Numbers")</formula>
    </cfRule>
  </conditionalFormatting>
  <conditionalFormatting sqref="B103 F103:R103">
    <cfRule type="expression" dxfId="33" priority="29">
      <formula>(#REF!="Numbers")</formula>
    </cfRule>
  </conditionalFormatting>
  <conditionalFormatting sqref="C103:E103">
    <cfRule type="expression" dxfId="32" priority="28">
      <formula>(#REF!="Numbers")</formula>
    </cfRule>
  </conditionalFormatting>
  <conditionalFormatting sqref="B123 F123:R123">
    <cfRule type="expression" dxfId="31" priority="27">
      <formula>(#REF!="Numbers")</formula>
    </cfRule>
  </conditionalFormatting>
  <conditionalFormatting sqref="C123:E123">
    <cfRule type="expression" dxfId="30" priority="26">
      <formula>(#REF!="Numbers")</formula>
    </cfRule>
  </conditionalFormatting>
  <conditionalFormatting sqref="B104 F104:R104">
    <cfRule type="expression" dxfId="29" priority="25">
      <formula>(#REF!="Numbers")</formula>
    </cfRule>
  </conditionalFormatting>
  <conditionalFormatting sqref="C104:E104">
    <cfRule type="expression" dxfId="28" priority="24">
      <formula>(#REF!="Numbers")</formula>
    </cfRule>
  </conditionalFormatting>
  <conditionalFormatting sqref="B124 F124:R124">
    <cfRule type="expression" dxfId="27" priority="23">
      <formula>(#REF!="Numbers")</formula>
    </cfRule>
  </conditionalFormatting>
  <conditionalFormatting sqref="C124:E124">
    <cfRule type="expression" dxfId="26" priority="22">
      <formula>(#REF!="Numbers")</formula>
    </cfRule>
  </conditionalFormatting>
  <conditionalFormatting sqref="B105 F105:R105">
    <cfRule type="expression" dxfId="25" priority="21">
      <formula>(#REF!="Numbers")</formula>
    </cfRule>
  </conditionalFormatting>
  <conditionalFormatting sqref="C105:E105">
    <cfRule type="expression" dxfId="24" priority="20">
      <formula>(#REF!="Numbers")</formula>
    </cfRule>
  </conditionalFormatting>
  <conditionalFormatting sqref="B125 F125:R125">
    <cfRule type="expression" dxfId="23" priority="19">
      <formula>(#REF!="Numbers")</formula>
    </cfRule>
  </conditionalFormatting>
  <conditionalFormatting sqref="C125:E125">
    <cfRule type="expression" dxfId="22" priority="18">
      <formula>(#REF!="Numbers")</formula>
    </cfRule>
  </conditionalFormatting>
  <conditionalFormatting sqref="B106 F106:R106">
    <cfRule type="expression" dxfId="21" priority="17">
      <formula>(#REF!="Numbers")</formula>
    </cfRule>
  </conditionalFormatting>
  <conditionalFormatting sqref="C106:E106">
    <cfRule type="expression" dxfId="20" priority="16">
      <formula>(#REF!="Numbers")</formula>
    </cfRule>
  </conditionalFormatting>
  <conditionalFormatting sqref="B126 F126:G126">
    <cfRule type="expression" dxfId="19" priority="15">
      <formula>(#REF!="Numbers")</formula>
    </cfRule>
  </conditionalFormatting>
  <conditionalFormatting sqref="C126:E126">
    <cfRule type="expression" dxfId="18" priority="14">
      <formula>(#REF!="Numbers")</formula>
    </cfRule>
  </conditionalFormatting>
  <conditionalFormatting sqref="H126:R126">
    <cfRule type="expression" dxfId="17" priority="13">
      <formula>(#REF!="Numbers")</formula>
    </cfRule>
  </conditionalFormatting>
  <conditionalFormatting sqref="B107 F107:R107">
    <cfRule type="expression" dxfId="16" priority="12">
      <formula>(#REF!="Numbers")</formula>
    </cfRule>
  </conditionalFormatting>
  <conditionalFormatting sqref="C107:E107">
    <cfRule type="expression" dxfId="15" priority="11">
      <formula>(#REF!="Numbers")</formula>
    </cfRule>
  </conditionalFormatting>
  <conditionalFormatting sqref="B127 F127:R127">
    <cfRule type="expression" dxfId="14" priority="10">
      <formula>(#REF!="Numbers")</formula>
    </cfRule>
  </conditionalFormatting>
  <conditionalFormatting sqref="C127:E127">
    <cfRule type="expression" dxfId="13" priority="9">
      <formula>(#REF!="Numbers")</formula>
    </cfRule>
  </conditionalFormatting>
  <conditionalFormatting sqref="B108 F108:R108">
    <cfRule type="expression" dxfId="12" priority="8">
      <formula>(#REF!="Numbers")</formula>
    </cfRule>
  </conditionalFormatting>
  <conditionalFormatting sqref="C108:E108">
    <cfRule type="expression" dxfId="11" priority="7">
      <formula>(#REF!="Numbers")</formula>
    </cfRule>
  </conditionalFormatting>
  <conditionalFormatting sqref="B128 F128:R128">
    <cfRule type="expression" dxfId="10" priority="6">
      <formula>(#REF!="Numbers")</formula>
    </cfRule>
  </conditionalFormatting>
  <conditionalFormatting sqref="C128:E128">
    <cfRule type="expression" dxfId="9" priority="5">
      <formula>(#REF!="Numbers")</formula>
    </cfRule>
  </conditionalFormatting>
  <conditionalFormatting sqref="B109 F109:R109">
    <cfRule type="expression" dxfId="8" priority="4">
      <formula>(#REF!="Numbers")</formula>
    </cfRule>
  </conditionalFormatting>
  <conditionalFormatting sqref="C109:E109">
    <cfRule type="expression" dxfId="7" priority="3">
      <formula>(#REF!="Numbers")</formula>
    </cfRule>
  </conditionalFormatting>
  <conditionalFormatting sqref="B129 F129:R129">
    <cfRule type="expression" dxfId="6" priority="2">
      <formula>(#REF!="Numbers")</formula>
    </cfRule>
  </conditionalFormatting>
  <conditionalFormatting sqref="C129:E129">
    <cfRule type="expression" dxfId="5" priority="1">
      <formula>(#REF!="Numbers")</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40" workbookViewId="0">
      <selection activeCell="H7" sqref="H7:J7"/>
    </sheetView>
  </sheetViews>
  <sheetFormatPr defaultRowHeight="12.75" x14ac:dyDescent="0.2"/>
  <cols>
    <col min="1" max="1" width="15" style="415" customWidth="1"/>
    <col min="2" max="9" width="9.28515625" style="390" customWidth="1"/>
    <col min="10" max="16384" width="9.140625" style="390"/>
  </cols>
  <sheetData>
    <row r="1" spans="1:11" s="385" customFormat="1" x14ac:dyDescent="0.2">
      <c r="A1" s="499" t="s">
        <v>327</v>
      </c>
      <c r="B1" s="499"/>
      <c r="C1" s="499"/>
      <c r="D1" s="499"/>
      <c r="E1" s="499"/>
      <c r="F1" s="499"/>
      <c r="G1" s="499"/>
      <c r="H1" s="499"/>
      <c r="I1" s="499"/>
      <c r="J1" s="499"/>
    </row>
    <row r="2" spans="1:11" s="385" customFormat="1" x14ac:dyDescent="0.2">
      <c r="A2" s="386" t="s">
        <v>328</v>
      </c>
      <c r="B2" s="121"/>
      <c r="C2" s="121"/>
      <c r="D2" s="121"/>
      <c r="E2" s="121"/>
      <c r="F2" s="121"/>
      <c r="G2" s="121"/>
      <c r="H2" s="387"/>
      <c r="I2" s="387"/>
    </row>
    <row r="3" spans="1:11" s="385" customFormat="1" ht="14.25" x14ac:dyDescent="0.2">
      <c r="A3" s="386" t="s">
        <v>255</v>
      </c>
      <c r="H3" s="387"/>
      <c r="I3" s="387"/>
    </row>
    <row r="4" spans="1:11" x14ac:dyDescent="0.2">
      <c r="A4" s="388"/>
      <c r="B4" s="389"/>
      <c r="C4" s="389"/>
    </row>
    <row r="5" spans="1:11" x14ac:dyDescent="0.2">
      <c r="A5" s="388"/>
      <c r="B5" s="389"/>
      <c r="C5" s="389"/>
      <c r="D5" s="100"/>
      <c r="E5" s="12"/>
      <c r="F5" s="12"/>
      <c r="G5" s="102"/>
      <c r="H5" s="102"/>
      <c r="I5" s="102"/>
    </row>
    <row r="6" spans="1:11" x14ac:dyDescent="0.2">
      <c r="A6" s="388">
        <v>1</v>
      </c>
      <c r="B6" s="391">
        <v>2</v>
      </c>
      <c r="C6" s="391">
        <v>3</v>
      </c>
      <c r="D6" s="391">
        <v>4</v>
      </c>
      <c r="E6" s="391">
        <v>5</v>
      </c>
      <c r="F6" s="391">
        <v>6</v>
      </c>
      <c r="G6" s="391">
        <v>7</v>
      </c>
      <c r="H6" s="391">
        <v>8</v>
      </c>
      <c r="I6" s="391">
        <v>9</v>
      </c>
      <c r="J6" s="391">
        <v>10</v>
      </c>
    </row>
    <row r="7" spans="1:11" x14ac:dyDescent="0.2">
      <c r="A7" s="526" t="s">
        <v>329</v>
      </c>
      <c r="B7" s="527"/>
      <c r="C7" s="527"/>
      <c r="D7" s="527"/>
      <c r="E7" s="527"/>
      <c r="F7" s="527"/>
      <c r="G7" s="527"/>
      <c r="H7" s="438"/>
      <c r="I7" s="389"/>
    </row>
    <row r="8" spans="1:11" x14ac:dyDescent="0.2">
      <c r="A8" s="528" t="s">
        <v>330</v>
      </c>
      <c r="B8" s="530" t="s">
        <v>331</v>
      </c>
      <c r="C8" s="530"/>
      <c r="D8" s="530"/>
      <c r="E8" s="530"/>
      <c r="F8" s="530"/>
      <c r="G8" s="530"/>
      <c r="H8" s="530"/>
      <c r="I8" s="530"/>
      <c r="J8" s="530"/>
    </row>
    <row r="9" spans="1:11" ht="22.5" x14ac:dyDescent="0.2">
      <c r="A9" s="529"/>
      <c r="B9" s="392" t="s">
        <v>256</v>
      </c>
      <c r="C9" s="392" t="s">
        <v>47</v>
      </c>
      <c r="D9" s="392">
        <v>1</v>
      </c>
      <c r="E9" s="392">
        <v>2</v>
      </c>
      <c r="F9" s="392">
        <v>3</v>
      </c>
      <c r="G9" s="392">
        <v>4</v>
      </c>
      <c r="H9" s="392">
        <v>5</v>
      </c>
      <c r="I9" s="392">
        <v>6</v>
      </c>
      <c r="J9" s="393" t="s">
        <v>211</v>
      </c>
    </row>
    <row r="10" spans="1:11" x14ac:dyDescent="0.2">
      <c r="A10" s="394" t="s">
        <v>47</v>
      </c>
      <c r="B10" s="395">
        <v>197</v>
      </c>
      <c r="C10" s="395">
        <v>2583</v>
      </c>
      <c r="D10" s="395">
        <v>1915</v>
      </c>
      <c r="E10" s="395">
        <v>5085</v>
      </c>
      <c r="F10" s="395">
        <v>1903</v>
      </c>
      <c r="G10" s="395">
        <v>2112</v>
      </c>
      <c r="H10" s="395">
        <v>322</v>
      </c>
      <c r="I10" s="395">
        <v>0</v>
      </c>
      <c r="J10" s="395">
        <v>9422</v>
      </c>
      <c r="K10" s="396"/>
    </row>
    <row r="11" spans="1:11" x14ac:dyDescent="0.2">
      <c r="A11" s="397">
        <v>1</v>
      </c>
      <c r="B11" s="395">
        <v>68</v>
      </c>
      <c r="C11" s="395">
        <v>60</v>
      </c>
      <c r="D11" s="395">
        <v>522</v>
      </c>
      <c r="E11" s="395">
        <v>11364</v>
      </c>
      <c r="F11" s="395">
        <v>17509</v>
      </c>
      <c r="G11" s="395">
        <v>30161</v>
      </c>
      <c r="H11" s="395">
        <v>4963</v>
      </c>
      <c r="I11" s="395">
        <v>0</v>
      </c>
      <c r="J11" s="395">
        <v>52633</v>
      </c>
    </row>
    <row r="12" spans="1:11" x14ac:dyDescent="0.2">
      <c r="A12" s="398" t="s">
        <v>124</v>
      </c>
      <c r="B12" s="395">
        <v>15</v>
      </c>
      <c r="C12" s="395">
        <v>2</v>
      </c>
      <c r="D12" s="395">
        <v>16</v>
      </c>
      <c r="E12" s="395">
        <v>2343</v>
      </c>
      <c r="F12" s="395">
        <v>11833</v>
      </c>
      <c r="G12" s="395">
        <v>40345</v>
      </c>
      <c r="H12" s="395">
        <v>9732</v>
      </c>
      <c r="I12" s="395">
        <v>3</v>
      </c>
      <c r="J12" s="395">
        <v>50080</v>
      </c>
    </row>
    <row r="13" spans="1:11" x14ac:dyDescent="0.2">
      <c r="A13" s="398" t="s">
        <v>123</v>
      </c>
      <c r="B13" s="395">
        <v>14</v>
      </c>
      <c r="C13" s="395">
        <v>1</v>
      </c>
      <c r="D13" s="395">
        <v>6</v>
      </c>
      <c r="E13" s="395">
        <v>751</v>
      </c>
      <c r="F13" s="395">
        <v>8535</v>
      </c>
      <c r="G13" s="395">
        <v>72245</v>
      </c>
      <c r="H13" s="395">
        <v>33941</v>
      </c>
      <c r="I13" s="395">
        <v>8</v>
      </c>
      <c r="J13" s="395">
        <v>106194</v>
      </c>
    </row>
    <row r="14" spans="1:11" x14ac:dyDescent="0.2">
      <c r="A14" s="398" t="s">
        <v>122</v>
      </c>
      <c r="B14" s="395">
        <v>10</v>
      </c>
      <c r="C14" s="395">
        <v>0</v>
      </c>
      <c r="D14" s="395">
        <v>1</v>
      </c>
      <c r="E14" s="395">
        <v>115</v>
      </c>
      <c r="F14" s="395">
        <v>1922</v>
      </c>
      <c r="G14" s="395">
        <v>50752</v>
      </c>
      <c r="H14" s="395">
        <v>67653</v>
      </c>
      <c r="I14" s="395">
        <v>75</v>
      </c>
      <c r="J14" s="395">
        <v>118480</v>
      </c>
    </row>
    <row r="15" spans="1:11" x14ac:dyDescent="0.2">
      <c r="A15" s="397" t="s">
        <v>127</v>
      </c>
      <c r="B15" s="399">
        <v>6</v>
      </c>
      <c r="C15" s="399">
        <v>2</v>
      </c>
      <c r="D15" s="399">
        <v>0</v>
      </c>
      <c r="E15" s="399">
        <v>14</v>
      </c>
      <c r="F15" s="399">
        <v>170</v>
      </c>
      <c r="G15" s="399">
        <v>17162</v>
      </c>
      <c r="H15" s="399">
        <v>111513</v>
      </c>
      <c r="I15" s="399">
        <v>1969</v>
      </c>
      <c r="J15" s="399">
        <v>113338</v>
      </c>
    </row>
    <row r="16" spans="1:11" x14ac:dyDescent="0.2">
      <c r="A16" s="400" t="s">
        <v>96</v>
      </c>
      <c r="B16" s="401">
        <v>45</v>
      </c>
      <c r="C16" s="399">
        <v>5</v>
      </c>
      <c r="D16" s="401">
        <v>23</v>
      </c>
      <c r="E16" s="401">
        <v>3223</v>
      </c>
      <c r="F16" s="401">
        <v>22460</v>
      </c>
      <c r="G16" s="401">
        <v>180504</v>
      </c>
      <c r="H16" s="401">
        <v>222839</v>
      </c>
      <c r="I16" s="401">
        <v>2055</v>
      </c>
      <c r="J16" s="401">
        <v>388092</v>
      </c>
    </row>
    <row r="17" spans="1:11" x14ac:dyDescent="0.2">
      <c r="A17" s="388"/>
      <c r="B17" s="402"/>
      <c r="C17" s="402"/>
      <c r="D17" s="402"/>
      <c r="E17" s="402"/>
      <c r="F17" s="402"/>
      <c r="G17" s="402"/>
      <c r="H17" s="402"/>
      <c r="I17" s="389"/>
    </row>
    <row r="18" spans="1:11" x14ac:dyDescent="0.2">
      <c r="A18" s="526" t="s">
        <v>332</v>
      </c>
      <c r="B18" s="527"/>
      <c r="C18" s="527"/>
      <c r="D18" s="527"/>
      <c r="E18" s="527"/>
      <c r="F18" s="527"/>
      <c r="G18" s="527"/>
      <c r="H18" s="438"/>
      <c r="I18" s="389"/>
    </row>
    <row r="19" spans="1:11" x14ac:dyDescent="0.2">
      <c r="A19" s="528" t="s">
        <v>330</v>
      </c>
      <c r="B19" s="530" t="s">
        <v>331</v>
      </c>
      <c r="C19" s="530"/>
      <c r="D19" s="530"/>
      <c r="E19" s="530"/>
      <c r="F19" s="530"/>
      <c r="G19" s="530"/>
      <c r="H19" s="530"/>
      <c r="I19" s="530"/>
      <c r="J19" s="530"/>
    </row>
    <row r="20" spans="1:11" ht="22.5" x14ac:dyDescent="0.2">
      <c r="A20" s="529"/>
      <c r="B20" s="392" t="s">
        <v>256</v>
      </c>
      <c r="C20" s="392" t="s">
        <v>47</v>
      </c>
      <c r="D20" s="392">
        <v>1</v>
      </c>
      <c r="E20" s="392">
        <v>2</v>
      </c>
      <c r="F20" s="392">
        <v>3</v>
      </c>
      <c r="G20" s="392">
        <v>4</v>
      </c>
      <c r="H20" s="392">
        <v>5</v>
      </c>
      <c r="I20" s="392">
        <v>6</v>
      </c>
      <c r="J20" s="393" t="s">
        <v>211</v>
      </c>
    </row>
    <row r="21" spans="1:11" x14ac:dyDescent="0.2">
      <c r="A21" s="394" t="s">
        <v>47</v>
      </c>
      <c r="B21" s="403">
        <v>95</v>
      </c>
      <c r="C21" s="395">
        <v>2869</v>
      </c>
      <c r="D21" s="395">
        <v>2467</v>
      </c>
      <c r="E21" s="395">
        <v>6026</v>
      </c>
      <c r="F21" s="395">
        <v>6115</v>
      </c>
      <c r="G21" s="395">
        <v>2309</v>
      </c>
      <c r="H21" s="395">
        <v>68</v>
      </c>
      <c r="I21" s="395">
        <v>1</v>
      </c>
      <c r="J21" s="395">
        <v>14519</v>
      </c>
      <c r="K21" s="396"/>
    </row>
    <row r="22" spans="1:11" x14ac:dyDescent="0.2">
      <c r="A22" s="397">
        <v>1</v>
      </c>
      <c r="B22" s="403">
        <v>48</v>
      </c>
      <c r="C22" s="395">
        <v>39</v>
      </c>
      <c r="D22" s="395">
        <v>447</v>
      </c>
      <c r="E22" s="395">
        <v>5731</v>
      </c>
      <c r="F22" s="395">
        <v>33661</v>
      </c>
      <c r="G22" s="395">
        <v>35615</v>
      </c>
      <c r="H22" s="395">
        <v>1168</v>
      </c>
      <c r="I22" s="395">
        <v>11</v>
      </c>
      <c r="J22" s="395">
        <v>70444</v>
      </c>
    </row>
    <row r="23" spans="1:11" x14ac:dyDescent="0.2">
      <c r="A23" s="398" t="s">
        <v>124</v>
      </c>
      <c r="B23" s="403">
        <v>15</v>
      </c>
      <c r="C23" s="395">
        <v>1</v>
      </c>
      <c r="D23" s="395">
        <v>15</v>
      </c>
      <c r="E23" s="395">
        <v>610</v>
      </c>
      <c r="F23" s="395">
        <v>16828</v>
      </c>
      <c r="G23" s="395">
        <v>83936</v>
      </c>
      <c r="H23" s="395">
        <v>7514</v>
      </c>
      <c r="I23" s="395">
        <v>55</v>
      </c>
      <c r="J23" s="395">
        <v>91505</v>
      </c>
    </row>
    <row r="24" spans="1:11" x14ac:dyDescent="0.2">
      <c r="A24" s="398" t="s">
        <v>123</v>
      </c>
      <c r="B24" s="403">
        <v>14</v>
      </c>
      <c r="C24" s="395">
        <v>3</v>
      </c>
      <c r="D24" s="395">
        <v>3</v>
      </c>
      <c r="E24" s="395">
        <v>59</v>
      </c>
      <c r="F24" s="395">
        <v>4656</v>
      </c>
      <c r="G24" s="395">
        <v>101821</v>
      </c>
      <c r="H24" s="395">
        <v>34563</v>
      </c>
      <c r="I24" s="395">
        <v>392</v>
      </c>
      <c r="J24" s="395">
        <v>136776</v>
      </c>
    </row>
    <row r="25" spans="1:11" x14ac:dyDescent="0.2">
      <c r="A25" s="398" t="s">
        <v>122</v>
      </c>
      <c r="B25" s="403">
        <v>6</v>
      </c>
      <c r="C25" s="395">
        <v>0</v>
      </c>
      <c r="D25" s="395">
        <v>1</v>
      </c>
      <c r="E25" s="395">
        <v>7</v>
      </c>
      <c r="F25" s="395">
        <v>497</v>
      </c>
      <c r="G25" s="395">
        <v>41523</v>
      </c>
      <c r="H25" s="395">
        <v>56600</v>
      </c>
      <c r="I25" s="395">
        <v>1724</v>
      </c>
      <c r="J25" s="395">
        <v>99847</v>
      </c>
    </row>
    <row r="26" spans="1:11" x14ac:dyDescent="0.2">
      <c r="A26" s="397" t="s">
        <v>127</v>
      </c>
      <c r="B26" s="404">
        <v>3</v>
      </c>
      <c r="C26" s="399">
        <v>0</v>
      </c>
      <c r="D26" s="399">
        <v>1</v>
      </c>
      <c r="E26" s="399">
        <v>2</v>
      </c>
      <c r="F26" s="399">
        <v>46</v>
      </c>
      <c r="G26" s="399">
        <v>7023</v>
      </c>
      <c r="H26" s="399">
        <v>49415</v>
      </c>
      <c r="I26" s="399">
        <v>5681</v>
      </c>
      <c r="J26" s="399">
        <v>55084</v>
      </c>
    </row>
    <row r="27" spans="1:11" x14ac:dyDescent="0.2">
      <c r="A27" s="400" t="s">
        <v>96</v>
      </c>
      <c r="B27" s="405">
        <v>38</v>
      </c>
      <c r="C27" s="399">
        <v>4</v>
      </c>
      <c r="D27" s="399">
        <v>20</v>
      </c>
      <c r="E27" s="399">
        <v>678</v>
      </c>
      <c r="F27" s="399">
        <v>22027</v>
      </c>
      <c r="G27" s="399">
        <v>234303</v>
      </c>
      <c r="H27" s="399">
        <v>148092</v>
      </c>
      <c r="I27" s="399">
        <v>7852</v>
      </c>
      <c r="J27" s="399">
        <v>383212</v>
      </c>
    </row>
    <row r="28" spans="1:11" x14ac:dyDescent="0.2">
      <c r="A28" s="398"/>
      <c r="B28" s="406"/>
      <c r="C28" s="406"/>
      <c r="D28" s="406"/>
      <c r="E28" s="406"/>
      <c r="F28" s="406"/>
      <c r="G28" s="406"/>
      <c r="H28" s="406"/>
      <c r="I28" s="407"/>
    </row>
    <row r="29" spans="1:11" x14ac:dyDescent="0.2">
      <c r="A29" s="526" t="s">
        <v>333</v>
      </c>
      <c r="B29" s="527"/>
      <c r="C29" s="527"/>
      <c r="D29" s="527"/>
      <c r="E29" s="527"/>
      <c r="F29" s="527"/>
      <c r="G29" s="527"/>
      <c r="H29" s="438"/>
      <c r="I29" s="389"/>
    </row>
    <row r="30" spans="1:11" x14ac:dyDescent="0.2">
      <c r="A30" s="528" t="s">
        <v>330</v>
      </c>
      <c r="B30" s="530" t="s">
        <v>331</v>
      </c>
      <c r="C30" s="530"/>
      <c r="D30" s="530"/>
      <c r="E30" s="530"/>
      <c r="F30" s="530"/>
      <c r="G30" s="530"/>
      <c r="H30" s="530"/>
      <c r="I30" s="530"/>
      <c r="J30" s="530"/>
    </row>
    <row r="31" spans="1:11" ht="22.5" x14ac:dyDescent="0.2">
      <c r="A31" s="529"/>
      <c r="B31" s="392" t="s">
        <v>256</v>
      </c>
      <c r="C31" s="392" t="s">
        <v>47</v>
      </c>
      <c r="D31" s="392">
        <v>1</v>
      </c>
      <c r="E31" s="392">
        <v>2</v>
      </c>
      <c r="F31" s="392">
        <v>3</v>
      </c>
      <c r="G31" s="392">
        <v>4</v>
      </c>
      <c r="H31" s="392">
        <v>5</v>
      </c>
      <c r="I31" s="392">
        <v>6</v>
      </c>
      <c r="J31" s="393" t="s">
        <v>211</v>
      </c>
    </row>
    <row r="32" spans="1:11" x14ac:dyDescent="0.2">
      <c r="A32" s="394" t="s">
        <v>47</v>
      </c>
      <c r="B32" s="395">
        <v>163</v>
      </c>
      <c r="C32" s="395">
        <v>2498</v>
      </c>
      <c r="D32" s="395">
        <v>1561</v>
      </c>
      <c r="E32" s="395">
        <v>3390</v>
      </c>
      <c r="F32" s="395">
        <v>1662</v>
      </c>
      <c r="G32" s="395">
        <v>785</v>
      </c>
      <c r="H32" s="395">
        <v>57</v>
      </c>
      <c r="I32" s="395">
        <v>1</v>
      </c>
      <c r="J32" s="395">
        <v>5895</v>
      </c>
    </row>
    <row r="33" spans="1:10" x14ac:dyDescent="0.2">
      <c r="A33" s="397">
        <v>1</v>
      </c>
      <c r="B33" s="395">
        <v>53</v>
      </c>
      <c r="C33" s="395">
        <v>62</v>
      </c>
      <c r="D33" s="395">
        <v>462</v>
      </c>
      <c r="E33" s="395">
        <v>7499</v>
      </c>
      <c r="F33" s="395">
        <v>18229</v>
      </c>
      <c r="G33" s="395">
        <v>15455</v>
      </c>
      <c r="H33" s="395">
        <v>880</v>
      </c>
      <c r="I33" s="395">
        <v>8</v>
      </c>
      <c r="J33" s="395">
        <v>34572</v>
      </c>
    </row>
    <row r="34" spans="1:10" x14ac:dyDescent="0.2">
      <c r="A34" s="398" t="s">
        <v>124</v>
      </c>
      <c r="B34" s="395">
        <v>23</v>
      </c>
      <c r="C34" s="395">
        <v>2</v>
      </c>
      <c r="D34" s="395">
        <v>42</v>
      </c>
      <c r="E34" s="395">
        <v>1974</v>
      </c>
      <c r="F34" s="395">
        <v>22001</v>
      </c>
      <c r="G34" s="395">
        <v>51654</v>
      </c>
      <c r="H34" s="395">
        <v>5756</v>
      </c>
      <c r="I34" s="395">
        <v>82</v>
      </c>
      <c r="J34" s="395">
        <v>57492</v>
      </c>
    </row>
    <row r="35" spans="1:10" x14ac:dyDescent="0.2">
      <c r="A35" s="398" t="s">
        <v>123</v>
      </c>
      <c r="B35" s="395">
        <v>22</v>
      </c>
      <c r="C35" s="395">
        <v>1</v>
      </c>
      <c r="D35" s="395">
        <v>5</v>
      </c>
      <c r="E35" s="395">
        <v>334</v>
      </c>
      <c r="F35" s="395">
        <v>11065</v>
      </c>
      <c r="G35" s="395">
        <v>88885</v>
      </c>
      <c r="H35" s="395">
        <v>30811</v>
      </c>
      <c r="I35" s="395">
        <v>750</v>
      </c>
      <c r="J35" s="395">
        <v>120446</v>
      </c>
    </row>
    <row r="36" spans="1:10" x14ac:dyDescent="0.2">
      <c r="A36" s="398" t="s">
        <v>122</v>
      </c>
      <c r="B36" s="395">
        <v>14</v>
      </c>
      <c r="C36" s="395">
        <v>2</v>
      </c>
      <c r="D36" s="395">
        <v>2</v>
      </c>
      <c r="E36" s="395">
        <v>42</v>
      </c>
      <c r="F36" s="395">
        <v>1888</v>
      </c>
      <c r="G36" s="395">
        <v>57830</v>
      </c>
      <c r="H36" s="395">
        <v>72324</v>
      </c>
      <c r="I36" s="395">
        <v>4967</v>
      </c>
      <c r="J36" s="395">
        <v>135121</v>
      </c>
    </row>
    <row r="37" spans="1:10" x14ac:dyDescent="0.2">
      <c r="A37" s="397" t="s">
        <v>127</v>
      </c>
      <c r="B37" s="399">
        <v>6</v>
      </c>
      <c r="C37" s="399">
        <v>1</v>
      </c>
      <c r="D37" s="399">
        <v>1</v>
      </c>
      <c r="E37" s="399">
        <v>13</v>
      </c>
      <c r="F37" s="399">
        <v>122</v>
      </c>
      <c r="G37" s="399">
        <v>10652</v>
      </c>
      <c r="H37" s="399">
        <v>68497</v>
      </c>
      <c r="I37" s="399">
        <v>27305</v>
      </c>
      <c r="J37" s="399">
        <v>95791</v>
      </c>
    </row>
    <row r="38" spans="1:10" x14ac:dyDescent="0.2">
      <c r="A38" s="400" t="s">
        <v>96</v>
      </c>
      <c r="B38" s="399">
        <v>65</v>
      </c>
      <c r="C38" s="399">
        <v>6</v>
      </c>
      <c r="D38" s="399">
        <v>50</v>
      </c>
      <c r="E38" s="399">
        <v>2363</v>
      </c>
      <c r="F38" s="399">
        <v>35076</v>
      </c>
      <c r="G38" s="399">
        <v>209021</v>
      </c>
      <c r="H38" s="399">
        <v>177388</v>
      </c>
      <c r="I38" s="399">
        <v>33104</v>
      </c>
      <c r="J38" s="399">
        <v>408850</v>
      </c>
    </row>
    <row r="39" spans="1:10" x14ac:dyDescent="0.2">
      <c r="A39" s="398"/>
      <c r="B39" s="406"/>
      <c r="C39" s="406"/>
      <c r="D39" s="406"/>
      <c r="E39" s="406"/>
      <c r="F39" s="408"/>
      <c r="G39" s="409"/>
      <c r="J39" s="310" t="s">
        <v>294</v>
      </c>
    </row>
    <row r="42" spans="1:10" x14ac:dyDescent="0.2">
      <c r="A42" s="526" t="s">
        <v>329</v>
      </c>
      <c r="B42" s="527"/>
      <c r="C42" s="527"/>
      <c r="D42" s="527"/>
      <c r="E42" s="527"/>
      <c r="F42" s="527"/>
      <c r="G42" s="527"/>
      <c r="H42" s="438"/>
      <c r="I42" s="389"/>
    </row>
    <row r="43" spans="1:10" x14ac:dyDescent="0.2">
      <c r="A43" s="528" t="s">
        <v>330</v>
      </c>
      <c r="B43" s="530" t="s">
        <v>331</v>
      </c>
      <c r="C43" s="530"/>
      <c r="D43" s="530"/>
      <c r="E43" s="530"/>
      <c r="F43" s="530"/>
      <c r="G43" s="530"/>
      <c r="H43" s="530"/>
      <c r="I43" s="530"/>
      <c r="J43" s="530"/>
    </row>
    <row r="44" spans="1:10" ht="22.5" x14ac:dyDescent="0.2">
      <c r="A44" s="529"/>
      <c r="B44" s="410" t="s">
        <v>256</v>
      </c>
      <c r="C44" s="410" t="s">
        <v>47</v>
      </c>
      <c r="D44" s="410">
        <v>1</v>
      </c>
      <c r="E44" s="410">
        <v>2</v>
      </c>
      <c r="F44" s="410">
        <v>3</v>
      </c>
      <c r="G44" s="410">
        <v>4</v>
      </c>
      <c r="H44" s="410">
        <v>5</v>
      </c>
      <c r="I44" s="410">
        <v>6</v>
      </c>
      <c r="J44" s="411" t="s">
        <v>211</v>
      </c>
    </row>
    <row r="45" spans="1:10" x14ac:dyDescent="0.2">
      <c r="A45" s="394" t="s">
        <v>47</v>
      </c>
      <c r="B45" s="412">
        <v>1</v>
      </c>
      <c r="C45" s="412">
        <v>18</v>
      </c>
      <c r="D45" s="412">
        <v>14</v>
      </c>
      <c r="E45" s="412">
        <v>36</v>
      </c>
      <c r="F45" s="412">
        <v>13</v>
      </c>
      <c r="G45" s="412">
        <v>15</v>
      </c>
      <c r="H45" s="412">
        <v>2</v>
      </c>
      <c r="I45" s="412">
        <v>0</v>
      </c>
      <c r="J45" s="412">
        <v>67</v>
      </c>
    </row>
    <row r="46" spans="1:10" x14ac:dyDescent="0.2">
      <c r="A46" s="397">
        <v>1</v>
      </c>
      <c r="B46" s="412">
        <v>0</v>
      </c>
      <c r="C46" s="412">
        <v>0</v>
      </c>
      <c r="D46" s="412">
        <v>1</v>
      </c>
      <c r="E46" s="412">
        <v>18</v>
      </c>
      <c r="F46" s="412">
        <v>27</v>
      </c>
      <c r="G46" s="412">
        <v>47</v>
      </c>
      <c r="H46" s="412">
        <v>8</v>
      </c>
      <c r="I46" s="412">
        <v>0</v>
      </c>
      <c r="J46" s="412">
        <v>81</v>
      </c>
    </row>
    <row r="47" spans="1:10" x14ac:dyDescent="0.2">
      <c r="A47" s="398" t="s">
        <v>124</v>
      </c>
      <c r="B47" s="412">
        <v>0</v>
      </c>
      <c r="C47" s="412">
        <v>0</v>
      </c>
      <c r="D47" s="412">
        <v>0</v>
      </c>
      <c r="E47" s="412">
        <v>4</v>
      </c>
      <c r="F47" s="412">
        <v>18</v>
      </c>
      <c r="G47" s="412">
        <v>63</v>
      </c>
      <c r="H47" s="412">
        <v>15</v>
      </c>
      <c r="I47" s="412">
        <v>0</v>
      </c>
      <c r="J47" s="412">
        <v>78</v>
      </c>
    </row>
    <row r="48" spans="1:10" x14ac:dyDescent="0.2">
      <c r="A48" s="398" t="s">
        <v>123</v>
      </c>
      <c r="B48" s="412">
        <v>0</v>
      </c>
      <c r="C48" s="412">
        <v>0</v>
      </c>
      <c r="D48" s="412">
        <v>0</v>
      </c>
      <c r="E48" s="412">
        <v>1</v>
      </c>
      <c r="F48" s="412">
        <v>7</v>
      </c>
      <c r="G48" s="412">
        <v>63</v>
      </c>
      <c r="H48" s="412">
        <v>29</v>
      </c>
      <c r="I48" s="412">
        <v>0</v>
      </c>
      <c r="J48" s="412">
        <v>92</v>
      </c>
    </row>
    <row r="49" spans="1:10" x14ac:dyDescent="0.2">
      <c r="A49" s="398" t="s">
        <v>122</v>
      </c>
      <c r="B49" s="412">
        <v>0</v>
      </c>
      <c r="C49" s="412">
        <v>0</v>
      </c>
      <c r="D49" s="412">
        <v>0</v>
      </c>
      <c r="E49" s="412">
        <v>0</v>
      </c>
      <c r="F49" s="412">
        <v>2</v>
      </c>
      <c r="G49" s="412">
        <v>42</v>
      </c>
      <c r="H49" s="412">
        <v>56</v>
      </c>
      <c r="I49" s="412">
        <v>0</v>
      </c>
      <c r="J49" s="412">
        <v>98</v>
      </c>
    </row>
    <row r="50" spans="1:10" x14ac:dyDescent="0.2">
      <c r="A50" s="397" t="s">
        <v>127</v>
      </c>
      <c r="B50" s="413">
        <v>0</v>
      </c>
      <c r="C50" s="413">
        <v>0</v>
      </c>
      <c r="D50" s="413">
        <v>0</v>
      </c>
      <c r="E50" s="413">
        <v>0</v>
      </c>
      <c r="F50" s="413">
        <v>0</v>
      </c>
      <c r="G50" s="413">
        <v>13</v>
      </c>
      <c r="H50" s="413">
        <v>85</v>
      </c>
      <c r="I50" s="413">
        <v>2</v>
      </c>
      <c r="J50" s="413">
        <v>87</v>
      </c>
    </row>
    <row r="51" spans="1:10" x14ac:dyDescent="0.2">
      <c r="A51" s="400" t="s">
        <v>96</v>
      </c>
      <c r="B51" s="414">
        <v>0</v>
      </c>
      <c r="C51" s="414">
        <v>0</v>
      </c>
      <c r="D51" s="414">
        <v>0</v>
      </c>
      <c r="E51" s="414">
        <v>1</v>
      </c>
      <c r="F51" s="414">
        <v>5</v>
      </c>
      <c r="G51" s="414">
        <v>42</v>
      </c>
      <c r="H51" s="414">
        <v>52</v>
      </c>
      <c r="I51" s="414">
        <v>0</v>
      </c>
      <c r="J51" s="414">
        <v>90</v>
      </c>
    </row>
    <row r="52" spans="1:10" x14ac:dyDescent="0.2">
      <c r="A52" s="388"/>
      <c r="B52" s="402"/>
      <c r="C52" s="402"/>
      <c r="D52" s="402"/>
      <c r="E52" s="402"/>
      <c r="F52" s="402"/>
      <c r="G52" s="402"/>
      <c r="H52" s="402"/>
      <c r="I52" s="389"/>
    </row>
    <row r="53" spans="1:10" x14ac:dyDescent="0.2">
      <c r="A53" s="526" t="s">
        <v>332</v>
      </c>
      <c r="B53" s="527"/>
      <c r="C53" s="527"/>
      <c r="D53" s="527"/>
      <c r="E53" s="527"/>
      <c r="F53" s="527"/>
      <c r="G53" s="527"/>
      <c r="H53" s="438"/>
      <c r="I53" s="389"/>
    </row>
    <row r="54" spans="1:10" x14ac:dyDescent="0.2">
      <c r="A54" s="528" t="s">
        <v>330</v>
      </c>
      <c r="B54" s="530" t="s">
        <v>331</v>
      </c>
      <c r="C54" s="530"/>
      <c r="D54" s="530"/>
      <c r="E54" s="530"/>
      <c r="F54" s="530"/>
      <c r="G54" s="530"/>
      <c r="H54" s="530"/>
      <c r="I54" s="530"/>
      <c r="J54" s="530"/>
    </row>
    <row r="55" spans="1:10" ht="22.5" x14ac:dyDescent="0.2">
      <c r="A55" s="529"/>
      <c r="B55" s="410" t="s">
        <v>256</v>
      </c>
      <c r="C55" s="410" t="s">
        <v>47</v>
      </c>
      <c r="D55" s="410">
        <v>1</v>
      </c>
      <c r="E55" s="410">
        <v>2</v>
      </c>
      <c r="F55" s="410">
        <v>3</v>
      </c>
      <c r="G55" s="410">
        <v>4</v>
      </c>
      <c r="H55" s="410">
        <v>5</v>
      </c>
      <c r="I55" s="410">
        <v>6</v>
      </c>
      <c r="J55" s="411" t="s">
        <v>211</v>
      </c>
    </row>
    <row r="56" spans="1:10" x14ac:dyDescent="0.2">
      <c r="A56" s="394" t="s">
        <v>47</v>
      </c>
      <c r="B56" s="403">
        <v>0</v>
      </c>
      <c r="C56" s="412">
        <v>14</v>
      </c>
      <c r="D56" s="412">
        <v>12</v>
      </c>
      <c r="E56" s="412">
        <v>30</v>
      </c>
      <c r="F56" s="412">
        <v>31</v>
      </c>
      <c r="G56" s="412">
        <v>12</v>
      </c>
      <c r="H56" s="412">
        <v>0</v>
      </c>
      <c r="I56" s="412">
        <v>0</v>
      </c>
      <c r="J56" s="412">
        <v>73</v>
      </c>
    </row>
    <row r="57" spans="1:10" x14ac:dyDescent="0.2">
      <c r="A57" s="397">
        <v>1</v>
      </c>
      <c r="B57" s="403">
        <v>0</v>
      </c>
      <c r="C57" s="412">
        <v>0</v>
      </c>
      <c r="D57" s="412">
        <v>1</v>
      </c>
      <c r="E57" s="412">
        <v>7</v>
      </c>
      <c r="F57" s="412">
        <v>44</v>
      </c>
      <c r="G57" s="412">
        <v>46</v>
      </c>
      <c r="H57" s="412">
        <v>2</v>
      </c>
      <c r="I57" s="412">
        <v>0</v>
      </c>
      <c r="J57" s="412">
        <v>92</v>
      </c>
    </row>
    <row r="58" spans="1:10" x14ac:dyDescent="0.2">
      <c r="A58" s="398" t="s">
        <v>124</v>
      </c>
      <c r="B58" s="403">
        <v>0</v>
      </c>
      <c r="C58" s="412">
        <v>0</v>
      </c>
      <c r="D58" s="412">
        <v>0</v>
      </c>
      <c r="E58" s="412">
        <v>1</v>
      </c>
      <c r="F58" s="412">
        <v>15</v>
      </c>
      <c r="G58" s="412">
        <v>77</v>
      </c>
      <c r="H58" s="412">
        <v>7</v>
      </c>
      <c r="I58" s="412">
        <v>0</v>
      </c>
      <c r="J58" s="412">
        <v>84</v>
      </c>
    </row>
    <row r="59" spans="1:10" x14ac:dyDescent="0.2">
      <c r="A59" s="398" t="s">
        <v>123</v>
      </c>
      <c r="B59" s="403">
        <v>0</v>
      </c>
      <c r="C59" s="412">
        <v>0</v>
      </c>
      <c r="D59" s="412">
        <v>0</v>
      </c>
      <c r="E59" s="412">
        <v>0</v>
      </c>
      <c r="F59" s="412">
        <v>3</v>
      </c>
      <c r="G59" s="412">
        <v>72</v>
      </c>
      <c r="H59" s="412">
        <v>24</v>
      </c>
      <c r="I59" s="412">
        <v>0</v>
      </c>
      <c r="J59" s="412">
        <v>97</v>
      </c>
    </row>
    <row r="60" spans="1:10" x14ac:dyDescent="0.2">
      <c r="A60" s="398" t="s">
        <v>122</v>
      </c>
      <c r="B60" s="403">
        <v>0</v>
      </c>
      <c r="C60" s="412">
        <v>0</v>
      </c>
      <c r="D60" s="412">
        <v>0</v>
      </c>
      <c r="E60" s="412">
        <v>0</v>
      </c>
      <c r="F60" s="412">
        <v>0</v>
      </c>
      <c r="G60" s="412">
        <v>41</v>
      </c>
      <c r="H60" s="412">
        <v>56</v>
      </c>
      <c r="I60" s="412">
        <v>2</v>
      </c>
      <c r="J60" s="412">
        <v>99</v>
      </c>
    </row>
    <row r="61" spans="1:10" x14ac:dyDescent="0.2">
      <c r="A61" s="397" t="s">
        <v>127</v>
      </c>
      <c r="B61" s="404">
        <v>0</v>
      </c>
      <c r="C61" s="413">
        <v>0</v>
      </c>
      <c r="D61" s="413">
        <v>0</v>
      </c>
      <c r="E61" s="413">
        <v>0</v>
      </c>
      <c r="F61" s="413">
        <v>0</v>
      </c>
      <c r="G61" s="413">
        <v>11</v>
      </c>
      <c r="H61" s="413">
        <v>79</v>
      </c>
      <c r="I61" s="413">
        <v>9</v>
      </c>
      <c r="J61" s="413">
        <v>89</v>
      </c>
    </row>
    <row r="62" spans="1:10" x14ac:dyDescent="0.2">
      <c r="A62" s="400" t="s">
        <v>96</v>
      </c>
      <c r="B62" s="405">
        <v>0</v>
      </c>
      <c r="C62" s="413">
        <v>0</v>
      </c>
      <c r="D62" s="413">
        <v>0</v>
      </c>
      <c r="E62" s="413">
        <v>0</v>
      </c>
      <c r="F62" s="413">
        <v>5</v>
      </c>
      <c r="G62" s="413">
        <v>57</v>
      </c>
      <c r="H62" s="413">
        <v>36</v>
      </c>
      <c r="I62" s="413">
        <v>2</v>
      </c>
      <c r="J62" s="413">
        <v>93</v>
      </c>
    </row>
    <row r="63" spans="1:10" x14ac:dyDescent="0.2">
      <c r="A63" s="398"/>
      <c r="B63" s="406"/>
      <c r="C63" s="406"/>
      <c r="D63" s="406"/>
      <c r="E63" s="406"/>
      <c r="F63" s="406"/>
      <c r="G63" s="406"/>
      <c r="H63" s="406"/>
      <c r="I63" s="407"/>
    </row>
    <row r="64" spans="1:10" x14ac:dyDescent="0.2">
      <c r="A64" s="526" t="s">
        <v>333</v>
      </c>
      <c r="B64" s="527"/>
      <c r="C64" s="527"/>
      <c r="D64" s="527"/>
      <c r="E64" s="527"/>
      <c r="F64" s="527"/>
      <c r="G64" s="527"/>
      <c r="H64" s="438"/>
      <c r="I64" s="389"/>
    </row>
    <row r="65" spans="1:10" x14ac:dyDescent="0.2">
      <c r="A65" s="528" t="s">
        <v>330</v>
      </c>
      <c r="B65" s="530" t="s">
        <v>331</v>
      </c>
      <c r="C65" s="530"/>
      <c r="D65" s="530"/>
      <c r="E65" s="530"/>
      <c r="F65" s="530"/>
      <c r="G65" s="530"/>
      <c r="H65" s="530"/>
      <c r="I65" s="530"/>
      <c r="J65" s="530"/>
    </row>
    <row r="66" spans="1:10" ht="22.5" x14ac:dyDescent="0.2">
      <c r="A66" s="529"/>
      <c r="B66" s="410" t="s">
        <v>256</v>
      </c>
      <c r="C66" s="410" t="s">
        <v>47</v>
      </c>
      <c r="D66" s="410">
        <v>1</v>
      </c>
      <c r="E66" s="410">
        <v>2</v>
      </c>
      <c r="F66" s="410">
        <v>3</v>
      </c>
      <c r="G66" s="410">
        <v>4</v>
      </c>
      <c r="H66" s="410">
        <v>5</v>
      </c>
      <c r="I66" s="410">
        <v>6</v>
      </c>
      <c r="J66" s="411" t="s">
        <v>211</v>
      </c>
    </row>
    <row r="67" spans="1:10" x14ac:dyDescent="0.2">
      <c r="A67" s="394" t="s">
        <v>47</v>
      </c>
      <c r="B67" s="412">
        <v>2</v>
      </c>
      <c r="C67" s="412">
        <v>25</v>
      </c>
      <c r="D67" s="412">
        <v>15</v>
      </c>
      <c r="E67" s="412">
        <v>34</v>
      </c>
      <c r="F67" s="412">
        <v>16</v>
      </c>
      <c r="G67" s="412">
        <v>8</v>
      </c>
      <c r="H67" s="412">
        <v>1</v>
      </c>
      <c r="I67" s="412">
        <v>0</v>
      </c>
      <c r="J67" s="412">
        <v>58</v>
      </c>
    </row>
    <row r="68" spans="1:10" x14ac:dyDescent="0.2">
      <c r="A68" s="397">
        <v>1</v>
      </c>
      <c r="B68" s="412">
        <v>0</v>
      </c>
      <c r="C68" s="412">
        <v>0</v>
      </c>
      <c r="D68" s="412">
        <v>1</v>
      </c>
      <c r="E68" s="412">
        <v>18</v>
      </c>
      <c r="F68" s="412">
        <v>43</v>
      </c>
      <c r="G68" s="412">
        <v>36</v>
      </c>
      <c r="H68" s="412">
        <v>2</v>
      </c>
      <c r="I68" s="412">
        <v>0</v>
      </c>
      <c r="J68" s="412">
        <v>81</v>
      </c>
    </row>
    <row r="69" spans="1:10" x14ac:dyDescent="0.2">
      <c r="A69" s="398" t="s">
        <v>124</v>
      </c>
      <c r="B69" s="412">
        <v>0</v>
      </c>
      <c r="C69" s="412">
        <v>0</v>
      </c>
      <c r="D69" s="412">
        <v>0</v>
      </c>
      <c r="E69" s="412">
        <v>2</v>
      </c>
      <c r="F69" s="412">
        <v>27</v>
      </c>
      <c r="G69" s="412">
        <v>63</v>
      </c>
      <c r="H69" s="412">
        <v>7</v>
      </c>
      <c r="I69" s="412">
        <v>0</v>
      </c>
      <c r="J69" s="412">
        <v>71</v>
      </c>
    </row>
    <row r="70" spans="1:10" x14ac:dyDescent="0.2">
      <c r="A70" s="398" t="s">
        <v>123</v>
      </c>
      <c r="B70" s="412">
        <v>0</v>
      </c>
      <c r="C70" s="412">
        <v>0</v>
      </c>
      <c r="D70" s="412">
        <v>0</v>
      </c>
      <c r="E70" s="412">
        <v>0</v>
      </c>
      <c r="F70" s="412">
        <v>8</v>
      </c>
      <c r="G70" s="412">
        <v>67</v>
      </c>
      <c r="H70" s="412">
        <v>23</v>
      </c>
      <c r="I70" s="412">
        <v>1</v>
      </c>
      <c r="J70" s="412">
        <v>91</v>
      </c>
    </row>
    <row r="71" spans="1:10" x14ac:dyDescent="0.2">
      <c r="A71" s="398" t="s">
        <v>122</v>
      </c>
      <c r="B71" s="412">
        <v>0</v>
      </c>
      <c r="C71" s="412">
        <v>0</v>
      </c>
      <c r="D71" s="412">
        <v>0</v>
      </c>
      <c r="E71" s="412">
        <v>0</v>
      </c>
      <c r="F71" s="412">
        <v>1</v>
      </c>
      <c r="G71" s="412">
        <v>42</v>
      </c>
      <c r="H71" s="412">
        <v>53</v>
      </c>
      <c r="I71" s="412">
        <v>4</v>
      </c>
      <c r="J71" s="412">
        <v>99</v>
      </c>
    </row>
    <row r="72" spans="1:10" x14ac:dyDescent="0.2">
      <c r="A72" s="397" t="s">
        <v>127</v>
      </c>
      <c r="B72" s="413">
        <v>0</v>
      </c>
      <c r="C72" s="413">
        <v>0</v>
      </c>
      <c r="D72" s="413">
        <v>0</v>
      </c>
      <c r="E72" s="413">
        <v>0</v>
      </c>
      <c r="F72" s="413">
        <v>0</v>
      </c>
      <c r="G72" s="413">
        <v>10</v>
      </c>
      <c r="H72" s="413">
        <v>64</v>
      </c>
      <c r="I72" s="413">
        <v>26</v>
      </c>
      <c r="J72" s="413">
        <v>90</v>
      </c>
    </row>
    <row r="73" spans="1:10" x14ac:dyDescent="0.2">
      <c r="A73" s="400" t="s">
        <v>96</v>
      </c>
      <c r="B73" s="413">
        <v>0</v>
      </c>
      <c r="C73" s="413">
        <v>0</v>
      </c>
      <c r="D73" s="413">
        <v>0</v>
      </c>
      <c r="E73" s="413">
        <v>1</v>
      </c>
      <c r="F73" s="413">
        <v>8</v>
      </c>
      <c r="G73" s="413">
        <v>46</v>
      </c>
      <c r="H73" s="413">
        <v>39</v>
      </c>
      <c r="I73" s="413">
        <v>7</v>
      </c>
      <c r="J73" s="413">
        <v>89</v>
      </c>
    </row>
    <row r="74" spans="1:10" x14ac:dyDescent="0.2">
      <c r="A74" s="398"/>
      <c r="B74" s="406"/>
      <c r="C74" s="406"/>
      <c r="D74" s="406"/>
      <c r="E74" s="406"/>
      <c r="F74" s="408"/>
      <c r="G74" s="409"/>
      <c r="J74" s="310" t="s">
        <v>294</v>
      </c>
    </row>
  </sheetData>
  <mergeCells count="19">
    <mergeCell ref="A65:A66"/>
    <mergeCell ref="B65:J65"/>
    <mergeCell ref="A53:G53"/>
    <mergeCell ref="A54:A55"/>
    <mergeCell ref="B54:J54"/>
    <mergeCell ref="A64:G64"/>
    <mergeCell ref="A1:J1"/>
    <mergeCell ref="A7:G7"/>
    <mergeCell ref="A8:A9"/>
    <mergeCell ref="B8:J8"/>
    <mergeCell ref="A43:A44"/>
    <mergeCell ref="B43:J43"/>
    <mergeCell ref="A18:G18"/>
    <mergeCell ref="A19:A20"/>
    <mergeCell ref="B19:J19"/>
    <mergeCell ref="A29:G29"/>
    <mergeCell ref="A30:A31"/>
    <mergeCell ref="B30:J30"/>
    <mergeCell ref="A42:G42"/>
  </mergeCells>
  <phoneticPr fontId="44" type="noConversion"/>
  <conditionalFormatting sqref="B21:J27 B32:J38">
    <cfRule type="expression" dxfId="4" priority="5">
      <formula>#REF!="Numbers"</formula>
    </cfRule>
  </conditionalFormatting>
  <conditionalFormatting sqref="B10:J16">
    <cfRule type="expression" dxfId="3" priority="4">
      <formula>#REF!="Numbers"</formula>
    </cfRule>
  </conditionalFormatting>
  <conditionalFormatting sqref="C56:J62 B67:J73">
    <cfRule type="expression" dxfId="2" priority="3">
      <formula>#REF!="Numbers"</formula>
    </cfRule>
  </conditionalFormatting>
  <conditionalFormatting sqref="B45:J51">
    <cfRule type="expression" dxfId="1" priority="2">
      <formula>#REF!="Numbers"</formula>
    </cfRule>
  </conditionalFormatting>
  <conditionalFormatting sqref="B56:B62">
    <cfRule type="expression" dxfId="0" priority="1">
      <formula>#REF!="Numbers"</formula>
    </cfRule>
  </conditionalFormatting>
  <dataValidations count="1">
    <dataValidation type="list" allowBlank="1" showInputMessage="1" showErrorMessage="1" sqref="G5:I5">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pageSetUpPr fitToPage="1"/>
  </sheetPr>
  <dimension ref="A1:AO95"/>
  <sheetViews>
    <sheetView showGridLines="0" zoomScaleNormal="100" workbookViewId="0">
      <selection activeCell="A5" sqref="A5"/>
    </sheetView>
  </sheetViews>
  <sheetFormatPr defaultRowHeight="11.25" x14ac:dyDescent="0.2"/>
  <cols>
    <col min="1" max="1" width="27.42578125" style="189" customWidth="1"/>
    <col min="2" max="2" width="3.7109375" style="213" customWidth="1"/>
    <col min="3" max="11" width="8.85546875" style="186" customWidth="1"/>
    <col min="12" max="12" width="8.85546875" style="187" customWidth="1"/>
    <col min="13" max="14" width="10.28515625" style="302" customWidth="1"/>
    <col min="15" max="15" width="12" style="303" customWidth="1"/>
    <col min="16" max="16" width="10.85546875" style="189" bestFit="1" customWidth="1"/>
    <col min="17" max="16384" width="9.140625" style="189"/>
  </cols>
  <sheetData>
    <row r="1" spans="1:41" s="182" customFormat="1" ht="14.25" customHeight="1" x14ac:dyDescent="0.2">
      <c r="A1" s="178" t="s">
        <v>302</v>
      </c>
      <c r="B1" s="179"/>
      <c r="C1" s="180"/>
      <c r="D1" s="180"/>
      <c r="E1" s="180"/>
      <c r="F1" s="180"/>
      <c r="G1" s="181"/>
      <c r="H1" s="181"/>
      <c r="I1" s="181"/>
      <c r="J1" s="181"/>
      <c r="K1" s="181"/>
      <c r="L1" s="180"/>
      <c r="M1" s="299"/>
      <c r="N1" s="299"/>
      <c r="O1" s="300"/>
    </row>
    <row r="2" spans="1:41" s="182" customFormat="1" ht="14.25" x14ac:dyDescent="0.2">
      <c r="A2" s="178" t="s">
        <v>228</v>
      </c>
      <c r="B2" s="179"/>
      <c r="C2" s="180"/>
      <c r="D2" s="180"/>
      <c r="E2" s="180"/>
      <c r="F2" s="181"/>
      <c r="G2" s="181"/>
      <c r="H2" s="181"/>
      <c r="I2" s="181"/>
      <c r="J2" s="181"/>
      <c r="K2" s="181"/>
      <c r="L2" s="180"/>
      <c r="M2" s="301"/>
      <c r="N2" s="299"/>
      <c r="O2" s="300"/>
    </row>
    <row r="3" spans="1:41" s="182" customFormat="1" ht="14.25" x14ac:dyDescent="0.2">
      <c r="A3" s="178" t="s">
        <v>23</v>
      </c>
      <c r="B3" s="179"/>
      <c r="C3" s="180"/>
      <c r="D3" s="180"/>
      <c r="E3" s="180"/>
      <c r="F3" s="181"/>
      <c r="G3" s="181"/>
      <c r="H3" s="181"/>
      <c r="I3" s="181"/>
      <c r="J3" s="181"/>
      <c r="K3" s="181"/>
      <c r="L3" s="180"/>
      <c r="M3" s="299"/>
      <c r="N3" s="299"/>
      <c r="O3" s="300"/>
    </row>
    <row r="4" spans="1:41" x14ac:dyDescent="0.2">
      <c r="A4" s="184"/>
      <c r="B4" s="185"/>
    </row>
    <row r="5" spans="1:41" x14ac:dyDescent="0.2">
      <c r="A5" s="190"/>
      <c r="B5" s="191"/>
      <c r="C5" s="471" t="s">
        <v>304</v>
      </c>
      <c r="D5" s="471"/>
      <c r="E5" s="471"/>
      <c r="F5" s="471"/>
      <c r="G5" s="471"/>
      <c r="H5" s="471"/>
      <c r="I5" s="471"/>
      <c r="J5" s="471"/>
      <c r="K5" s="471"/>
      <c r="L5" s="471"/>
      <c r="M5" s="304"/>
      <c r="N5" s="304"/>
    </row>
    <row r="6" spans="1:41" ht="45" customHeight="1" x14ac:dyDescent="0.2">
      <c r="A6" s="192"/>
      <c r="B6" s="193"/>
      <c r="C6" s="452" t="s">
        <v>6</v>
      </c>
      <c r="D6" s="452" t="s">
        <v>223</v>
      </c>
      <c r="E6" s="452" t="s">
        <v>7</v>
      </c>
      <c r="F6" s="452" t="s">
        <v>8</v>
      </c>
      <c r="G6" s="453">
        <v>2</v>
      </c>
      <c r="H6" s="453">
        <v>3</v>
      </c>
      <c r="I6" s="453">
        <v>4</v>
      </c>
      <c r="J6" s="453">
        <v>5</v>
      </c>
      <c r="K6" s="454" t="s">
        <v>24</v>
      </c>
      <c r="L6" s="455" t="s">
        <v>25</v>
      </c>
      <c r="M6" s="305" t="s">
        <v>305</v>
      </c>
      <c r="N6" s="305" t="s">
        <v>306</v>
      </c>
      <c r="O6" s="305" t="s">
        <v>273</v>
      </c>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row>
    <row r="8" spans="1:41" ht="14.25" customHeight="1" x14ac:dyDescent="0.2">
      <c r="A8" s="472" t="s">
        <v>258</v>
      </c>
      <c r="B8" s="473"/>
      <c r="C8" s="202"/>
      <c r="D8" s="202"/>
      <c r="E8" s="202"/>
      <c r="F8" s="202"/>
      <c r="G8" s="202"/>
      <c r="H8" s="202"/>
      <c r="I8" s="202"/>
      <c r="J8" s="202"/>
      <c r="K8" s="202"/>
      <c r="L8" s="202"/>
      <c r="M8" s="198"/>
      <c r="N8" s="198"/>
      <c r="O8" s="203"/>
      <c r="P8" s="201"/>
      <c r="Q8" s="195"/>
      <c r="R8" s="195"/>
    </row>
    <row r="9" spans="1:41" ht="14.25" customHeight="1" x14ac:dyDescent="0.2">
      <c r="A9" s="355" t="s">
        <v>262</v>
      </c>
      <c r="B9" s="196"/>
      <c r="C9" s="439" t="s">
        <v>37</v>
      </c>
      <c r="D9" s="439" t="s">
        <v>37</v>
      </c>
      <c r="E9" s="439">
        <v>7</v>
      </c>
      <c r="F9" s="439">
        <v>5</v>
      </c>
      <c r="G9" s="439" t="s">
        <v>37</v>
      </c>
      <c r="H9" s="439">
        <v>21</v>
      </c>
      <c r="I9" s="439">
        <v>47</v>
      </c>
      <c r="J9" s="439">
        <v>20</v>
      </c>
      <c r="K9" s="439" t="s">
        <v>37</v>
      </c>
      <c r="L9" s="439">
        <v>100</v>
      </c>
      <c r="M9" s="439">
        <v>67</v>
      </c>
      <c r="N9" s="439">
        <v>20</v>
      </c>
      <c r="O9" s="440">
        <v>590200</v>
      </c>
      <c r="P9" s="201"/>
      <c r="Q9" s="195"/>
      <c r="R9" s="195"/>
    </row>
    <row r="10" spans="1:41" ht="14.25" customHeight="1" x14ac:dyDescent="0.2">
      <c r="A10" s="355">
        <v>1998</v>
      </c>
      <c r="B10" s="196"/>
      <c r="C10" s="439">
        <v>2</v>
      </c>
      <c r="D10" s="439">
        <v>0</v>
      </c>
      <c r="E10" s="439">
        <v>4</v>
      </c>
      <c r="F10" s="439">
        <v>3</v>
      </c>
      <c r="G10" s="439" t="s">
        <v>37</v>
      </c>
      <c r="H10" s="439">
        <v>20</v>
      </c>
      <c r="I10" s="439">
        <v>48</v>
      </c>
      <c r="J10" s="439">
        <v>23</v>
      </c>
      <c r="K10" s="439" t="s">
        <v>37</v>
      </c>
      <c r="L10" s="439">
        <v>100</v>
      </c>
      <c r="M10" s="439">
        <v>71</v>
      </c>
      <c r="N10" s="439">
        <v>23</v>
      </c>
      <c r="O10" s="440">
        <v>607700</v>
      </c>
      <c r="P10" s="201"/>
      <c r="Q10" s="195"/>
      <c r="R10" s="195"/>
    </row>
    <row r="11" spans="1:41" ht="14.25" customHeight="1" x14ac:dyDescent="0.2">
      <c r="A11" s="355">
        <v>1999</v>
      </c>
      <c r="B11" s="196"/>
      <c r="C11" s="439">
        <v>1</v>
      </c>
      <c r="D11" s="439">
        <v>0</v>
      </c>
      <c r="E11" s="439">
        <v>3</v>
      </c>
      <c r="F11" s="439">
        <v>4</v>
      </c>
      <c r="G11" s="439" t="s">
        <v>37</v>
      </c>
      <c r="H11" s="439">
        <v>13</v>
      </c>
      <c r="I11" s="439">
        <v>47</v>
      </c>
      <c r="J11" s="439">
        <v>31</v>
      </c>
      <c r="K11" s="439" t="s">
        <v>37</v>
      </c>
      <c r="L11" s="439">
        <v>100</v>
      </c>
      <c r="M11" s="441">
        <v>78</v>
      </c>
      <c r="N11" s="441">
        <v>31</v>
      </c>
      <c r="O11" s="440">
        <v>627000</v>
      </c>
      <c r="P11" s="201"/>
      <c r="Q11" s="195"/>
      <c r="R11" s="195"/>
    </row>
    <row r="12" spans="1:41" ht="14.25" customHeight="1" x14ac:dyDescent="0.2">
      <c r="A12" s="355">
        <v>2000</v>
      </c>
      <c r="B12" s="196"/>
      <c r="C12" s="442">
        <v>1</v>
      </c>
      <c r="D12" s="442">
        <v>0</v>
      </c>
      <c r="E12" s="442">
        <v>3</v>
      </c>
      <c r="F12" s="442">
        <v>3</v>
      </c>
      <c r="G12" s="439" t="s">
        <v>37</v>
      </c>
      <c r="H12" s="442">
        <v>9</v>
      </c>
      <c r="I12" s="442">
        <v>41</v>
      </c>
      <c r="J12" s="442">
        <v>42</v>
      </c>
      <c r="K12" s="439" t="s">
        <v>37</v>
      </c>
      <c r="L12" s="442">
        <v>100</v>
      </c>
      <c r="M12" s="441">
        <v>83</v>
      </c>
      <c r="N12" s="441">
        <v>42</v>
      </c>
      <c r="O12" s="440">
        <v>622600</v>
      </c>
      <c r="P12" s="201"/>
      <c r="Q12" s="195"/>
      <c r="R12" s="195"/>
    </row>
    <row r="13" spans="1:41" ht="14.25" customHeight="1" x14ac:dyDescent="0.2">
      <c r="A13" s="355">
        <v>2001</v>
      </c>
      <c r="B13" s="196"/>
      <c r="C13" s="442">
        <v>1</v>
      </c>
      <c r="D13" s="442">
        <v>1</v>
      </c>
      <c r="E13" s="442">
        <v>3</v>
      </c>
      <c r="F13" s="442">
        <v>3</v>
      </c>
      <c r="G13" s="439" t="s">
        <v>37</v>
      </c>
      <c r="H13" s="442">
        <v>11</v>
      </c>
      <c r="I13" s="442">
        <v>40</v>
      </c>
      <c r="J13" s="442">
        <v>42</v>
      </c>
      <c r="K13" s="439" t="s">
        <v>37</v>
      </c>
      <c r="L13" s="442">
        <v>100</v>
      </c>
      <c r="M13" s="441">
        <v>82</v>
      </c>
      <c r="N13" s="441">
        <v>42</v>
      </c>
      <c r="O13" s="440">
        <v>632900</v>
      </c>
      <c r="P13" s="201"/>
      <c r="Q13" s="195"/>
      <c r="R13" s="195"/>
    </row>
    <row r="14" spans="1:41" ht="14.25" customHeight="1" x14ac:dyDescent="0.2">
      <c r="A14" s="355">
        <v>2002</v>
      </c>
      <c r="B14" s="196"/>
      <c r="C14" s="442">
        <v>1</v>
      </c>
      <c r="D14" s="442">
        <v>1</v>
      </c>
      <c r="E14" s="442">
        <v>3</v>
      </c>
      <c r="F14" s="442">
        <v>4</v>
      </c>
      <c r="G14" s="439" t="s">
        <v>37</v>
      </c>
      <c r="H14" s="442">
        <v>12</v>
      </c>
      <c r="I14" s="442">
        <v>42</v>
      </c>
      <c r="J14" s="442">
        <v>38</v>
      </c>
      <c r="K14" s="439" t="s">
        <v>37</v>
      </c>
      <c r="L14" s="442">
        <v>100</v>
      </c>
      <c r="M14" s="441">
        <v>80</v>
      </c>
      <c r="N14" s="441">
        <v>38</v>
      </c>
      <c r="O14" s="440">
        <v>640200</v>
      </c>
      <c r="P14" s="201"/>
      <c r="Q14" s="195"/>
      <c r="R14" s="195"/>
    </row>
    <row r="15" spans="1:41" ht="14.25" customHeight="1" x14ac:dyDescent="0.2">
      <c r="A15" s="355">
        <v>2003</v>
      </c>
      <c r="B15" s="196"/>
      <c r="C15" s="439">
        <v>1</v>
      </c>
      <c r="D15" s="439">
        <v>1</v>
      </c>
      <c r="E15" s="439">
        <v>3</v>
      </c>
      <c r="F15" s="439">
        <v>4</v>
      </c>
      <c r="G15" s="439" t="s">
        <v>37</v>
      </c>
      <c r="H15" s="439">
        <v>10</v>
      </c>
      <c r="I15" s="439">
        <v>39</v>
      </c>
      <c r="J15" s="439">
        <v>42</v>
      </c>
      <c r="K15" s="439" t="s">
        <v>37</v>
      </c>
      <c r="L15" s="439">
        <v>100</v>
      </c>
      <c r="M15" s="441">
        <v>81</v>
      </c>
      <c r="N15" s="441">
        <v>42</v>
      </c>
      <c r="O15" s="440">
        <v>636500</v>
      </c>
      <c r="P15" s="201"/>
      <c r="Q15" s="195"/>
      <c r="R15" s="195"/>
    </row>
    <row r="16" spans="1:41" ht="14.25" customHeight="1" x14ac:dyDescent="0.2">
      <c r="A16" s="355">
        <v>2004</v>
      </c>
      <c r="B16" s="196"/>
      <c r="C16" s="443">
        <v>1</v>
      </c>
      <c r="D16" s="443">
        <v>0</v>
      </c>
      <c r="E16" s="443">
        <v>4</v>
      </c>
      <c r="F16" s="443">
        <v>4</v>
      </c>
      <c r="G16" s="439" t="s">
        <v>37</v>
      </c>
      <c r="H16" s="443">
        <v>8</v>
      </c>
      <c r="I16" s="443">
        <v>44</v>
      </c>
      <c r="J16" s="443">
        <v>39</v>
      </c>
      <c r="K16" s="439" t="s">
        <v>37</v>
      </c>
      <c r="L16" s="443">
        <v>100</v>
      </c>
      <c r="M16" s="441">
        <v>83</v>
      </c>
      <c r="N16" s="441">
        <v>39</v>
      </c>
      <c r="O16" s="440">
        <v>610500</v>
      </c>
      <c r="P16" s="201"/>
      <c r="Q16" s="195"/>
      <c r="R16" s="195"/>
    </row>
    <row r="17" spans="1:28" ht="14.25" customHeight="1" x14ac:dyDescent="0.2">
      <c r="A17" s="355">
        <v>2005</v>
      </c>
      <c r="B17" s="196"/>
      <c r="C17" s="444">
        <v>1</v>
      </c>
      <c r="D17" s="444">
        <v>0</v>
      </c>
      <c r="E17" s="444">
        <v>4</v>
      </c>
      <c r="F17" s="444">
        <v>3</v>
      </c>
      <c r="G17" s="439" t="s">
        <v>37</v>
      </c>
      <c r="H17" s="444">
        <v>7</v>
      </c>
      <c r="I17" s="444">
        <v>42</v>
      </c>
      <c r="J17" s="444">
        <v>43</v>
      </c>
      <c r="K17" s="439" t="s">
        <v>37</v>
      </c>
      <c r="L17" s="444">
        <v>100</v>
      </c>
      <c r="M17" s="441">
        <v>84</v>
      </c>
      <c r="N17" s="441">
        <v>43</v>
      </c>
      <c r="O17" s="440">
        <v>607900</v>
      </c>
      <c r="P17" s="201"/>
      <c r="Q17" s="195"/>
      <c r="R17" s="195"/>
    </row>
    <row r="18" spans="1:28" ht="14.25" customHeight="1" x14ac:dyDescent="0.2">
      <c r="A18" s="355">
        <v>2006</v>
      </c>
      <c r="B18" s="196"/>
      <c r="C18" s="439">
        <v>1</v>
      </c>
      <c r="D18" s="439">
        <v>0</v>
      </c>
      <c r="E18" s="439">
        <v>4</v>
      </c>
      <c r="F18" s="439">
        <v>3</v>
      </c>
      <c r="G18" s="439" t="s">
        <v>37</v>
      </c>
      <c r="H18" s="439">
        <v>9</v>
      </c>
      <c r="I18" s="439">
        <v>36</v>
      </c>
      <c r="J18" s="439">
        <v>47</v>
      </c>
      <c r="K18" s="439" t="s">
        <v>37</v>
      </c>
      <c r="L18" s="439">
        <v>100</v>
      </c>
      <c r="M18" s="441">
        <v>83</v>
      </c>
      <c r="N18" s="441">
        <v>47</v>
      </c>
      <c r="O18" s="440">
        <v>592200</v>
      </c>
      <c r="P18" s="430"/>
      <c r="Q18" s="195"/>
      <c r="R18" s="195"/>
    </row>
    <row r="19" spans="1:28" ht="14.25" customHeight="1" x14ac:dyDescent="0.2">
      <c r="A19" s="355">
        <v>2007</v>
      </c>
      <c r="B19" s="196"/>
      <c r="C19" s="439">
        <v>1</v>
      </c>
      <c r="D19" s="439">
        <v>0</v>
      </c>
      <c r="E19" s="439">
        <v>4</v>
      </c>
      <c r="F19" s="439">
        <v>3</v>
      </c>
      <c r="G19" s="439" t="s">
        <v>37</v>
      </c>
      <c r="H19" s="439">
        <v>8</v>
      </c>
      <c r="I19" s="439">
        <v>36</v>
      </c>
      <c r="J19" s="439">
        <v>48</v>
      </c>
      <c r="K19" s="439" t="s">
        <v>37</v>
      </c>
      <c r="L19" s="439">
        <v>100</v>
      </c>
      <c r="M19" s="441">
        <v>84</v>
      </c>
      <c r="N19" s="441">
        <v>48</v>
      </c>
      <c r="O19" s="440">
        <v>585900</v>
      </c>
      <c r="P19" s="430"/>
      <c r="Q19" s="195"/>
      <c r="R19" s="195"/>
    </row>
    <row r="20" spans="1:28" ht="14.25" customHeight="1" x14ac:dyDescent="0.2">
      <c r="A20" s="356">
        <v>2008</v>
      </c>
      <c r="B20" s="196"/>
      <c r="C20" s="445">
        <v>1</v>
      </c>
      <c r="D20" s="445">
        <v>0</v>
      </c>
      <c r="E20" s="445">
        <v>4</v>
      </c>
      <c r="F20" s="445">
        <v>2</v>
      </c>
      <c r="G20" s="439" t="s">
        <v>37</v>
      </c>
      <c r="H20" s="445">
        <v>6</v>
      </c>
      <c r="I20" s="445">
        <v>38</v>
      </c>
      <c r="J20" s="445">
        <v>49</v>
      </c>
      <c r="K20" s="439" t="s">
        <v>37</v>
      </c>
      <c r="L20" s="445">
        <v>100</v>
      </c>
      <c r="M20" s="441">
        <v>87</v>
      </c>
      <c r="N20" s="441">
        <v>49</v>
      </c>
      <c r="O20" s="440">
        <v>585800</v>
      </c>
      <c r="P20" s="430"/>
      <c r="Q20" s="195"/>
      <c r="R20" s="195"/>
    </row>
    <row r="21" spans="1:28" ht="14.25" customHeight="1" x14ac:dyDescent="0.2">
      <c r="A21" s="356">
        <v>2009</v>
      </c>
      <c r="B21" s="200"/>
      <c r="C21" s="446">
        <v>1</v>
      </c>
      <c r="D21" s="446">
        <v>0</v>
      </c>
      <c r="E21" s="446">
        <v>4</v>
      </c>
      <c r="F21" s="446">
        <v>3</v>
      </c>
      <c r="G21" s="439" t="s">
        <v>37</v>
      </c>
      <c r="H21" s="446">
        <v>7</v>
      </c>
      <c r="I21" s="446">
        <v>38</v>
      </c>
      <c r="J21" s="446">
        <v>47</v>
      </c>
      <c r="K21" s="439" t="s">
        <v>37</v>
      </c>
      <c r="L21" s="446">
        <v>100</v>
      </c>
      <c r="M21" s="441">
        <v>86</v>
      </c>
      <c r="N21" s="441">
        <v>47</v>
      </c>
      <c r="O21" s="440">
        <v>579600</v>
      </c>
      <c r="P21" s="430"/>
      <c r="Q21" s="195"/>
      <c r="R21" s="195"/>
    </row>
    <row r="22" spans="1:28" ht="14.25" customHeight="1" x14ac:dyDescent="0.2">
      <c r="A22" s="354" t="s">
        <v>239</v>
      </c>
      <c r="B22" s="199"/>
      <c r="C22" s="447">
        <v>1</v>
      </c>
      <c r="D22" s="447">
        <v>0</v>
      </c>
      <c r="E22" s="447">
        <v>5</v>
      </c>
      <c r="F22" s="447">
        <v>4</v>
      </c>
      <c r="G22" s="439" t="s">
        <v>37</v>
      </c>
      <c r="H22" s="447">
        <v>7</v>
      </c>
      <c r="I22" s="447">
        <v>33</v>
      </c>
      <c r="J22" s="447">
        <v>50</v>
      </c>
      <c r="K22" s="439" t="s">
        <v>37</v>
      </c>
      <c r="L22" s="447">
        <v>100</v>
      </c>
      <c r="M22" s="441">
        <v>83</v>
      </c>
      <c r="N22" s="441">
        <v>50</v>
      </c>
      <c r="O22" s="440">
        <v>422200</v>
      </c>
      <c r="P22" s="430"/>
      <c r="Q22" s="195"/>
      <c r="R22" s="195"/>
    </row>
    <row r="23" spans="1:28" ht="14.25" customHeight="1" x14ac:dyDescent="0.2">
      <c r="A23" s="354" t="s">
        <v>240</v>
      </c>
      <c r="B23" s="199"/>
      <c r="C23" s="447">
        <v>0</v>
      </c>
      <c r="D23" s="447">
        <v>0</v>
      </c>
      <c r="E23" s="447">
        <v>4</v>
      </c>
      <c r="F23" s="447">
        <v>4</v>
      </c>
      <c r="G23" s="439" t="s">
        <v>37</v>
      </c>
      <c r="H23" s="447">
        <v>8</v>
      </c>
      <c r="I23" s="447">
        <v>41</v>
      </c>
      <c r="J23" s="447">
        <v>43</v>
      </c>
      <c r="K23" s="439" t="s">
        <v>37</v>
      </c>
      <c r="L23" s="447">
        <v>100</v>
      </c>
      <c r="M23" s="441">
        <v>84</v>
      </c>
      <c r="N23" s="441">
        <v>43</v>
      </c>
      <c r="O23" s="440">
        <v>554500</v>
      </c>
      <c r="P23" s="430"/>
      <c r="Q23" s="195"/>
      <c r="R23" s="195"/>
    </row>
    <row r="24" spans="1:28" ht="14.25" customHeight="1" x14ac:dyDescent="0.2">
      <c r="A24" s="354" t="s">
        <v>245</v>
      </c>
      <c r="B24" s="199"/>
      <c r="C24" s="439">
        <v>0</v>
      </c>
      <c r="D24" s="439">
        <v>0</v>
      </c>
      <c r="E24" s="439">
        <v>4</v>
      </c>
      <c r="F24" s="439">
        <v>2</v>
      </c>
      <c r="G24" s="439" t="s">
        <v>37</v>
      </c>
      <c r="H24" s="439">
        <v>7</v>
      </c>
      <c r="I24" s="439">
        <v>38</v>
      </c>
      <c r="J24" s="439">
        <v>48</v>
      </c>
      <c r="K24" s="439">
        <v>0</v>
      </c>
      <c r="L24" s="439">
        <v>100</v>
      </c>
      <c r="M24" s="441">
        <v>87</v>
      </c>
      <c r="N24" s="441">
        <v>48</v>
      </c>
      <c r="O24" s="440">
        <v>544100</v>
      </c>
      <c r="P24" s="430"/>
      <c r="Q24" s="195"/>
      <c r="R24" s="195"/>
    </row>
    <row r="25" spans="1:28" ht="14.25" customHeight="1" x14ac:dyDescent="0.2">
      <c r="A25" s="356">
        <v>2013</v>
      </c>
      <c r="B25" s="199"/>
      <c r="C25" s="439">
        <v>0</v>
      </c>
      <c r="D25" s="439">
        <v>0</v>
      </c>
      <c r="E25" s="439">
        <v>3</v>
      </c>
      <c r="F25" s="439">
        <v>2</v>
      </c>
      <c r="G25" s="439" t="s">
        <v>37</v>
      </c>
      <c r="H25" s="439">
        <v>8</v>
      </c>
      <c r="I25" s="439">
        <v>41</v>
      </c>
      <c r="J25" s="439">
        <v>44</v>
      </c>
      <c r="K25" s="439">
        <v>0</v>
      </c>
      <c r="L25" s="439">
        <v>100</v>
      </c>
      <c r="M25" s="441">
        <v>86</v>
      </c>
      <c r="N25" s="441">
        <v>45</v>
      </c>
      <c r="O25" s="440">
        <v>537800</v>
      </c>
      <c r="P25" s="431"/>
      <c r="Q25" s="195"/>
      <c r="R25" s="195"/>
    </row>
    <row r="26" spans="1:28" ht="14.25" customHeight="1" x14ac:dyDescent="0.2">
      <c r="A26" s="369"/>
      <c r="B26" s="204"/>
      <c r="C26" s="439"/>
      <c r="D26" s="439"/>
      <c r="E26" s="439"/>
      <c r="F26" s="439"/>
      <c r="G26" s="439"/>
      <c r="H26" s="439"/>
      <c r="I26" s="439"/>
      <c r="J26" s="439"/>
      <c r="K26" s="439"/>
      <c r="L26" s="439"/>
      <c r="M26" s="441"/>
      <c r="N26" s="441"/>
      <c r="O26" s="448"/>
      <c r="P26" s="201"/>
      <c r="Q26" s="195"/>
      <c r="R26" s="195"/>
    </row>
    <row r="27" spans="1:28" ht="14.25" customHeight="1" x14ac:dyDescent="0.2">
      <c r="A27" s="472" t="s">
        <v>260</v>
      </c>
      <c r="B27" s="473"/>
      <c r="C27" s="306"/>
      <c r="D27" s="306"/>
      <c r="E27" s="306"/>
      <c r="F27" s="306"/>
      <c r="G27" s="306"/>
      <c r="H27" s="306"/>
      <c r="I27" s="306"/>
      <c r="J27" s="306"/>
      <c r="K27" s="306"/>
      <c r="L27" s="306"/>
      <c r="M27" s="306"/>
      <c r="N27" s="306"/>
      <c r="O27" s="307"/>
      <c r="P27" s="195"/>
      <c r="Q27" s="195"/>
      <c r="R27" s="195"/>
      <c r="S27" s="195"/>
      <c r="T27" s="195"/>
      <c r="U27" s="195"/>
      <c r="V27" s="195"/>
      <c r="W27" s="195"/>
      <c r="X27" s="195"/>
      <c r="Y27" s="195"/>
      <c r="Z27" s="195"/>
      <c r="AA27" s="195"/>
      <c r="AB27" s="195"/>
    </row>
    <row r="28" spans="1:28" s="187" customFormat="1" ht="14.25" customHeight="1" x14ac:dyDescent="0.2">
      <c r="A28" s="354">
        <v>2013</v>
      </c>
      <c r="B28" s="196"/>
      <c r="C28" s="449">
        <v>0</v>
      </c>
      <c r="D28" s="449">
        <v>0</v>
      </c>
      <c r="E28" s="449">
        <v>3</v>
      </c>
      <c r="F28" s="449">
        <v>3</v>
      </c>
      <c r="G28" s="439" t="s">
        <v>37</v>
      </c>
      <c r="H28" s="449">
        <v>20</v>
      </c>
      <c r="I28" s="449">
        <v>26</v>
      </c>
      <c r="J28" s="449">
        <v>46</v>
      </c>
      <c r="K28" s="449">
        <v>2</v>
      </c>
      <c r="L28" s="449">
        <v>100</v>
      </c>
      <c r="M28" s="449">
        <v>74</v>
      </c>
      <c r="N28" s="449">
        <v>48</v>
      </c>
      <c r="O28" s="274">
        <v>537700</v>
      </c>
      <c r="P28" s="186"/>
      <c r="Q28" s="195"/>
      <c r="R28" s="186"/>
      <c r="S28" s="186"/>
      <c r="T28" s="186"/>
      <c r="U28" s="186"/>
      <c r="V28" s="186"/>
      <c r="W28" s="186"/>
      <c r="X28" s="186"/>
      <c r="Y28" s="186"/>
      <c r="Z28" s="186"/>
      <c r="AA28" s="186"/>
      <c r="AB28" s="186"/>
    </row>
    <row r="29" spans="1:28" ht="14.25" customHeight="1" x14ac:dyDescent="0.2">
      <c r="A29" s="199"/>
      <c r="B29" s="199"/>
      <c r="C29" s="439"/>
      <c r="D29" s="439"/>
      <c r="E29" s="439"/>
      <c r="F29" s="439"/>
      <c r="G29" s="439"/>
      <c r="H29" s="439"/>
      <c r="I29" s="439"/>
      <c r="J29" s="439"/>
      <c r="K29" s="439"/>
      <c r="L29" s="439"/>
      <c r="M29" s="441"/>
      <c r="N29" s="441"/>
      <c r="O29" s="448"/>
      <c r="P29" s="201"/>
      <c r="Q29" s="195"/>
      <c r="R29" s="195"/>
    </row>
    <row r="30" spans="1:28" ht="14.25" customHeight="1" x14ac:dyDescent="0.2">
      <c r="A30" s="474" t="s">
        <v>20</v>
      </c>
      <c r="B30" s="475"/>
      <c r="C30" s="441"/>
      <c r="D30" s="441"/>
      <c r="E30" s="441"/>
      <c r="F30" s="441"/>
      <c r="G30" s="441"/>
      <c r="H30" s="441"/>
      <c r="I30" s="441"/>
      <c r="J30" s="441"/>
      <c r="K30" s="441"/>
      <c r="L30" s="441"/>
      <c r="M30" s="441"/>
      <c r="N30" s="441"/>
      <c r="O30" s="450"/>
      <c r="P30" s="195"/>
      <c r="Q30" s="195"/>
    </row>
    <row r="31" spans="1:28" ht="14.25" customHeight="1" x14ac:dyDescent="0.2">
      <c r="A31" s="354" t="s">
        <v>261</v>
      </c>
      <c r="B31" s="205"/>
      <c r="C31" s="449">
        <v>4</v>
      </c>
      <c r="D31" s="449">
        <v>0</v>
      </c>
      <c r="E31" s="449" t="s">
        <v>37</v>
      </c>
      <c r="F31" s="449">
        <v>5</v>
      </c>
      <c r="G31" s="449">
        <v>7</v>
      </c>
      <c r="H31" s="449">
        <v>37</v>
      </c>
      <c r="I31" s="449">
        <v>31</v>
      </c>
      <c r="J31" s="449">
        <v>12</v>
      </c>
      <c r="K31" s="449">
        <v>0</v>
      </c>
      <c r="L31" s="449">
        <v>100</v>
      </c>
      <c r="M31" s="449">
        <v>45</v>
      </c>
      <c r="N31" s="449">
        <v>13</v>
      </c>
      <c r="O31" s="451">
        <v>465300</v>
      </c>
      <c r="P31" s="195"/>
      <c r="Q31" s="195"/>
    </row>
    <row r="32" spans="1:28" ht="14.25" customHeight="1" x14ac:dyDescent="0.2">
      <c r="A32" s="355">
        <v>1996</v>
      </c>
      <c r="B32" s="205"/>
      <c r="C32" s="449">
        <v>3</v>
      </c>
      <c r="D32" s="449">
        <v>0</v>
      </c>
      <c r="E32" s="449" t="s">
        <v>37</v>
      </c>
      <c r="F32" s="449">
        <v>2</v>
      </c>
      <c r="G32" s="449">
        <v>5</v>
      </c>
      <c r="H32" s="449">
        <v>34</v>
      </c>
      <c r="I32" s="449">
        <v>40</v>
      </c>
      <c r="J32" s="449">
        <v>14</v>
      </c>
      <c r="K32" s="449">
        <v>0</v>
      </c>
      <c r="L32" s="449">
        <v>100</v>
      </c>
      <c r="M32" s="449">
        <v>54</v>
      </c>
      <c r="N32" s="449">
        <v>14</v>
      </c>
      <c r="O32" s="451">
        <v>584400</v>
      </c>
      <c r="P32" s="195"/>
      <c r="Q32" s="195"/>
    </row>
    <row r="33" spans="1:18" ht="14.25" customHeight="1" x14ac:dyDescent="0.2">
      <c r="A33" s="355">
        <v>1997</v>
      </c>
      <c r="B33" s="205"/>
      <c r="C33" s="441">
        <v>3</v>
      </c>
      <c r="D33" s="441">
        <v>0</v>
      </c>
      <c r="E33" s="441">
        <v>3</v>
      </c>
      <c r="F33" s="441">
        <v>2</v>
      </c>
      <c r="G33" s="441">
        <v>2</v>
      </c>
      <c r="H33" s="441">
        <v>28</v>
      </c>
      <c r="I33" s="441">
        <v>44</v>
      </c>
      <c r="J33" s="441">
        <v>18</v>
      </c>
      <c r="K33" s="441">
        <v>0</v>
      </c>
      <c r="L33" s="441">
        <v>100</v>
      </c>
      <c r="M33" s="441">
        <v>62</v>
      </c>
      <c r="N33" s="441">
        <v>18</v>
      </c>
      <c r="O33" s="451">
        <v>589400</v>
      </c>
      <c r="P33" s="195"/>
      <c r="Q33" s="195"/>
    </row>
    <row r="34" spans="1:18" ht="14.25" customHeight="1" x14ac:dyDescent="0.2">
      <c r="A34" s="355">
        <v>1998</v>
      </c>
      <c r="B34" s="205"/>
      <c r="C34" s="441">
        <v>2</v>
      </c>
      <c r="D34" s="441">
        <v>0</v>
      </c>
      <c r="E34" s="441">
        <v>3</v>
      </c>
      <c r="F34" s="441">
        <v>3</v>
      </c>
      <c r="G34" s="441">
        <v>1</v>
      </c>
      <c r="H34" s="441">
        <v>31</v>
      </c>
      <c r="I34" s="441">
        <v>42</v>
      </c>
      <c r="J34" s="441">
        <v>17</v>
      </c>
      <c r="K34" s="441">
        <v>0</v>
      </c>
      <c r="L34" s="441">
        <v>100</v>
      </c>
      <c r="M34" s="441">
        <v>59</v>
      </c>
      <c r="N34" s="441">
        <v>17</v>
      </c>
      <c r="O34" s="451">
        <v>608300</v>
      </c>
      <c r="P34" s="195"/>
      <c r="Q34" s="195"/>
    </row>
    <row r="35" spans="1:18" ht="14.25" customHeight="1" x14ac:dyDescent="0.2">
      <c r="A35" s="355">
        <v>1999</v>
      </c>
      <c r="B35" s="205"/>
      <c r="C35" s="449">
        <v>2</v>
      </c>
      <c r="D35" s="449">
        <v>0</v>
      </c>
      <c r="E35" s="449">
        <v>3</v>
      </c>
      <c r="F35" s="449">
        <v>2</v>
      </c>
      <c r="G35" s="449">
        <v>1</v>
      </c>
      <c r="H35" s="449">
        <v>23</v>
      </c>
      <c r="I35" s="449">
        <v>45</v>
      </c>
      <c r="J35" s="449">
        <v>24</v>
      </c>
      <c r="K35" s="449">
        <v>0</v>
      </c>
      <c r="L35" s="449">
        <v>100</v>
      </c>
      <c r="M35" s="449">
        <v>69</v>
      </c>
      <c r="N35" s="449">
        <v>24</v>
      </c>
      <c r="O35" s="451">
        <v>629000</v>
      </c>
      <c r="P35" s="195"/>
      <c r="Q35" s="195"/>
    </row>
    <row r="36" spans="1:18" ht="14.25" customHeight="1" x14ac:dyDescent="0.2">
      <c r="A36" s="355">
        <v>2000</v>
      </c>
      <c r="B36" s="205"/>
      <c r="C36" s="449">
        <v>2</v>
      </c>
      <c r="D36" s="449">
        <v>0</v>
      </c>
      <c r="E36" s="449">
        <v>3</v>
      </c>
      <c r="F36" s="449">
        <v>2</v>
      </c>
      <c r="G36" s="449">
        <v>1</v>
      </c>
      <c r="H36" s="449">
        <v>21</v>
      </c>
      <c r="I36" s="449">
        <v>47</v>
      </c>
      <c r="J36" s="449">
        <v>24</v>
      </c>
      <c r="K36" s="449">
        <v>0</v>
      </c>
      <c r="L36" s="449">
        <v>100</v>
      </c>
      <c r="M36" s="449">
        <v>72</v>
      </c>
      <c r="N36" s="449">
        <v>25</v>
      </c>
      <c r="O36" s="451">
        <v>623700</v>
      </c>
      <c r="P36" s="195"/>
      <c r="Q36" s="195"/>
    </row>
    <row r="37" spans="1:18" ht="14.25" customHeight="1" x14ac:dyDescent="0.2">
      <c r="A37" s="355">
        <v>2001</v>
      </c>
      <c r="B37" s="205"/>
      <c r="C37" s="441">
        <v>1</v>
      </c>
      <c r="D37" s="441">
        <v>0</v>
      </c>
      <c r="E37" s="441">
        <v>2</v>
      </c>
      <c r="F37" s="441">
        <v>2</v>
      </c>
      <c r="G37" s="441">
        <v>1</v>
      </c>
      <c r="H37" s="441">
        <v>22</v>
      </c>
      <c r="I37" s="441">
        <v>45</v>
      </c>
      <c r="J37" s="441">
        <v>25</v>
      </c>
      <c r="K37" s="441">
        <v>0</v>
      </c>
      <c r="L37" s="441">
        <v>100</v>
      </c>
      <c r="M37" s="441">
        <v>71</v>
      </c>
      <c r="N37" s="441">
        <v>25</v>
      </c>
      <c r="O37" s="451">
        <v>633500</v>
      </c>
      <c r="P37" s="195"/>
      <c r="Q37" s="195"/>
    </row>
    <row r="38" spans="1:18" ht="14.25" customHeight="1" x14ac:dyDescent="0.2">
      <c r="A38" s="355">
        <v>2002</v>
      </c>
      <c r="B38" s="205"/>
      <c r="C38" s="441">
        <v>1</v>
      </c>
      <c r="D38" s="441">
        <v>1</v>
      </c>
      <c r="E38" s="441">
        <v>2</v>
      </c>
      <c r="F38" s="441">
        <v>2</v>
      </c>
      <c r="G38" s="441">
        <v>1</v>
      </c>
      <c r="H38" s="441">
        <v>20</v>
      </c>
      <c r="I38" s="441">
        <v>46</v>
      </c>
      <c r="J38" s="441">
        <v>27</v>
      </c>
      <c r="K38" s="441">
        <v>0</v>
      </c>
      <c r="L38" s="441">
        <v>100</v>
      </c>
      <c r="M38" s="441">
        <v>73</v>
      </c>
      <c r="N38" s="441">
        <v>28</v>
      </c>
      <c r="O38" s="451">
        <v>640800</v>
      </c>
      <c r="P38" s="195"/>
      <c r="Q38" s="195"/>
    </row>
    <row r="39" spans="1:18" ht="14.25" customHeight="1" x14ac:dyDescent="0.2">
      <c r="A39" s="355">
        <v>2003</v>
      </c>
      <c r="B39" s="205"/>
      <c r="C39" s="441">
        <v>1</v>
      </c>
      <c r="D39" s="441">
        <v>1</v>
      </c>
      <c r="E39" s="441">
        <v>3</v>
      </c>
      <c r="F39" s="441">
        <v>2</v>
      </c>
      <c r="G39" s="441">
        <v>1</v>
      </c>
      <c r="H39" s="441">
        <v>19</v>
      </c>
      <c r="I39" s="441">
        <v>44</v>
      </c>
      <c r="J39" s="441">
        <v>29</v>
      </c>
      <c r="K39" s="441" t="s">
        <v>37</v>
      </c>
      <c r="L39" s="441">
        <v>100</v>
      </c>
      <c r="M39" s="441">
        <v>73</v>
      </c>
      <c r="N39" s="441">
        <v>29</v>
      </c>
      <c r="O39" s="451">
        <v>637200</v>
      </c>
      <c r="P39" s="195"/>
      <c r="Q39" s="195"/>
    </row>
    <row r="40" spans="1:18" ht="14.25" customHeight="1" x14ac:dyDescent="0.2">
      <c r="A40" s="355">
        <v>2004</v>
      </c>
      <c r="B40" s="205"/>
      <c r="C40" s="441">
        <v>1</v>
      </c>
      <c r="D40" s="441">
        <v>0</v>
      </c>
      <c r="E40" s="441">
        <v>3</v>
      </c>
      <c r="F40" s="441">
        <v>2</v>
      </c>
      <c r="G40" s="441">
        <v>1</v>
      </c>
      <c r="H40" s="441">
        <v>19</v>
      </c>
      <c r="I40" s="441">
        <v>43</v>
      </c>
      <c r="J40" s="441">
        <v>31</v>
      </c>
      <c r="K40" s="441" t="s">
        <v>37</v>
      </c>
      <c r="L40" s="441">
        <v>100</v>
      </c>
      <c r="M40" s="441">
        <v>74</v>
      </c>
      <c r="N40" s="441">
        <v>31</v>
      </c>
      <c r="O40" s="451">
        <v>612700</v>
      </c>
      <c r="P40" s="195"/>
      <c r="Q40" s="195"/>
    </row>
    <row r="41" spans="1:18" ht="14.25" customHeight="1" x14ac:dyDescent="0.2">
      <c r="A41" s="355">
        <v>2005</v>
      </c>
      <c r="B41" s="205"/>
      <c r="C41" s="441">
        <v>1</v>
      </c>
      <c r="D41" s="441">
        <v>0</v>
      </c>
      <c r="E41" s="441">
        <v>3</v>
      </c>
      <c r="F41" s="441">
        <v>2</v>
      </c>
      <c r="G41" s="441">
        <v>1</v>
      </c>
      <c r="H41" s="441">
        <v>18</v>
      </c>
      <c r="I41" s="441">
        <v>44</v>
      </c>
      <c r="J41" s="441">
        <v>31</v>
      </c>
      <c r="K41" s="441" t="s">
        <v>37</v>
      </c>
      <c r="L41" s="441">
        <v>100</v>
      </c>
      <c r="M41" s="441">
        <v>75</v>
      </c>
      <c r="N41" s="441">
        <v>31</v>
      </c>
      <c r="O41" s="451">
        <v>609900</v>
      </c>
      <c r="P41" s="195"/>
      <c r="Q41" s="195"/>
    </row>
    <row r="42" spans="1:18" ht="14.25" customHeight="1" x14ac:dyDescent="0.2">
      <c r="A42" s="355">
        <v>2006</v>
      </c>
      <c r="B42" s="205"/>
      <c r="C42" s="441">
        <v>1</v>
      </c>
      <c r="D42" s="441">
        <v>0</v>
      </c>
      <c r="E42" s="441">
        <v>3</v>
      </c>
      <c r="F42" s="441">
        <v>2</v>
      </c>
      <c r="G42" s="441">
        <v>1</v>
      </c>
      <c r="H42" s="441">
        <v>17</v>
      </c>
      <c r="I42" s="441">
        <v>43</v>
      </c>
      <c r="J42" s="441">
        <v>33</v>
      </c>
      <c r="K42" s="441" t="s">
        <v>37</v>
      </c>
      <c r="L42" s="441">
        <v>100</v>
      </c>
      <c r="M42" s="441">
        <v>76</v>
      </c>
      <c r="N42" s="441">
        <v>33</v>
      </c>
      <c r="O42" s="451">
        <v>594200</v>
      </c>
      <c r="P42" s="195"/>
      <c r="Q42" s="195"/>
    </row>
    <row r="43" spans="1:18" ht="14.25" customHeight="1" x14ac:dyDescent="0.2">
      <c r="A43" s="355">
        <v>2007</v>
      </c>
      <c r="B43" s="196"/>
      <c r="C43" s="441">
        <v>1</v>
      </c>
      <c r="D43" s="441">
        <v>0</v>
      </c>
      <c r="E43" s="441">
        <v>3</v>
      </c>
      <c r="F43" s="441">
        <v>2</v>
      </c>
      <c r="G43" s="441">
        <v>1</v>
      </c>
      <c r="H43" s="441">
        <v>16</v>
      </c>
      <c r="I43" s="441">
        <v>45</v>
      </c>
      <c r="J43" s="441">
        <v>32</v>
      </c>
      <c r="K43" s="441" t="s">
        <v>37</v>
      </c>
      <c r="L43" s="441">
        <v>100</v>
      </c>
      <c r="M43" s="441">
        <v>77</v>
      </c>
      <c r="N43" s="441">
        <v>32</v>
      </c>
      <c r="O43" s="451">
        <v>587200</v>
      </c>
      <c r="P43" s="195"/>
      <c r="Q43" s="195"/>
    </row>
    <row r="44" spans="1:18" ht="14.25" customHeight="1" x14ac:dyDescent="0.2">
      <c r="A44" s="356">
        <v>2008</v>
      </c>
      <c r="B44" s="196"/>
      <c r="C44" s="441">
        <v>1</v>
      </c>
      <c r="D44" s="441">
        <v>0</v>
      </c>
      <c r="E44" s="441">
        <v>3</v>
      </c>
      <c r="F44" s="441">
        <v>1</v>
      </c>
      <c r="G44" s="441">
        <v>1</v>
      </c>
      <c r="H44" s="441">
        <v>15</v>
      </c>
      <c r="I44" s="441">
        <v>47</v>
      </c>
      <c r="J44" s="441">
        <v>31</v>
      </c>
      <c r="K44" s="441" t="s">
        <v>37</v>
      </c>
      <c r="L44" s="441">
        <v>100</v>
      </c>
      <c r="M44" s="441">
        <v>79</v>
      </c>
      <c r="N44" s="441">
        <v>31</v>
      </c>
      <c r="O44" s="451">
        <v>596500</v>
      </c>
      <c r="P44" s="195"/>
      <c r="Q44" s="195"/>
    </row>
    <row r="45" spans="1:18" ht="14.25" customHeight="1" x14ac:dyDescent="0.2">
      <c r="A45" s="356">
        <v>2009</v>
      </c>
      <c r="B45" s="200"/>
      <c r="C45" s="441">
        <v>1</v>
      </c>
      <c r="D45" s="441">
        <v>0</v>
      </c>
      <c r="E45" s="441">
        <v>3</v>
      </c>
      <c r="F45" s="441">
        <v>1</v>
      </c>
      <c r="G45" s="441">
        <v>1</v>
      </c>
      <c r="H45" s="441">
        <v>15</v>
      </c>
      <c r="I45" s="441">
        <v>44</v>
      </c>
      <c r="J45" s="441">
        <v>35</v>
      </c>
      <c r="K45" s="441" t="s">
        <v>37</v>
      </c>
      <c r="L45" s="441">
        <v>100</v>
      </c>
      <c r="M45" s="441">
        <v>79</v>
      </c>
      <c r="N45" s="441">
        <v>35</v>
      </c>
      <c r="O45" s="451">
        <v>579600</v>
      </c>
      <c r="P45" s="195"/>
      <c r="Q45" s="195"/>
    </row>
    <row r="46" spans="1:18" ht="14.25" customHeight="1" x14ac:dyDescent="0.2">
      <c r="A46" s="354" t="s">
        <v>239</v>
      </c>
      <c r="B46" s="200"/>
      <c r="C46" s="441">
        <v>1</v>
      </c>
      <c r="D46" s="441">
        <v>0</v>
      </c>
      <c r="E46" s="441">
        <v>4</v>
      </c>
      <c r="F46" s="441">
        <v>1</v>
      </c>
      <c r="G46" s="441">
        <v>1</v>
      </c>
      <c r="H46" s="441">
        <v>14</v>
      </c>
      <c r="I46" s="441">
        <v>45</v>
      </c>
      <c r="J46" s="441">
        <v>34</v>
      </c>
      <c r="K46" s="441">
        <v>0</v>
      </c>
      <c r="L46" s="441">
        <v>100</v>
      </c>
      <c r="M46" s="441">
        <v>79</v>
      </c>
      <c r="N46" s="441">
        <v>34</v>
      </c>
      <c r="O46" s="451">
        <v>423800</v>
      </c>
      <c r="P46" s="430"/>
      <c r="Q46" s="195"/>
      <c r="R46" s="195"/>
    </row>
    <row r="47" spans="1:18" ht="14.25" customHeight="1" x14ac:dyDescent="0.2">
      <c r="A47" s="354" t="s">
        <v>240</v>
      </c>
      <c r="B47" s="200"/>
      <c r="C47" s="441">
        <v>0</v>
      </c>
      <c r="D47" s="441">
        <v>0</v>
      </c>
      <c r="E47" s="441">
        <v>3</v>
      </c>
      <c r="F47" s="441">
        <v>1</v>
      </c>
      <c r="G47" s="441">
        <v>1</v>
      </c>
      <c r="H47" s="441">
        <v>14</v>
      </c>
      <c r="I47" s="441">
        <v>45</v>
      </c>
      <c r="J47" s="441">
        <v>35</v>
      </c>
      <c r="K47" s="441" t="s">
        <v>37</v>
      </c>
      <c r="L47" s="441">
        <v>100</v>
      </c>
      <c r="M47" s="441">
        <v>80</v>
      </c>
      <c r="N47" s="441">
        <v>35</v>
      </c>
      <c r="O47" s="451">
        <v>554300</v>
      </c>
      <c r="P47" s="430"/>
      <c r="Q47" s="195"/>
      <c r="R47" s="195"/>
    </row>
    <row r="48" spans="1:18" ht="14.25" customHeight="1" x14ac:dyDescent="0.2">
      <c r="A48" s="354" t="s">
        <v>245</v>
      </c>
      <c r="B48" s="200"/>
      <c r="C48" s="441">
        <v>0</v>
      </c>
      <c r="D48" s="441">
        <v>0</v>
      </c>
      <c r="E48" s="441">
        <v>3</v>
      </c>
      <c r="F48" s="441">
        <v>1</v>
      </c>
      <c r="G48" s="441">
        <v>0</v>
      </c>
      <c r="H48" s="441">
        <v>11</v>
      </c>
      <c r="I48" s="441">
        <v>45</v>
      </c>
      <c r="J48" s="441">
        <v>36</v>
      </c>
      <c r="K48" s="441">
        <v>3</v>
      </c>
      <c r="L48" s="441">
        <v>100</v>
      </c>
      <c r="M48" s="441">
        <v>84</v>
      </c>
      <c r="N48" s="441">
        <v>39</v>
      </c>
      <c r="O48" s="451">
        <v>544100</v>
      </c>
      <c r="P48" s="430"/>
      <c r="Q48" s="195"/>
      <c r="R48" s="195"/>
    </row>
    <row r="49" spans="1:18" ht="14.25" customHeight="1" x14ac:dyDescent="0.2">
      <c r="A49" s="356">
        <v>2013</v>
      </c>
      <c r="B49" s="200"/>
      <c r="C49" s="441">
        <v>0</v>
      </c>
      <c r="D49" s="441">
        <v>0</v>
      </c>
      <c r="E49" s="441">
        <v>3</v>
      </c>
      <c r="F49" s="441">
        <v>1</v>
      </c>
      <c r="G49" s="441">
        <v>0</v>
      </c>
      <c r="H49" s="441">
        <v>11</v>
      </c>
      <c r="I49" s="441">
        <v>44</v>
      </c>
      <c r="J49" s="441">
        <v>35</v>
      </c>
      <c r="K49" s="441">
        <v>7</v>
      </c>
      <c r="L49" s="441">
        <v>100</v>
      </c>
      <c r="M49" s="441">
        <v>85</v>
      </c>
      <c r="N49" s="441">
        <v>41</v>
      </c>
      <c r="O49" s="451">
        <v>537800</v>
      </c>
      <c r="P49" s="430"/>
      <c r="Q49" s="195"/>
      <c r="R49" s="195"/>
    </row>
    <row r="50" spans="1:18" ht="14.25" customHeight="1" x14ac:dyDescent="0.2">
      <c r="A50" s="190"/>
      <c r="B50" s="191"/>
      <c r="C50" s="206"/>
      <c r="D50" s="206"/>
      <c r="E50" s="206"/>
      <c r="F50" s="206"/>
      <c r="G50" s="206"/>
      <c r="H50" s="206"/>
      <c r="I50" s="206"/>
      <c r="J50" s="206"/>
      <c r="K50" s="206"/>
      <c r="L50" s="206"/>
      <c r="M50" s="308"/>
      <c r="N50" s="308"/>
      <c r="O50" s="309"/>
      <c r="P50" s="195"/>
      <c r="Q50" s="195"/>
    </row>
    <row r="51" spans="1:18" x14ac:dyDescent="0.2">
      <c r="A51" s="207"/>
      <c r="B51" s="208"/>
      <c r="C51" s="209"/>
      <c r="D51" s="209"/>
      <c r="E51" s="209"/>
      <c r="F51" s="209"/>
      <c r="G51" s="209"/>
      <c r="H51" s="209"/>
      <c r="I51" s="209"/>
      <c r="J51" s="209"/>
      <c r="K51" s="209"/>
      <c r="L51" s="209"/>
      <c r="M51" s="303"/>
      <c r="O51" s="310" t="s">
        <v>294</v>
      </c>
    </row>
    <row r="52" spans="1:18" x14ac:dyDescent="0.2">
      <c r="A52" s="207"/>
      <c r="B52" s="208"/>
      <c r="C52" s="209"/>
      <c r="D52" s="209"/>
      <c r="E52" s="209"/>
      <c r="F52" s="209"/>
      <c r="G52" s="209"/>
      <c r="H52" s="209"/>
      <c r="I52" s="209"/>
      <c r="J52" s="209"/>
      <c r="K52" s="209"/>
      <c r="L52" s="209"/>
      <c r="M52" s="311"/>
      <c r="N52" s="311"/>
      <c r="O52" s="210"/>
    </row>
    <row r="53" spans="1:18" ht="12.75" x14ac:dyDescent="0.2">
      <c r="A53" s="211" t="s">
        <v>27</v>
      </c>
      <c r="B53" s="211"/>
      <c r="C53" s="211"/>
      <c r="D53" s="211"/>
      <c r="E53" s="211"/>
      <c r="F53" s="433"/>
      <c r="G53" s="433"/>
      <c r="H53" s="433"/>
      <c r="I53" s="433"/>
      <c r="J53" s="433"/>
      <c r="L53" s="433"/>
      <c r="M53" s="312"/>
      <c r="N53" s="312"/>
      <c r="O53" s="312"/>
    </row>
    <row r="54" spans="1:18" ht="12.75" x14ac:dyDescent="0.2">
      <c r="A54" s="212" t="s">
        <v>28</v>
      </c>
      <c r="B54" s="433"/>
      <c r="C54" s="433"/>
      <c r="D54" s="433"/>
      <c r="E54" s="433"/>
      <c r="F54" s="433"/>
      <c r="G54" s="433"/>
      <c r="H54" s="433"/>
      <c r="I54" s="433"/>
      <c r="J54" s="433"/>
      <c r="L54" s="433"/>
      <c r="M54" s="312"/>
      <c r="N54" s="312"/>
      <c r="O54" s="312"/>
    </row>
    <row r="55" spans="1:18" ht="12.75" x14ac:dyDescent="0.2">
      <c r="A55" s="212" t="s">
        <v>277</v>
      </c>
      <c r="B55" s="433"/>
      <c r="C55" s="433"/>
      <c r="D55" s="433"/>
      <c r="E55" s="433"/>
      <c r="F55" s="433"/>
      <c r="G55" s="433"/>
      <c r="H55" s="433"/>
      <c r="I55" s="433"/>
      <c r="J55" s="433"/>
      <c r="L55" s="433"/>
      <c r="M55" s="312"/>
      <c r="N55" s="312"/>
      <c r="O55" s="312"/>
    </row>
    <row r="56" spans="1:18" x14ac:dyDescent="0.2">
      <c r="A56" s="212" t="s">
        <v>29</v>
      </c>
      <c r="B56" s="212"/>
      <c r="C56" s="212"/>
      <c r="D56" s="212"/>
      <c r="E56" s="212"/>
      <c r="F56" s="212"/>
      <c r="G56" s="212"/>
    </row>
    <row r="57" spans="1:18" ht="12.75" x14ac:dyDescent="0.2">
      <c r="A57" s="212" t="s">
        <v>344</v>
      </c>
      <c r="B57" s="212"/>
      <c r="C57" s="212"/>
      <c r="D57" s="212"/>
      <c r="E57" s="212"/>
      <c r="F57" s="212"/>
      <c r="G57" s="212"/>
      <c r="H57" s="212"/>
      <c r="K57" s="433"/>
    </row>
    <row r="58" spans="1:18" ht="12.75" x14ac:dyDescent="0.2">
      <c r="K58" s="433"/>
    </row>
    <row r="59" spans="1:18" ht="12.75" customHeight="1" x14ac:dyDescent="0.2">
      <c r="A59" s="470" t="s">
        <v>229</v>
      </c>
      <c r="B59" s="467"/>
      <c r="C59" s="467"/>
      <c r="D59" s="467"/>
      <c r="E59" s="467"/>
      <c r="F59" s="467"/>
      <c r="G59" s="467"/>
      <c r="H59" s="467"/>
      <c r="I59" s="467"/>
      <c r="J59" s="467"/>
      <c r="K59" s="467"/>
      <c r="L59" s="467"/>
      <c r="M59" s="467"/>
      <c r="N59" s="467"/>
      <c r="O59" s="467"/>
    </row>
    <row r="60" spans="1:18" ht="12.75" customHeight="1" x14ac:dyDescent="0.2">
      <c r="A60" s="476" t="s">
        <v>303</v>
      </c>
      <c r="B60" s="467"/>
      <c r="C60" s="467"/>
      <c r="D60" s="467"/>
      <c r="E60" s="467"/>
      <c r="F60" s="467"/>
      <c r="G60" s="467"/>
      <c r="H60" s="467"/>
      <c r="I60" s="467"/>
      <c r="J60" s="467"/>
      <c r="K60" s="467"/>
      <c r="L60" s="467"/>
      <c r="M60" s="467"/>
      <c r="N60" s="467"/>
      <c r="O60" s="467"/>
    </row>
    <row r="61" spans="1:18" ht="12.75" customHeight="1" x14ac:dyDescent="0.2">
      <c r="A61" s="466" t="s">
        <v>243</v>
      </c>
      <c r="B61" s="466"/>
      <c r="C61" s="466"/>
      <c r="D61" s="466"/>
      <c r="E61" s="466"/>
      <c r="F61" s="466"/>
      <c r="G61" s="466"/>
      <c r="H61" s="466"/>
      <c r="I61" s="466"/>
      <c r="J61" s="466"/>
      <c r="K61" s="467"/>
      <c r="L61" s="467"/>
      <c r="M61" s="467"/>
      <c r="N61" s="467"/>
      <c r="O61" s="467"/>
      <c r="P61" s="188"/>
    </row>
    <row r="62" spans="1:18" ht="12.75" customHeight="1" x14ac:dyDescent="0.2">
      <c r="A62" s="468" t="s">
        <v>219</v>
      </c>
      <c r="B62" s="469"/>
      <c r="C62" s="469"/>
      <c r="D62" s="469"/>
      <c r="E62" s="469"/>
      <c r="F62" s="469"/>
      <c r="G62" s="469"/>
      <c r="H62" s="469"/>
      <c r="I62" s="469"/>
      <c r="J62" s="469"/>
      <c r="K62" s="469"/>
      <c r="L62" s="469"/>
      <c r="M62" s="469"/>
      <c r="N62" s="469"/>
      <c r="O62" s="469"/>
    </row>
    <row r="63" spans="1:18" x14ac:dyDescent="0.2">
      <c r="A63" s="149" t="s">
        <v>257</v>
      </c>
      <c r="K63" s="432"/>
      <c r="L63" s="189"/>
      <c r="M63" s="189"/>
      <c r="N63" s="189"/>
      <c r="O63" s="189"/>
    </row>
    <row r="64" spans="1:18" x14ac:dyDescent="0.2">
      <c r="A64" s="149" t="s">
        <v>263</v>
      </c>
      <c r="K64" s="432"/>
      <c r="L64" s="189"/>
      <c r="M64" s="189"/>
      <c r="N64" s="189"/>
      <c r="O64" s="189"/>
    </row>
    <row r="65" spans="1:16" ht="12" customHeight="1" x14ac:dyDescent="0.2">
      <c r="A65" s="470" t="s">
        <v>264</v>
      </c>
      <c r="B65" s="470"/>
      <c r="C65" s="470"/>
      <c r="D65" s="470"/>
      <c r="E65" s="470"/>
      <c r="F65" s="470"/>
      <c r="G65" s="470"/>
      <c r="H65" s="470"/>
      <c r="I65" s="470"/>
      <c r="J65" s="470"/>
      <c r="K65" s="470"/>
      <c r="L65" s="470"/>
      <c r="M65" s="470"/>
      <c r="N65" s="470"/>
      <c r="O65" s="470"/>
      <c r="P65" s="434"/>
    </row>
    <row r="66" spans="1:16" x14ac:dyDescent="0.2">
      <c r="A66" s="149" t="s">
        <v>280</v>
      </c>
      <c r="K66" s="432"/>
    </row>
    <row r="67" spans="1:16" x14ac:dyDescent="0.2">
      <c r="A67" s="149" t="s">
        <v>296</v>
      </c>
      <c r="K67" s="432"/>
    </row>
    <row r="68" spans="1:16" ht="12.75" customHeight="1" x14ac:dyDescent="0.2">
      <c r="A68" s="189" t="s">
        <v>259</v>
      </c>
    </row>
    <row r="69" spans="1:16" x14ac:dyDescent="0.2">
      <c r="A69" s="149" t="s">
        <v>22</v>
      </c>
      <c r="L69" s="189"/>
      <c r="M69" s="189"/>
      <c r="N69" s="189"/>
      <c r="O69" s="189"/>
    </row>
    <row r="75" spans="1:16" ht="3" customHeight="1" x14ac:dyDescent="0.2">
      <c r="L75" s="189"/>
      <c r="M75" s="189"/>
      <c r="N75" s="189"/>
      <c r="O75" s="189"/>
    </row>
    <row r="76" spans="1:16" hidden="1" x14ac:dyDescent="0.2">
      <c r="L76" s="189"/>
      <c r="M76" s="189"/>
      <c r="N76" s="189"/>
      <c r="O76" s="189"/>
    </row>
    <row r="77" spans="1:16" hidden="1" x14ac:dyDescent="0.2">
      <c r="L77" s="189"/>
      <c r="M77" s="189"/>
      <c r="N77" s="189"/>
      <c r="O77" s="189"/>
    </row>
    <row r="78" spans="1:16" hidden="1" x14ac:dyDescent="0.2">
      <c r="L78" s="189"/>
      <c r="M78" s="189"/>
      <c r="N78" s="189"/>
      <c r="O78" s="189"/>
    </row>
    <row r="79" spans="1:16" hidden="1" x14ac:dyDescent="0.2">
      <c r="L79" s="189"/>
      <c r="M79" s="189"/>
      <c r="N79" s="189"/>
      <c r="O79" s="189"/>
    </row>
    <row r="80" spans="1:16" hidden="1" x14ac:dyDescent="0.2">
      <c r="L80" s="189"/>
      <c r="M80" s="189"/>
      <c r="N80" s="189"/>
      <c r="O80" s="189"/>
    </row>
    <row r="81" spans="2:15" hidden="1" x14ac:dyDescent="0.2">
      <c r="L81" s="189"/>
      <c r="M81" s="189"/>
      <c r="N81" s="189"/>
      <c r="O81" s="189"/>
    </row>
    <row r="82" spans="2:15" hidden="1" x14ac:dyDescent="0.2">
      <c r="B82" s="189"/>
      <c r="C82" s="189"/>
      <c r="D82" s="189"/>
      <c r="E82" s="189"/>
      <c r="F82" s="189"/>
      <c r="G82" s="189"/>
      <c r="H82" s="189"/>
      <c r="I82" s="189"/>
      <c r="J82" s="189"/>
      <c r="K82" s="189"/>
      <c r="L82" s="189"/>
      <c r="M82" s="189"/>
      <c r="N82" s="189"/>
      <c r="O82" s="189"/>
    </row>
    <row r="83" spans="2:15" hidden="1" x14ac:dyDescent="0.2">
      <c r="B83" s="189"/>
      <c r="C83" s="189"/>
      <c r="D83" s="189"/>
      <c r="E83" s="189"/>
      <c r="F83" s="189"/>
      <c r="G83" s="189"/>
      <c r="H83" s="189"/>
      <c r="I83" s="189"/>
      <c r="J83" s="189"/>
      <c r="K83" s="189"/>
      <c r="L83" s="189"/>
      <c r="M83" s="189"/>
      <c r="N83" s="189"/>
      <c r="O83" s="189"/>
    </row>
    <row r="84" spans="2:15" hidden="1" x14ac:dyDescent="0.2">
      <c r="B84" s="189"/>
      <c r="C84" s="189"/>
      <c r="D84" s="189"/>
      <c r="E84" s="189"/>
      <c r="F84" s="189"/>
      <c r="G84" s="189"/>
      <c r="H84" s="189"/>
      <c r="I84" s="189"/>
      <c r="J84" s="189"/>
      <c r="K84" s="189"/>
      <c r="L84" s="189"/>
      <c r="M84" s="189"/>
      <c r="N84" s="189"/>
      <c r="O84" s="189"/>
    </row>
    <row r="85" spans="2:15" hidden="1" x14ac:dyDescent="0.2">
      <c r="B85" s="189"/>
      <c r="C85" s="189"/>
      <c r="D85" s="189"/>
      <c r="E85" s="189"/>
      <c r="F85" s="189"/>
      <c r="G85" s="189"/>
      <c r="H85" s="189"/>
      <c r="I85" s="189"/>
      <c r="J85" s="189"/>
      <c r="K85" s="189"/>
      <c r="L85" s="189"/>
      <c r="M85" s="189"/>
      <c r="N85" s="189"/>
      <c r="O85" s="189"/>
    </row>
    <row r="86" spans="2:15" hidden="1" x14ac:dyDescent="0.2">
      <c r="B86" s="189"/>
      <c r="C86" s="189"/>
      <c r="D86" s="189"/>
      <c r="E86" s="189"/>
      <c r="F86" s="189"/>
      <c r="G86" s="189"/>
      <c r="H86" s="189"/>
      <c r="I86" s="189"/>
      <c r="J86" s="189"/>
      <c r="K86" s="189"/>
      <c r="L86" s="189"/>
      <c r="M86" s="189"/>
      <c r="N86" s="189"/>
      <c r="O86" s="189"/>
    </row>
    <row r="87" spans="2:15" hidden="1" x14ac:dyDescent="0.2">
      <c r="B87" s="189"/>
      <c r="C87" s="189"/>
      <c r="D87" s="189"/>
      <c r="E87" s="189"/>
      <c r="F87" s="189"/>
      <c r="G87" s="189"/>
      <c r="H87" s="189"/>
      <c r="I87" s="189"/>
      <c r="J87" s="189"/>
      <c r="K87" s="189"/>
      <c r="L87" s="189"/>
      <c r="M87" s="189"/>
      <c r="N87" s="189"/>
      <c r="O87" s="189"/>
    </row>
    <row r="88" spans="2:15" hidden="1" x14ac:dyDescent="0.2">
      <c r="B88" s="189"/>
      <c r="C88" s="189"/>
      <c r="D88" s="189"/>
      <c r="E88" s="189"/>
      <c r="F88" s="189"/>
      <c r="G88" s="189"/>
      <c r="H88" s="189"/>
      <c r="I88" s="189"/>
      <c r="J88" s="189"/>
      <c r="K88" s="189"/>
      <c r="L88" s="189"/>
      <c r="M88" s="189"/>
      <c r="N88" s="189"/>
      <c r="O88" s="189"/>
    </row>
    <row r="89" spans="2:15" hidden="1" x14ac:dyDescent="0.2">
      <c r="B89" s="189"/>
      <c r="C89" s="189"/>
      <c r="D89" s="189"/>
      <c r="E89" s="189"/>
      <c r="F89" s="189"/>
      <c r="G89" s="189"/>
      <c r="H89" s="189"/>
      <c r="I89" s="189"/>
      <c r="J89" s="189"/>
      <c r="K89" s="189"/>
      <c r="L89" s="189"/>
      <c r="M89" s="189"/>
      <c r="N89" s="189"/>
      <c r="O89" s="189"/>
    </row>
    <row r="90" spans="2:15" hidden="1" x14ac:dyDescent="0.2">
      <c r="B90" s="189"/>
      <c r="C90" s="189"/>
      <c r="D90" s="189"/>
      <c r="E90" s="189"/>
      <c r="F90" s="189"/>
      <c r="G90" s="189"/>
      <c r="H90" s="189"/>
      <c r="I90" s="189"/>
      <c r="J90" s="189"/>
      <c r="K90" s="189"/>
      <c r="L90" s="189"/>
      <c r="M90" s="189"/>
      <c r="N90" s="189"/>
      <c r="O90" s="189"/>
    </row>
    <row r="91" spans="2:15" hidden="1" x14ac:dyDescent="0.2">
      <c r="B91" s="189"/>
      <c r="C91" s="189"/>
      <c r="D91" s="189"/>
      <c r="E91" s="189"/>
      <c r="F91" s="189"/>
      <c r="G91" s="189"/>
      <c r="H91" s="189"/>
      <c r="I91" s="189"/>
      <c r="J91" s="189"/>
      <c r="K91" s="189"/>
      <c r="L91" s="189"/>
      <c r="M91" s="189"/>
      <c r="N91" s="189"/>
      <c r="O91" s="189"/>
    </row>
    <row r="92" spans="2:15" hidden="1" x14ac:dyDescent="0.2">
      <c r="B92" s="189"/>
      <c r="C92" s="189"/>
      <c r="D92" s="189"/>
      <c r="E92" s="189"/>
      <c r="F92" s="189"/>
      <c r="G92" s="189"/>
      <c r="H92" s="189"/>
      <c r="I92" s="189"/>
      <c r="J92" s="189"/>
      <c r="K92" s="189"/>
      <c r="L92" s="189"/>
      <c r="M92" s="189"/>
      <c r="N92" s="189"/>
      <c r="O92" s="189"/>
    </row>
    <row r="93" spans="2:15" hidden="1" x14ac:dyDescent="0.2">
      <c r="B93" s="189"/>
      <c r="C93" s="189"/>
      <c r="D93" s="189"/>
      <c r="E93" s="189"/>
      <c r="F93" s="189"/>
      <c r="G93" s="189"/>
      <c r="H93" s="189"/>
      <c r="I93" s="189"/>
      <c r="J93" s="189"/>
      <c r="K93" s="189"/>
      <c r="L93" s="189"/>
      <c r="M93" s="189"/>
      <c r="N93" s="189"/>
      <c r="O93" s="189"/>
    </row>
    <row r="94" spans="2:15" hidden="1" x14ac:dyDescent="0.2">
      <c r="B94" s="189"/>
      <c r="C94" s="189"/>
      <c r="D94" s="189"/>
      <c r="E94" s="189"/>
      <c r="F94" s="189"/>
      <c r="G94" s="189"/>
      <c r="H94" s="189"/>
      <c r="I94" s="189"/>
      <c r="J94" s="189"/>
      <c r="K94" s="189"/>
      <c r="L94" s="189"/>
      <c r="M94" s="189"/>
      <c r="N94" s="189"/>
      <c r="O94" s="189"/>
    </row>
    <row r="95" spans="2:15" hidden="1" x14ac:dyDescent="0.2">
      <c r="B95" s="189"/>
      <c r="C95" s="189"/>
      <c r="D95" s="189"/>
      <c r="E95" s="189"/>
      <c r="F95" s="189"/>
      <c r="G95" s="189"/>
      <c r="H95" s="189"/>
      <c r="I95" s="189"/>
      <c r="J95" s="189"/>
      <c r="K95" s="189"/>
      <c r="L95" s="189"/>
      <c r="M95" s="189"/>
      <c r="N95" s="189"/>
      <c r="O95" s="189"/>
    </row>
  </sheetData>
  <mergeCells count="9">
    <mergeCell ref="A61:O61"/>
    <mergeCell ref="A62:O62"/>
    <mergeCell ref="A65:O65"/>
    <mergeCell ref="C5:L5"/>
    <mergeCell ref="A27:B27"/>
    <mergeCell ref="A8:B8"/>
    <mergeCell ref="A30:B30"/>
    <mergeCell ref="A59:O59"/>
    <mergeCell ref="A60:O60"/>
  </mergeCells>
  <phoneticPr fontId="42" type="noConversion"/>
  <pageMargins left="0.39370078740157483" right="0.39370078740157483" top="0.78740157480314965" bottom="0.78740157480314965"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pageSetUpPr fitToPage="1"/>
  </sheetPr>
  <dimension ref="A1:N74"/>
  <sheetViews>
    <sheetView showGridLines="0" zoomScaleNormal="100" workbookViewId="0">
      <selection activeCell="A4" sqref="A4"/>
    </sheetView>
  </sheetViews>
  <sheetFormatPr defaultRowHeight="12.75" x14ac:dyDescent="0.2"/>
  <cols>
    <col min="1" max="1" width="7.7109375" style="235" customWidth="1"/>
    <col min="2" max="3" width="12.42578125" style="235" customWidth="1"/>
    <col min="4" max="4" width="12.42578125" style="246" customWidth="1"/>
    <col min="5" max="5" width="2.7109375" style="246" customWidth="1"/>
    <col min="6" max="6" width="9.28515625" style="217" customWidth="1"/>
    <col min="7" max="8" width="9.28515625" style="224" customWidth="1"/>
    <col min="9" max="9" width="12.5703125" style="224" customWidth="1"/>
    <col min="10" max="10" width="9.28515625" style="224" customWidth="1"/>
    <col min="11" max="11" width="2.5703125" style="224" customWidth="1"/>
    <col min="12" max="12" width="15.5703125" style="224" customWidth="1"/>
    <col min="13" max="13" width="20.5703125" style="224" customWidth="1"/>
    <col min="14" max="16384" width="9.140625" style="224"/>
  </cols>
  <sheetData>
    <row r="1" spans="1:13" s="217" customFormat="1" ht="14.25" customHeight="1" x14ac:dyDescent="0.2">
      <c r="A1" s="214" t="s">
        <v>307</v>
      </c>
      <c r="B1" s="214"/>
      <c r="C1" s="214"/>
      <c r="D1" s="214"/>
      <c r="E1" s="214"/>
      <c r="F1" s="215"/>
      <c r="G1" s="216"/>
      <c r="H1" s="216"/>
      <c r="I1" s="216"/>
    </row>
    <row r="2" spans="1:13" s="217" customFormat="1" x14ac:dyDescent="0.2">
      <c r="A2" s="479" t="s">
        <v>231</v>
      </c>
      <c r="B2" s="479"/>
      <c r="C2" s="479"/>
      <c r="D2" s="479"/>
      <c r="E2" s="479"/>
      <c r="F2" s="364"/>
      <c r="G2" s="216"/>
      <c r="H2" s="216"/>
      <c r="I2" s="216"/>
      <c r="J2" s="183"/>
    </row>
    <row r="3" spans="1:13" s="217" customFormat="1" ht="14.25" x14ac:dyDescent="0.2">
      <c r="A3" s="178" t="s">
        <v>23</v>
      </c>
      <c r="B3" s="218"/>
      <c r="C3" s="218"/>
      <c r="D3" s="218"/>
      <c r="E3" s="218"/>
      <c r="F3" s="364"/>
      <c r="G3" s="216"/>
      <c r="H3" s="216"/>
      <c r="I3" s="216"/>
    </row>
    <row r="4" spans="1:13" s="217" customFormat="1" x14ac:dyDescent="0.2">
      <c r="A4" s="219"/>
      <c r="B4" s="220"/>
      <c r="C4" s="220"/>
      <c r="D4" s="220"/>
      <c r="E4" s="220"/>
      <c r="F4" s="364"/>
      <c r="G4" s="216"/>
      <c r="H4" s="216"/>
      <c r="I4" s="216"/>
    </row>
    <row r="5" spans="1:13" ht="25.5" customHeight="1" x14ac:dyDescent="0.2">
      <c r="A5" s="221"/>
      <c r="B5" s="480" t="s">
        <v>308</v>
      </c>
      <c r="C5" s="480"/>
      <c r="D5" s="480"/>
      <c r="E5" s="222"/>
      <c r="F5" s="481" t="s">
        <v>309</v>
      </c>
      <c r="G5" s="481"/>
      <c r="H5" s="481"/>
      <c r="I5" s="481"/>
      <c r="J5" s="481"/>
      <c r="K5" s="223"/>
      <c r="L5" s="481" t="s">
        <v>342</v>
      </c>
      <c r="M5" s="481"/>
    </row>
    <row r="6" spans="1:13" s="231" customFormat="1" ht="36" customHeight="1" x14ac:dyDescent="0.2">
      <c r="A6" s="225"/>
      <c r="B6" s="226" t="s">
        <v>19</v>
      </c>
      <c r="C6" s="422" t="s">
        <v>227</v>
      </c>
      <c r="D6" s="226" t="s">
        <v>32</v>
      </c>
      <c r="E6" s="227"/>
      <c r="F6" s="370" t="s">
        <v>33</v>
      </c>
      <c r="G6" s="229" t="s">
        <v>265</v>
      </c>
      <c r="H6" s="230" t="s">
        <v>266</v>
      </c>
      <c r="I6" s="228" t="s">
        <v>32</v>
      </c>
      <c r="J6" s="229" t="s">
        <v>35</v>
      </c>
      <c r="L6" s="232" t="s">
        <v>268</v>
      </c>
      <c r="M6" s="232" t="s">
        <v>269</v>
      </c>
    </row>
    <row r="7" spans="1:13" x14ac:dyDescent="0.2">
      <c r="A7" s="233" t="s">
        <v>36</v>
      </c>
      <c r="B7" s="234"/>
      <c r="C7" s="234"/>
      <c r="D7" s="234"/>
      <c r="E7" s="235"/>
      <c r="F7" s="234"/>
      <c r="G7" s="234"/>
      <c r="I7" s="234"/>
      <c r="J7" s="234"/>
      <c r="L7" s="234"/>
      <c r="M7" s="234"/>
    </row>
    <row r="8" spans="1:13" x14ac:dyDescent="0.2">
      <c r="A8" s="234">
        <v>2007</v>
      </c>
      <c r="B8" s="236">
        <v>81</v>
      </c>
      <c r="C8" s="236" t="s">
        <v>37</v>
      </c>
      <c r="D8" s="236">
        <v>78</v>
      </c>
      <c r="E8" s="237"/>
      <c r="F8" s="236">
        <v>73</v>
      </c>
      <c r="G8" s="236" t="s">
        <v>37</v>
      </c>
      <c r="H8" s="236" t="s">
        <v>37</v>
      </c>
      <c r="I8" s="236">
        <v>78</v>
      </c>
      <c r="J8" s="236">
        <v>84</v>
      </c>
      <c r="K8" s="237"/>
      <c r="L8" s="236" t="s">
        <v>37</v>
      </c>
      <c r="M8" s="236" t="s">
        <v>37</v>
      </c>
    </row>
    <row r="9" spans="1:13" x14ac:dyDescent="0.2">
      <c r="A9" s="234">
        <v>2008</v>
      </c>
      <c r="B9" s="197">
        <v>83</v>
      </c>
      <c r="C9" s="236" t="s">
        <v>37</v>
      </c>
      <c r="D9" s="197">
        <v>79</v>
      </c>
      <c r="E9" s="237"/>
      <c r="F9" s="197">
        <v>74</v>
      </c>
      <c r="G9" s="236" t="s">
        <v>37</v>
      </c>
      <c r="H9" s="236" t="s">
        <v>37</v>
      </c>
      <c r="I9" s="197">
        <v>79</v>
      </c>
      <c r="J9" s="197">
        <v>84</v>
      </c>
      <c r="K9" s="237"/>
      <c r="L9" s="236" t="s">
        <v>37</v>
      </c>
      <c r="M9" s="236" t="s">
        <v>37</v>
      </c>
    </row>
    <row r="10" spans="1:13" x14ac:dyDescent="0.2">
      <c r="A10" s="234">
        <v>2009</v>
      </c>
      <c r="B10" s="197">
        <v>82</v>
      </c>
      <c r="C10" s="236" t="s">
        <v>37</v>
      </c>
      <c r="D10" s="197">
        <v>79</v>
      </c>
      <c r="E10" s="237"/>
      <c r="F10" s="197">
        <v>75</v>
      </c>
      <c r="G10" s="236" t="s">
        <v>37</v>
      </c>
      <c r="H10" s="236" t="s">
        <v>37</v>
      </c>
      <c r="I10" s="197">
        <v>80</v>
      </c>
      <c r="J10" s="197">
        <v>85</v>
      </c>
      <c r="K10" s="237"/>
      <c r="L10" s="236" t="s">
        <v>37</v>
      </c>
      <c r="M10" s="236" t="s">
        <v>37</v>
      </c>
    </row>
    <row r="11" spans="1:13" x14ac:dyDescent="0.2">
      <c r="A11" s="238" t="s">
        <v>26</v>
      </c>
      <c r="B11" s="197">
        <v>80</v>
      </c>
      <c r="C11" s="236" t="s">
        <v>37</v>
      </c>
      <c r="D11" s="197">
        <v>79</v>
      </c>
      <c r="E11" s="237"/>
      <c r="F11" s="197">
        <v>76</v>
      </c>
      <c r="G11" s="236" t="s">
        <v>37</v>
      </c>
      <c r="H11" s="236" t="s">
        <v>37</v>
      </c>
      <c r="I11" s="197">
        <v>81</v>
      </c>
      <c r="J11" s="197">
        <v>84</v>
      </c>
      <c r="K11" s="237"/>
      <c r="L11" s="236" t="s">
        <v>37</v>
      </c>
      <c r="M11" s="236" t="s">
        <v>37</v>
      </c>
    </row>
    <row r="12" spans="1:13" x14ac:dyDescent="0.2">
      <c r="A12" s="238" t="s">
        <v>220</v>
      </c>
      <c r="B12" s="197">
        <v>80</v>
      </c>
      <c r="C12" s="236" t="s">
        <v>37</v>
      </c>
      <c r="D12" s="197">
        <v>80</v>
      </c>
      <c r="E12" s="237"/>
      <c r="F12" s="197">
        <v>77</v>
      </c>
      <c r="G12" s="236" t="s">
        <v>37</v>
      </c>
      <c r="H12" s="236" t="s">
        <v>37</v>
      </c>
      <c r="I12" s="197">
        <v>81</v>
      </c>
      <c r="J12" s="197">
        <v>83</v>
      </c>
      <c r="K12" s="237"/>
      <c r="L12" s="372">
        <v>66</v>
      </c>
      <c r="M12" s="372">
        <v>62</v>
      </c>
    </row>
    <row r="13" spans="1:13" x14ac:dyDescent="0.2">
      <c r="A13" s="238" t="s">
        <v>230</v>
      </c>
      <c r="B13" s="197">
        <v>84</v>
      </c>
      <c r="C13" s="236" t="s">
        <v>37</v>
      </c>
      <c r="D13" s="197">
        <v>84</v>
      </c>
      <c r="E13" s="237"/>
      <c r="F13" s="197">
        <v>81</v>
      </c>
      <c r="G13" s="197">
        <v>83</v>
      </c>
      <c r="H13" s="197">
        <v>76</v>
      </c>
      <c r="I13" s="197">
        <v>85</v>
      </c>
      <c r="J13" s="197">
        <v>85</v>
      </c>
      <c r="K13" s="237"/>
      <c r="L13" s="197">
        <v>73</v>
      </c>
      <c r="M13" s="197">
        <v>71</v>
      </c>
    </row>
    <row r="14" spans="1:13" x14ac:dyDescent="0.2">
      <c r="A14" s="234">
        <v>2013</v>
      </c>
      <c r="B14" s="197">
        <v>83</v>
      </c>
      <c r="C14" s="236">
        <v>69</v>
      </c>
      <c r="D14" s="197">
        <v>85</v>
      </c>
      <c r="E14" s="237"/>
      <c r="F14" s="197">
        <v>83</v>
      </c>
      <c r="G14" s="197">
        <v>84</v>
      </c>
      <c r="H14" s="197">
        <v>78</v>
      </c>
      <c r="I14" s="197">
        <v>86</v>
      </c>
      <c r="J14" s="197">
        <v>86</v>
      </c>
      <c r="K14" s="237"/>
      <c r="L14" s="197">
        <v>75</v>
      </c>
      <c r="M14" s="197">
        <v>72</v>
      </c>
    </row>
    <row r="15" spans="1:13" x14ac:dyDescent="0.2">
      <c r="A15" s="239"/>
      <c r="B15" s="236"/>
      <c r="C15" s="236"/>
      <c r="D15" s="236"/>
      <c r="E15" s="237"/>
      <c r="F15" s="236"/>
      <c r="G15" s="236"/>
      <c r="H15" s="236"/>
      <c r="I15" s="236"/>
      <c r="J15" s="236"/>
      <c r="K15" s="237"/>
      <c r="L15" s="236"/>
      <c r="M15" s="236"/>
    </row>
    <row r="16" spans="1:13" x14ac:dyDescent="0.2">
      <c r="A16" s="233" t="s">
        <v>38</v>
      </c>
      <c r="B16" s="236"/>
      <c r="C16" s="236"/>
      <c r="D16" s="236"/>
      <c r="E16" s="237"/>
      <c r="F16" s="236"/>
      <c r="G16" s="236"/>
      <c r="H16" s="236"/>
      <c r="I16" s="236"/>
      <c r="J16" s="236"/>
      <c r="K16" s="237"/>
      <c r="L16" s="236"/>
      <c r="M16" s="236"/>
    </row>
    <row r="17" spans="1:13" x14ac:dyDescent="0.2">
      <c r="A17" s="234">
        <v>2007</v>
      </c>
      <c r="B17" s="236">
        <v>87</v>
      </c>
      <c r="C17" s="236" t="s">
        <v>37</v>
      </c>
      <c r="D17" s="236">
        <v>76</v>
      </c>
      <c r="E17" s="237"/>
      <c r="F17" s="236">
        <v>83</v>
      </c>
      <c r="G17" s="236" t="s">
        <v>37</v>
      </c>
      <c r="H17" s="236" t="s">
        <v>37</v>
      </c>
      <c r="I17" s="236">
        <v>78</v>
      </c>
      <c r="J17" s="236">
        <v>85</v>
      </c>
      <c r="K17" s="237"/>
      <c r="L17" s="236" t="s">
        <v>37</v>
      </c>
      <c r="M17" s="236"/>
    </row>
    <row r="18" spans="1:13" x14ac:dyDescent="0.2">
      <c r="A18" s="234">
        <v>2008</v>
      </c>
      <c r="B18" s="197">
        <v>90</v>
      </c>
      <c r="C18" s="236" t="s">
        <v>37</v>
      </c>
      <c r="D18" s="197">
        <v>78</v>
      </c>
      <c r="E18" s="237"/>
      <c r="F18" s="197">
        <v>84</v>
      </c>
      <c r="G18" s="236" t="s">
        <v>37</v>
      </c>
      <c r="H18" s="236" t="s">
        <v>37</v>
      </c>
      <c r="I18" s="197">
        <v>79</v>
      </c>
      <c r="J18" s="197">
        <v>86</v>
      </c>
      <c r="K18" s="237"/>
      <c r="L18" s="236" t="s">
        <v>37</v>
      </c>
      <c r="M18" s="197"/>
    </row>
    <row r="19" spans="1:13" x14ac:dyDescent="0.2">
      <c r="A19" s="234">
        <v>2009</v>
      </c>
      <c r="B19" s="197">
        <v>89</v>
      </c>
      <c r="C19" s="236" t="s">
        <v>37</v>
      </c>
      <c r="D19" s="197">
        <v>78</v>
      </c>
      <c r="E19" s="237"/>
      <c r="F19" s="197">
        <v>84</v>
      </c>
      <c r="G19" s="236" t="s">
        <v>37</v>
      </c>
      <c r="H19" s="236" t="s">
        <v>37</v>
      </c>
      <c r="I19" s="197">
        <v>80</v>
      </c>
      <c r="J19" s="197">
        <v>87</v>
      </c>
      <c r="K19" s="237"/>
      <c r="L19" s="236" t="s">
        <v>37</v>
      </c>
      <c r="M19" s="197"/>
    </row>
    <row r="20" spans="1:13" x14ac:dyDescent="0.2">
      <c r="A20" s="238" t="s">
        <v>26</v>
      </c>
      <c r="B20" s="197">
        <v>87</v>
      </c>
      <c r="C20" s="236" t="s">
        <v>37</v>
      </c>
      <c r="D20" s="197">
        <v>79</v>
      </c>
      <c r="E20" s="237"/>
      <c r="F20" s="197">
        <v>86</v>
      </c>
      <c r="G20" s="236" t="s">
        <v>37</v>
      </c>
      <c r="H20" s="236" t="s">
        <v>37</v>
      </c>
      <c r="I20" s="197">
        <v>82</v>
      </c>
      <c r="J20" s="197">
        <v>86</v>
      </c>
      <c r="K20" s="237"/>
      <c r="L20" s="236" t="s">
        <v>37</v>
      </c>
      <c r="M20" s="197"/>
    </row>
    <row r="21" spans="1:13" x14ac:dyDescent="0.2">
      <c r="A21" s="238" t="s">
        <v>220</v>
      </c>
      <c r="B21" s="197">
        <v>88</v>
      </c>
      <c r="C21" s="236" t="s">
        <v>37</v>
      </c>
      <c r="D21" s="197">
        <v>80</v>
      </c>
      <c r="E21" s="237"/>
      <c r="F21" s="197">
        <v>86</v>
      </c>
      <c r="G21" s="236" t="s">
        <v>37</v>
      </c>
      <c r="H21" s="236" t="s">
        <v>37</v>
      </c>
      <c r="I21" s="197">
        <v>82</v>
      </c>
      <c r="J21" s="197">
        <v>86</v>
      </c>
      <c r="K21" s="237"/>
      <c r="L21" s="372">
        <v>79</v>
      </c>
      <c r="M21" s="372">
        <v>72</v>
      </c>
    </row>
    <row r="22" spans="1:13" x14ac:dyDescent="0.2">
      <c r="A22" s="238" t="s">
        <v>230</v>
      </c>
      <c r="B22" s="197">
        <v>90</v>
      </c>
      <c r="C22" s="236" t="s">
        <v>37</v>
      </c>
      <c r="D22" s="197">
        <v>84</v>
      </c>
      <c r="E22" s="237"/>
      <c r="F22" s="197">
        <v>89</v>
      </c>
      <c r="G22" s="197">
        <v>90</v>
      </c>
      <c r="H22" s="197">
        <v>87</v>
      </c>
      <c r="I22" s="197">
        <v>86</v>
      </c>
      <c r="J22" s="197">
        <v>88</v>
      </c>
      <c r="K22" s="237"/>
      <c r="L22" s="197">
        <v>84</v>
      </c>
      <c r="M22" s="197">
        <v>79</v>
      </c>
    </row>
    <row r="23" spans="1:13" x14ac:dyDescent="0.2">
      <c r="A23" s="234">
        <v>2013</v>
      </c>
      <c r="B23" s="197">
        <v>88</v>
      </c>
      <c r="C23" s="236">
        <v>79</v>
      </c>
      <c r="D23" s="197">
        <v>85</v>
      </c>
      <c r="E23" s="237"/>
      <c r="F23" s="197">
        <v>90</v>
      </c>
      <c r="G23" s="197">
        <v>91</v>
      </c>
      <c r="H23" s="197">
        <v>88</v>
      </c>
      <c r="I23" s="197">
        <v>87</v>
      </c>
      <c r="J23" s="197">
        <v>89</v>
      </c>
      <c r="K23" s="237"/>
      <c r="L23" s="197">
        <v>84</v>
      </c>
      <c r="M23" s="197">
        <v>79</v>
      </c>
    </row>
    <row r="24" spans="1:13" x14ac:dyDescent="0.2">
      <c r="A24" s="239"/>
      <c r="B24" s="236"/>
      <c r="C24" s="236"/>
      <c r="D24" s="236"/>
      <c r="E24" s="237"/>
      <c r="F24" s="236"/>
      <c r="G24" s="236"/>
      <c r="H24" s="236"/>
      <c r="I24" s="236"/>
      <c r="J24" s="236"/>
      <c r="K24" s="237"/>
      <c r="L24" s="236"/>
      <c r="M24" s="236"/>
    </row>
    <row r="25" spans="1:13" x14ac:dyDescent="0.2">
      <c r="A25" s="233" t="s">
        <v>39</v>
      </c>
      <c r="B25" s="236"/>
      <c r="C25" s="236"/>
      <c r="D25" s="236"/>
      <c r="E25" s="237"/>
      <c r="F25" s="236"/>
      <c r="G25" s="236"/>
      <c r="H25" s="236"/>
      <c r="I25" s="236"/>
      <c r="J25" s="236"/>
      <c r="K25" s="237"/>
      <c r="L25" s="236"/>
      <c r="M25" s="236"/>
    </row>
    <row r="26" spans="1:13" x14ac:dyDescent="0.2">
      <c r="A26" s="234">
        <v>2007</v>
      </c>
      <c r="B26" s="236">
        <v>84</v>
      </c>
      <c r="C26" s="236" t="s">
        <v>37</v>
      </c>
      <c r="D26" s="236">
        <v>77</v>
      </c>
      <c r="E26" s="237"/>
      <c r="F26" s="236">
        <v>78</v>
      </c>
      <c r="G26" s="236" t="s">
        <v>37</v>
      </c>
      <c r="H26" s="236" t="s">
        <v>37</v>
      </c>
      <c r="I26" s="236">
        <v>78</v>
      </c>
      <c r="J26" s="236">
        <v>85</v>
      </c>
      <c r="K26" s="237"/>
      <c r="L26" s="240">
        <v>66</v>
      </c>
      <c r="M26" s="240">
        <v>60</v>
      </c>
    </row>
    <row r="27" spans="1:13" x14ac:dyDescent="0.2">
      <c r="A27" s="234">
        <v>2008</v>
      </c>
      <c r="B27" s="197">
        <v>87</v>
      </c>
      <c r="C27" s="236" t="s">
        <v>37</v>
      </c>
      <c r="D27" s="197">
        <v>79</v>
      </c>
      <c r="E27" s="237"/>
      <c r="F27" s="197">
        <v>79</v>
      </c>
      <c r="G27" s="236" t="s">
        <v>37</v>
      </c>
      <c r="H27" s="236" t="s">
        <v>37</v>
      </c>
      <c r="I27" s="197">
        <v>79</v>
      </c>
      <c r="J27" s="197">
        <v>85</v>
      </c>
      <c r="K27" s="237"/>
      <c r="L27" s="240">
        <v>67</v>
      </c>
      <c r="M27" s="240">
        <v>62</v>
      </c>
    </row>
    <row r="28" spans="1:13" x14ac:dyDescent="0.2">
      <c r="A28" s="234">
        <v>2009</v>
      </c>
      <c r="B28" s="197">
        <v>86</v>
      </c>
      <c r="C28" s="236" t="s">
        <v>37</v>
      </c>
      <c r="D28" s="197">
        <v>79</v>
      </c>
      <c r="E28" s="237"/>
      <c r="F28" s="197">
        <v>79</v>
      </c>
      <c r="G28" s="236" t="s">
        <v>37</v>
      </c>
      <c r="H28" s="236" t="s">
        <v>37</v>
      </c>
      <c r="I28" s="197">
        <v>80</v>
      </c>
      <c r="J28" s="197">
        <v>86</v>
      </c>
      <c r="K28" s="237"/>
      <c r="L28" s="241">
        <v>67</v>
      </c>
      <c r="M28" s="241">
        <v>62</v>
      </c>
    </row>
    <row r="29" spans="1:13" x14ac:dyDescent="0.2">
      <c r="A29" s="238" t="s">
        <v>26</v>
      </c>
      <c r="B29" s="197">
        <v>83</v>
      </c>
      <c r="C29" s="236" t="s">
        <v>37</v>
      </c>
      <c r="D29" s="197">
        <v>79</v>
      </c>
      <c r="E29" s="237"/>
      <c r="F29" s="197">
        <v>81</v>
      </c>
      <c r="G29" s="236" t="s">
        <v>37</v>
      </c>
      <c r="H29" s="236" t="s">
        <v>37</v>
      </c>
      <c r="I29" s="197">
        <v>81</v>
      </c>
      <c r="J29" s="197">
        <v>85</v>
      </c>
      <c r="K29" s="237"/>
      <c r="L29" s="241">
        <v>68</v>
      </c>
      <c r="M29" s="241">
        <v>64</v>
      </c>
    </row>
    <row r="30" spans="1:13" x14ac:dyDescent="0.2">
      <c r="A30" s="238" t="s">
        <v>220</v>
      </c>
      <c r="B30" s="197">
        <v>84</v>
      </c>
      <c r="C30" s="236" t="s">
        <v>37</v>
      </c>
      <c r="D30" s="197">
        <v>80</v>
      </c>
      <c r="E30" s="237"/>
      <c r="F30" s="197">
        <v>81</v>
      </c>
      <c r="G30" s="236" t="s">
        <v>37</v>
      </c>
      <c r="H30" s="236" t="s">
        <v>37</v>
      </c>
      <c r="I30" s="197">
        <v>82</v>
      </c>
      <c r="J30" s="197">
        <v>85</v>
      </c>
      <c r="K30" s="237"/>
      <c r="L30" s="372">
        <v>72</v>
      </c>
      <c r="M30" s="372">
        <v>67</v>
      </c>
    </row>
    <row r="31" spans="1:13" x14ac:dyDescent="0.2">
      <c r="A31" s="238" t="s">
        <v>230</v>
      </c>
      <c r="B31" s="197">
        <v>87</v>
      </c>
      <c r="C31" s="236" t="s">
        <v>37</v>
      </c>
      <c r="D31" s="197">
        <v>84</v>
      </c>
      <c r="E31" s="237"/>
      <c r="F31" s="197">
        <v>85</v>
      </c>
      <c r="G31" s="197">
        <v>86</v>
      </c>
      <c r="H31" s="197">
        <v>81</v>
      </c>
      <c r="I31" s="197">
        <v>85</v>
      </c>
      <c r="J31" s="197">
        <v>86</v>
      </c>
      <c r="K31" s="237"/>
      <c r="L31" s="197">
        <v>78</v>
      </c>
      <c r="M31" s="197">
        <v>75</v>
      </c>
    </row>
    <row r="32" spans="1:13" x14ac:dyDescent="0.2">
      <c r="A32" s="234">
        <v>2013</v>
      </c>
      <c r="B32" s="197">
        <v>86</v>
      </c>
      <c r="C32" s="236">
        <v>74</v>
      </c>
      <c r="D32" s="197">
        <v>85</v>
      </c>
      <c r="E32" s="237"/>
      <c r="F32" s="197">
        <v>87</v>
      </c>
      <c r="G32" s="197">
        <v>87</v>
      </c>
      <c r="H32" s="197">
        <v>83</v>
      </c>
      <c r="I32" s="197">
        <v>87</v>
      </c>
      <c r="J32" s="197">
        <v>88</v>
      </c>
      <c r="K32" s="237"/>
      <c r="L32" s="197">
        <v>79</v>
      </c>
      <c r="M32" s="197">
        <v>76</v>
      </c>
    </row>
    <row r="33" spans="1:14" x14ac:dyDescent="0.2">
      <c r="A33" s="242"/>
      <c r="B33" s="243"/>
      <c r="C33" s="243"/>
      <c r="D33" s="243"/>
      <c r="E33" s="234"/>
      <c r="F33" s="243"/>
      <c r="G33" s="243"/>
      <c r="H33" s="243"/>
      <c r="I33" s="243"/>
      <c r="J33" s="243"/>
      <c r="K33" s="234"/>
      <c r="N33" s="235"/>
    </row>
    <row r="34" spans="1:14" ht="25.5" customHeight="1" x14ac:dyDescent="0.2">
      <c r="A34" s="221"/>
      <c r="B34" s="480" t="s">
        <v>311</v>
      </c>
      <c r="C34" s="480"/>
      <c r="D34" s="480"/>
      <c r="E34" s="222"/>
      <c r="F34" s="481" t="s">
        <v>312</v>
      </c>
      <c r="G34" s="481"/>
      <c r="H34" s="481"/>
      <c r="I34" s="481"/>
      <c r="J34" s="481"/>
      <c r="K34" s="223"/>
      <c r="L34" s="481" t="s">
        <v>313</v>
      </c>
      <c r="M34" s="481"/>
    </row>
    <row r="35" spans="1:14" s="231" customFormat="1" ht="49.5" customHeight="1" x14ac:dyDescent="0.2">
      <c r="A35" s="225"/>
      <c r="B35" s="226" t="s">
        <v>19</v>
      </c>
      <c r="C35" s="422" t="s">
        <v>227</v>
      </c>
      <c r="D35" s="226" t="s">
        <v>32</v>
      </c>
      <c r="E35" s="244"/>
      <c r="F35" s="371" t="s">
        <v>33</v>
      </c>
      <c r="G35" s="229" t="s">
        <v>265</v>
      </c>
      <c r="H35" s="230" t="s">
        <v>266</v>
      </c>
      <c r="I35" s="226" t="s">
        <v>32</v>
      </c>
      <c r="J35" s="229" t="s">
        <v>35</v>
      </c>
      <c r="L35" s="232" t="s">
        <v>268</v>
      </c>
      <c r="M35" s="232" t="s">
        <v>269</v>
      </c>
    </row>
    <row r="36" spans="1:14" x14ac:dyDescent="0.2">
      <c r="A36" s="233" t="s">
        <v>36</v>
      </c>
      <c r="B36" s="234"/>
      <c r="C36" s="234"/>
      <c r="D36" s="234"/>
      <c r="E36" s="224"/>
      <c r="F36" s="234"/>
      <c r="G36" s="234"/>
      <c r="I36" s="234"/>
      <c r="J36" s="234"/>
      <c r="L36" s="234"/>
      <c r="M36" s="234"/>
    </row>
    <row r="37" spans="1:14" x14ac:dyDescent="0.2">
      <c r="A37" s="234">
        <v>2007</v>
      </c>
      <c r="B37" s="236">
        <v>44</v>
      </c>
      <c r="C37" s="236" t="s">
        <v>37</v>
      </c>
      <c r="D37" s="236">
        <v>35</v>
      </c>
      <c r="E37" s="237"/>
      <c r="F37" s="236">
        <v>24</v>
      </c>
      <c r="G37" s="236" t="s">
        <v>37</v>
      </c>
      <c r="H37" s="236" t="s">
        <v>37</v>
      </c>
      <c r="I37" s="236">
        <v>35</v>
      </c>
      <c r="J37" s="236">
        <v>38</v>
      </c>
      <c r="K37" s="237"/>
      <c r="L37" s="236" t="s">
        <v>37</v>
      </c>
      <c r="M37" s="236" t="s">
        <v>37</v>
      </c>
    </row>
    <row r="38" spans="1:14" x14ac:dyDescent="0.2">
      <c r="A38" s="234">
        <v>2008</v>
      </c>
      <c r="B38" s="197">
        <v>43</v>
      </c>
      <c r="C38" s="236" t="s">
        <v>37</v>
      </c>
      <c r="D38" s="241">
        <v>35</v>
      </c>
      <c r="E38" s="237"/>
      <c r="F38" s="241">
        <v>24</v>
      </c>
      <c r="G38" s="236" t="s">
        <v>37</v>
      </c>
      <c r="H38" s="236" t="s">
        <v>37</v>
      </c>
      <c r="I38" s="241">
        <v>35</v>
      </c>
      <c r="J38" s="241">
        <v>38</v>
      </c>
      <c r="K38" s="237"/>
      <c r="L38" s="236" t="s">
        <v>37</v>
      </c>
      <c r="M38" s="236" t="s">
        <v>37</v>
      </c>
    </row>
    <row r="39" spans="1:14" x14ac:dyDescent="0.2">
      <c r="A39" s="234">
        <v>2009</v>
      </c>
      <c r="B39" s="197">
        <v>41</v>
      </c>
      <c r="C39" s="236" t="s">
        <v>37</v>
      </c>
      <c r="D39" s="197">
        <v>37</v>
      </c>
      <c r="E39" s="237"/>
      <c r="F39" s="197">
        <v>25</v>
      </c>
      <c r="G39" s="236" t="s">
        <v>37</v>
      </c>
      <c r="H39" s="236" t="s">
        <v>37</v>
      </c>
      <c r="I39" s="197">
        <v>36</v>
      </c>
      <c r="J39" s="197">
        <v>38</v>
      </c>
      <c r="K39" s="237"/>
      <c r="L39" s="236" t="s">
        <v>37</v>
      </c>
      <c r="M39" s="236" t="s">
        <v>37</v>
      </c>
    </row>
    <row r="40" spans="1:14" x14ac:dyDescent="0.2">
      <c r="A40" s="238" t="s">
        <v>26</v>
      </c>
      <c r="B40" s="197">
        <v>45</v>
      </c>
      <c r="C40" s="236" t="s">
        <v>37</v>
      </c>
      <c r="D40" s="197">
        <v>36</v>
      </c>
      <c r="E40" s="237"/>
      <c r="F40" s="197">
        <v>26</v>
      </c>
      <c r="G40" s="236" t="s">
        <v>37</v>
      </c>
      <c r="H40" s="236" t="s">
        <v>37</v>
      </c>
      <c r="I40" s="197">
        <v>37</v>
      </c>
      <c r="J40" s="197">
        <v>37</v>
      </c>
      <c r="K40" s="237"/>
      <c r="L40" s="236" t="s">
        <v>37</v>
      </c>
      <c r="M40" s="236" t="s">
        <v>37</v>
      </c>
    </row>
    <row r="41" spans="1:14" x14ac:dyDescent="0.2">
      <c r="A41" s="238" t="s">
        <v>220</v>
      </c>
      <c r="B41" s="197">
        <v>37</v>
      </c>
      <c r="C41" s="236" t="s">
        <v>37</v>
      </c>
      <c r="D41" s="197">
        <v>37</v>
      </c>
      <c r="E41" s="237"/>
      <c r="F41" s="197">
        <v>26</v>
      </c>
      <c r="G41" s="236" t="s">
        <v>37</v>
      </c>
      <c r="H41" s="236" t="s">
        <v>37</v>
      </c>
      <c r="I41" s="197">
        <v>37</v>
      </c>
      <c r="J41" s="197">
        <v>35</v>
      </c>
      <c r="K41" s="237"/>
      <c r="L41" s="372">
        <v>13</v>
      </c>
      <c r="M41" s="372">
        <v>11</v>
      </c>
    </row>
    <row r="42" spans="1:14" x14ac:dyDescent="0.2">
      <c r="A42" s="238" t="s">
        <v>230</v>
      </c>
      <c r="B42" s="197">
        <v>43</v>
      </c>
      <c r="C42" s="236" t="s">
        <v>37</v>
      </c>
      <c r="D42" s="197">
        <v>42</v>
      </c>
      <c r="E42" s="237"/>
      <c r="F42" s="197">
        <v>30</v>
      </c>
      <c r="G42" s="197">
        <v>40</v>
      </c>
      <c r="H42" s="197">
        <v>22</v>
      </c>
      <c r="I42" s="197">
        <v>42</v>
      </c>
      <c r="J42" s="197">
        <v>36</v>
      </c>
      <c r="K42" s="237"/>
      <c r="L42" s="197">
        <v>19</v>
      </c>
      <c r="M42" s="197">
        <v>17</v>
      </c>
    </row>
    <row r="43" spans="1:14" x14ac:dyDescent="0.2">
      <c r="A43" s="234">
        <v>2013</v>
      </c>
      <c r="B43" s="197">
        <v>41</v>
      </c>
      <c r="C43" s="236">
        <v>42</v>
      </c>
      <c r="D43" s="197">
        <v>43</v>
      </c>
      <c r="E43" s="237"/>
      <c r="F43" s="197">
        <v>32</v>
      </c>
      <c r="G43" s="197">
        <v>42</v>
      </c>
      <c r="H43" s="197">
        <v>23</v>
      </c>
      <c r="I43" s="197">
        <v>44</v>
      </c>
      <c r="J43" s="197">
        <v>38</v>
      </c>
      <c r="K43" s="237"/>
      <c r="L43" s="197">
        <v>20</v>
      </c>
      <c r="M43" s="197">
        <v>18</v>
      </c>
    </row>
    <row r="44" spans="1:14" x14ac:dyDescent="0.2">
      <c r="A44" s="239"/>
      <c r="B44" s="236"/>
      <c r="C44" s="236"/>
      <c r="D44" s="236"/>
      <c r="E44" s="237"/>
      <c r="F44" s="236"/>
      <c r="G44" s="236"/>
      <c r="H44" s="236"/>
      <c r="I44" s="236"/>
      <c r="J44" s="236"/>
      <c r="K44" s="237"/>
      <c r="L44" s="236"/>
      <c r="M44" s="236"/>
    </row>
    <row r="45" spans="1:14" x14ac:dyDescent="0.2">
      <c r="A45" s="233" t="s">
        <v>38</v>
      </c>
      <c r="B45" s="236"/>
      <c r="C45" s="236"/>
      <c r="D45" s="236"/>
      <c r="E45" s="237"/>
      <c r="F45" s="236"/>
      <c r="G45" s="236"/>
      <c r="H45" s="236"/>
      <c r="I45" s="236"/>
      <c r="J45" s="236"/>
      <c r="K45" s="237"/>
      <c r="L45" s="236"/>
      <c r="M45" s="236"/>
    </row>
    <row r="46" spans="1:14" x14ac:dyDescent="0.2">
      <c r="A46" s="234">
        <v>2007</v>
      </c>
      <c r="B46" s="236">
        <v>52</v>
      </c>
      <c r="C46" s="236" t="s">
        <v>37</v>
      </c>
      <c r="D46" s="236">
        <v>30</v>
      </c>
      <c r="E46" s="237"/>
      <c r="F46" s="236">
        <v>35</v>
      </c>
      <c r="G46" s="236" t="s">
        <v>37</v>
      </c>
      <c r="H46" s="236" t="s">
        <v>37</v>
      </c>
      <c r="I46" s="236">
        <v>30</v>
      </c>
      <c r="J46" s="236">
        <v>38</v>
      </c>
      <c r="K46" s="237"/>
      <c r="L46" s="236" t="s">
        <v>37</v>
      </c>
      <c r="M46" s="236" t="s">
        <v>37</v>
      </c>
    </row>
    <row r="47" spans="1:14" x14ac:dyDescent="0.2">
      <c r="A47" s="234">
        <v>2008</v>
      </c>
      <c r="B47" s="197">
        <v>55</v>
      </c>
      <c r="C47" s="236" t="s">
        <v>37</v>
      </c>
      <c r="D47" s="241">
        <v>28</v>
      </c>
      <c r="E47" s="237"/>
      <c r="F47" s="241">
        <v>35</v>
      </c>
      <c r="G47" s="236" t="s">
        <v>37</v>
      </c>
      <c r="H47" s="236" t="s">
        <v>37</v>
      </c>
      <c r="I47" s="241">
        <v>30</v>
      </c>
      <c r="J47" s="241">
        <v>38</v>
      </c>
      <c r="K47" s="237"/>
      <c r="L47" s="236" t="s">
        <v>37</v>
      </c>
      <c r="M47" s="236" t="s">
        <v>37</v>
      </c>
    </row>
    <row r="48" spans="1:14" x14ac:dyDescent="0.2">
      <c r="A48" s="234">
        <v>2009</v>
      </c>
      <c r="B48" s="197">
        <v>54</v>
      </c>
      <c r="C48" s="236" t="s">
        <v>37</v>
      </c>
      <c r="D48" s="197">
        <v>32</v>
      </c>
      <c r="E48" s="237"/>
      <c r="F48" s="197">
        <v>36</v>
      </c>
      <c r="G48" s="236" t="s">
        <v>37</v>
      </c>
      <c r="H48" s="236" t="s">
        <v>37</v>
      </c>
      <c r="I48" s="197">
        <v>31</v>
      </c>
      <c r="J48" s="197">
        <v>38</v>
      </c>
      <c r="K48" s="237"/>
      <c r="L48" s="236" t="s">
        <v>37</v>
      </c>
      <c r="M48" s="236" t="s">
        <v>37</v>
      </c>
    </row>
    <row r="49" spans="1:14" x14ac:dyDescent="0.2">
      <c r="A49" s="238" t="s">
        <v>26</v>
      </c>
      <c r="B49" s="197">
        <v>56</v>
      </c>
      <c r="C49" s="236" t="s">
        <v>37</v>
      </c>
      <c r="D49" s="197">
        <v>32</v>
      </c>
      <c r="E49" s="237"/>
      <c r="F49" s="197">
        <v>39</v>
      </c>
      <c r="G49" s="236" t="s">
        <v>37</v>
      </c>
      <c r="H49" s="236" t="s">
        <v>37</v>
      </c>
      <c r="I49" s="197">
        <v>33</v>
      </c>
      <c r="J49" s="197">
        <v>36</v>
      </c>
      <c r="K49" s="237"/>
      <c r="L49" s="236" t="s">
        <v>37</v>
      </c>
      <c r="M49" s="236" t="s">
        <v>37</v>
      </c>
    </row>
    <row r="50" spans="1:14" x14ac:dyDescent="0.2">
      <c r="A50" s="238" t="s">
        <v>220</v>
      </c>
      <c r="B50" s="197">
        <v>48</v>
      </c>
      <c r="C50" s="236" t="s">
        <v>37</v>
      </c>
      <c r="D50" s="197">
        <v>33</v>
      </c>
      <c r="E50" s="237"/>
      <c r="F50" s="197">
        <v>39</v>
      </c>
      <c r="G50" s="236" t="s">
        <v>37</v>
      </c>
      <c r="H50" s="236" t="s">
        <v>37</v>
      </c>
      <c r="I50" s="197">
        <v>33</v>
      </c>
      <c r="J50" s="197">
        <v>35</v>
      </c>
      <c r="K50" s="237"/>
      <c r="L50" s="372">
        <v>22</v>
      </c>
      <c r="M50" s="372">
        <v>16</v>
      </c>
    </row>
    <row r="51" spans="1:14" x14ac:dyDescent="0.2">
      <c r="A51" s="238" t="s">
        <v>230</v>
      </c>
      <c r="B51" s="197">
        <v>54</v>
      </c>
      <c r="C51" s="236" t="s">
        <v>37</v>
      </c>
      <c r="D51" s="197">
        <v>36</v>
      </c>
      <c r="E51" s="237"/>
      <c r="F51" s="197">
        <v>43</v>
      </c>
      <c r="G51" s="197">
        <v>52</v>
      </c>
      <c r="H51" s="197">
        <v>35</v>
      </c>
      <c r="I51" s="197">
        <v>38</v>
      </c>
      <c r="J51" s="197">
        <v>36</v>
      </c>
      <c r="K51" s="237"/>
      <c r="L51" s="197">
        <v>32</v>
      </c>
      <c r="M51" s="197">
        <v>23</v>
      </c>
    </row>
    <row r="52" spans="1:14" x14ac:dyDescent="0.2">
      <c r="A52" s="234">
        <v>2013</v>
      </c>
      <c r="B52" s="197">
        <v>48</v>
      </c>
      <c r="C52" s="236">
        <v>54</v>
      </c>
      <c r="D52" s="197">
        <v>39</v>
      </c>
      <c r="E52" s="237"/>
      <c r="F52" s="197">
        <v>46</v>
      </c>
      <c r="G52" s="197">
        <v>55</v>
      </c>
      <c r="H52" s="197">
        <v>38</v>
      </c>
      <c r="I52" s="197">
        <v>41</v>
      </c>
      <c r="J52" s="197">
        <v>38</v>
      </c>
      <c r="K52" s="237"/>
      <c r="L52" s="197">
        <v>32</v>
      </c>
      <c r="M52" s="197">
        <v>25</v>
      </c>
    </row>
    <row r="53" spans="1:14" x14ac:dyDescent="0.2">
      <c r="A53" s="239"/>
      <c r="B53" s="236"/>
      <c r="C53" s="236"/>
      <c r="D53" s="236"/>
      <c r="E53" s="237"/>
      <c r="F53" s="236"/>
      <c r="G53" s="236"/>
      <c r="H53" s="236"/>
      <c r="I53" s="236"/>
      <c r="J53" s="236"/>
      <c r="K53" s="237"/>
      <c r="L53" s="236"/>
      <c r="M53" s="236"/>
    </row>
    <row r="54" spans="1:14" x14ac:dyDescent="0.2">
      <c r="A54" s="233" t="s">
        <v>39</v>
      </c>
      <c r="B54" s="236"/>
      <c r="C54" s="236"/>
      <c r="D54" s="236"/>
      <c r="E54" s="237"/>
      <c r="F54" s="236"/>
      <c r="G54" s="236"/>
      <c r="H54" s="236"/>
      <c r="I54" s="236"/>
      <c r="J54" s="236"/>
      <c r="K54" s="237"/>
      <c r="L54" s="236"/>
      <c r="M54" s="236"/>
    </row>
    <row r="55" spans="1:14" x14ac:dyDescent="0.2">
      <c r="A55" s="234">
        <v>2007</v>
      </c>
      <c r="B55" s="236">
        <v>48</v>
      </c>
      <c r="C55" s="236" t="s">
        <v>37</v>
      </c>
      <c r="D55" s="236">
        <v>32</v>
      </c>
      <c r="E55" s="237"/>
      <c r="F55" s="236">
        <v>29</v>
      </c>
      <c r="G55" s="236" t="s">
        <v>37</v>
      </c>
      <c r="H55" s="236" t="s">
        <v>37</v>
      </c>
      <c r="I55" s="236">
        <v>33</v>
      </c>
      <c r="J55" s="236">
        <v>38</v>
      </c>
      <c r="K55" s="237"/>
      <c r="L55" s="240">
        <v>18</v>
      </c>
      <c r="M55" s="240">
        <v>13</v>
      </c>
    </row>
    <row r="56" spans="1:14" x14ac:dyDescent="0.2">
      <c r="A56" s="234">
        <v>2008</v>
      </c>
      <c r="B56" s="197">
        <v>49</v>
      </c>
      <c r="C56" s="236" t="s">
        <v>37</v>
      </c>
      <c r="D56" s="241">
        <v>31</v>
      </c>
      <c r="E56" s="237"/>
      <c r="F56" s="241">
        <v>30</v>
      </c>
      <c r="G56" s="236" t="s">
        <v>37</v>
      </c>
      <c r="H56" s="236" t="s">
        <v>37</v>
      </c>
      <c r="I56" s="241">
        <v>33</v>
      </c>
      <c r="J56" s="241">
        <v>38</v>
      </c>
      <c r="K56" s="237"/>
      <c r="L56" s="240">
        <v>18</v>
      </c>
      <c r="M56" s="240">
        <v>13</v>
      </c>
    </row>
    <row r="57" spans="1:14" x14ac:dyDescent="0.2">
      <c r="A57" s="234">
        <v>2009</v>
      </c>
      <c r="B57" s="197">
        <v>47</v>
      </c>
      <c r="C57" s="236" t="s">
        <v>37</v>
      </c>
      <c r="D57" s="197">
        <v>35</v>
      </c>
      <c r="E57" s="237"/>
      <c r="F57" s="197">
        <v>30</v>
      </c>
      <c r="G57" s="236" t="s">
        <v>37</v>
      </c>
      <c r="H57" s="236" t="s">
        <v>37</v>
      </c>
      <c r="I57" s="197">
        <v>34</v>
      </c>
      <c r="J57" s="197">
        <v>38</v>
      </c>
      <c r="K57" s="237"/>
      <c r="L57" s="240">
        <v>18</v>
      </c>
      <c r="M57" s="240">
        <v>13</v>
      </c>
    </row>
    <row r="58" spans="1:14" x14ac:dyDescent="0.2">
      <c r="A58" s="238" t="s">
        <v>26</v>
      </c>
      <c r="B58" s="197">
        <v>50</v>
      </c>
      <c r="C58" s="236" t="s">
        <v>37</v>
      </c>
      <c r="D58" s="197">
        <v>34</v>
      </c>
      <c r="E58" s="237"/>
      <c r="F58" s="197">
        <v>32</v>
      </c>
      <c r="G58" s="236" t="s">
        <v>37</v>
      </c>
      <c r="H58" s="236" t="s">
        <v>37</v>
      </c>
      <c r="I58" s="197">
        <v>35</v>
      </c>
      <c r="J58" s="197">
        <v>37</v>
      </c>
      <c r="K58" s="237"/>
      <c r="L58" s="240">
        <v>19</v>
      </c>
      <c r="M58" s="240">
        <v>14</v>
      </c>
    </row>
    <row r="59" spans="1:14" x14ac:dyDescent="0.2">
      <c r="A59" s="238" t="s">
        <v>220</v>
      </c>
      <c r="B59" s="197">
        <v>43</v>
      </c>
      <c r="C59" s="236" t="s">
        <v>37</v>
      </c>
      <c r="D59" s="197">
        <v>35</v>
      </c>
      <c r="E59" s="237"/>
      <c r="F59" s="197">
        <v>32</v>
      </c>
      <c r="G59" s="236" t="s">
        <v>37</v>
      </c>
      <c r="H59" s="236" t="s">
        <v>37</v>
      </c>
      <c r="I59" s="197">
        <v>35</v>
      </c>
      <c r="J59" s="197">
        <v>35</v>
      </c>
      <c r="K59" s="237"/>
      <c r="L59" s="372">
        <v>17</v>
      </c>
      <c r="M59" s="372">
        <v>13</v>
      </c>
    </row>
    <row r="60" spans="1:14" x14ac:dyDescent="0.2">
      <c r="A60" s="238" t="s">
        <v>230</v>
      </c>
      <c r="B60" s="197">
        <v>48</v>
      </c>
      <c r="C60" s="236" t="s">
        <v>37</v>
      </c>
      <c r="D60" s="197">
        <v>39</v>
      </c>
      <c r="E60" s="237"/>
      <c r="F60" s="197">
        <v>36</v>
      </c>
      <c r="G60" s="197">
        <v>46</v>
      </c>
      <c r="H60" s="197">
        <v>28</v>
      </c>
      <c r="I60" s="197">
        <v>40</v>
      </c>
      <c r="J60" s="197">
        <v>36</v>
      </c>
      <c r="K60" s="237"/>
      <c r="L60" s="197">
        <v>25</v>
      </c>
      <c r="M60" s="197">
        <v>20</v>
      </c>
    </row>
    <row r="61" spans="1:14" x14ac:dyDescent="0.2">
      <c r="A61" s="234">
        <v>2013</v>
      </c>
      <c r="B61" s="197">
        <v>45</v>
      </c>
      <c r="C61" s="236">
        <v>48</v>
      </c>
      <c r="D61" s="197">
        <v>41</v>
      </c>
      <c r="E61" s="237"/>
      <c r="F61" s="197">
        <v>39</v>
      </c>
      <c r="G61" s="197">
        <v>48</v>
      </c>
      <c r="H61" s="197">
        <v>30</v>
      </c>
      <c r="I61" s="197">
        <v>42</v>
      </c>
      <c r="J61" s="197">
        <v>38</v>
      </c>
      <c r="K61" s="237"/>
      <c r="L61" s="197">
        <v>26</v>
      </c>
      <c r="M61" s="197">
        <v>21</v>
      </c>
    </row>
    <row r="62" spans="1:14" x14ac:dyDescent="0.2">
      <c r="A62" s="242"/>
      <c r="B62" s="243"/>
      <c r="C62" s="243"/>
      <c r="D62" s="243"/>
      <c r="E62" s="234"/>
      <c r="F62" s="365"/>
      <c r="G62" s="243"/>
      <c r="H62" s="243"/>
      <c r="I62" s="243"/>
      <c r="J62" s="243"/>
      <c r="K62" s="234"/>
      <c r="L62" s="243"/>
      <c r="M62" s="243"/>
      <c r="N62" s="234"/>
    </row>
    <row r="63" spans="1:14" x14ac:dyDescent="0.2">
      <c r="A63" s="239"/>
      <c r="B63" s="234"/>
      <c r="C63" s="234"/>
      <c r="D63" s="234"/>
      <c r="E63" s="234"/>
      <c r="K63" s="210"/>
      <c r="L63" s="367" t="s">
        <v>294</v>
      </c>
    </row>
    <row r="64" spans="1:14" x14ac:dyDescent="0.2">
      <c r="A64" s="239"/>
      <c r="B64" s="234"/>
      <c r="C64" s="234"/>
      <c r="D64" s="234"/>
      <c r="E64" s="234"/>
      <c r="K64" s="210"/>
    </row>
    <row r="65" spans="1:13" x14ac:dyDescent="0.2">
      <c r="A65" s="424" t="s">
        <v>229</v>
      </c>
    </row>
    <row r="66" spans="1:13" x14ac:dyDescent="0.2">
      <c r="A66" s="425" t="s">
        <v>314</v>
      </c>
      <c r="B66" s="433"/>
      <c r="C66" s="433"/>
      <c r="D66" s="433"/>
      <c r="E66" s="433"/>
      <c r="F66" s="298"/>
      <c r="G66" s="433"/>
      <c r="H66" s="433"/>
      <c r="I66" s="433"/>
      <c r="J66" s="433"/>
      <c r="K66" s="433"/>
    </row>
    <row r="67" spans="1:13" x14ac:dyDescent="0.2">
      <c r="A67" s="424" t="s">
        <v>267</v>
      </c>
      <c r="B67" s="436"/>
      <c r="C67" s="436"/>
      <c r="D67" s="436"/>
      <c r="E67" s="436"/>
      <c r="F67" s="436"/>
      <c r="G67" s="436"/>
      <c r="H67" s="436"/>
      <c r="I67" s="436"/>
      <c r="J67" s="436"/>
      <c r="K67" s="436"/>
      <c r="L67" s="436"/>
    </row>
    <row r="68" spans="1:13" x14ac:dyDescent="0.2">
      <c r="A68" s="424" t="s">
        <v>297</v>
      </c>
      <c r="B68" s="234"/>
      <c r="C68" s="234"/>
      <c r="D68" s="234"/>
      <c r="E68" s="234"/>
      <c r="K68" s="210"/>
    </row>
    <row r="69" spans="1:13" x14ac:dyDescent="0.2">
      <c r="A69" s="424" t="s">
        <v>298</v>
      </c>
      <c r="B69" s="234"/>
      <c r="C69" s="234"/>
      <c r="D69" s="234"/>
      <c r="E69" s="234"/>
      <c r="K69" s="210"/>
    </row>
    <row r="70" spans="1:13" x14ac:dyDescent="0.2">
      <c r="A70" s="478" t="s">
        <v>21</v>
      </c>
      <c r="B70" s="478"/>
      <c r="C70" s="478"/>
      <c r="D70" s="478"/>
      <c r="E70" s="478"/>
      <c r="F70" s="478"/>
      <c r="G70" s="478"/>
      <c r="H70" s="478"/>
      <c r="I70" s="478"/>
      <c r="J70" s="478"/>
      <c r="K70" s="478"/>
      <c r="L70" s="478"/>
    </row>
    <row r="71" spans="1:13" x14ac:dyDescent="0.2">
      <c r="A71" s="423" t="s">
        <v>293</v>
      </c>
    </row>
    <row r="72" spans="1:13" ht="21.75" customHeight="1" x14ac:dyDescent="0.2">
      <c r="A72" s="477" t="s">
        <v>270</v>
      </c>
      <c r="B72" s="477"/>
      <c r="C72" s="477"/>
      <c r="D72" s="477"/>
      <c r="E72" s="477"/>
      <c r="F72" s="477"/>
      <c r="G72" s="477"/>
      <c r="H72" s="477"/>
      <c r="I72" s="477"/>
      <c r="J72" s="477"/>
      <c r="K72" s="477"/>
      <c r="L72" s="477"/>
      <c r="M72" s="477"/>
    </row>
    <row r="73" spans="1:13" x14ac:dyDescent="0.2">
      <c r="A73" s="239"/>
      <c r="B73" s="436"/>
      <c r="C73" s="436"/>
      <c r="D73" s="436"/>
      <c r="E73" s="436"/>
      <c r="F73" s="436"/>
      <c r="G73" s="436"/>
      <c r="H73" s="436"/>
      <c r="I73" s="436"/>
      <c r="J73" s="436"/>
      <c r="K73" s="436"/>
      <c r="L73" s="436"/>
    </row>
    <row r="74" spans="1:13" x14ac:dyDescent="0.2">
      <c r="A74" s="149" t="s">
        <v>22</v>
      </c>
    </row>
  </sheetData>
  <mergeCells count="9">
    <mergeCell ref="A72:M72"/>
    <mergeCell ref="A70:L70"/>
    <mergeCell ref="A2:E2"/>
    <mergeCell ref="B5:D5"/>
    <mergeCell ref="F5:J5"/>
    <mergeCell ref="B34:D34"/>
    <mergeCell ref="F34:J34"/>
    <mergeCell ref="L34:M34"/>
    <mergeCell ref="L5:M5"/>
  </mergeCells>
  <phoneticPr fontId="42" type="noConversion"/>
  <pageMargins left="0.39370078740157483" right="0.39370078740157483" top="0.78740157480314965" bottom="0.78740157480314965"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50"/>
    <pageSetUpPr fitToPage="1"/>
  </sheetPr>
  <dimension ref="A1:W84"/>
  <sheetViews>
    <sheetView zoomScaleNormal="100" workbookViewId="0">
      <selection activeCell="A4" sqref="A4"/>
    </sheetView>
  </sheetViews>
  <sheetFormatPr defaultRowHeight="12.75" x14ac:dyDescent="0.2"/>
  <cols>
    <col min="1" max="1" width="30.42578125" style="35" customWidth="1"/>
    <col min="2" max="15" width="9.140625" style="35"/>
    <col min="16" max="18" width="9.140625" style="69"/>
    <col min="19" max="16384" width="9.140625" style="35"/>
  </cols>
  <sheetData>
    <row r="1" spans="1:23" ht="14.25" customHeight="1" thickBot="1" x14ac:dyDescent="0.25">
      <c r="A1" s="30" t="s">
        <v>315</v>
      </c>
      <c r="B1" s="30"/>
      <c r="C1" s="30"/>
      <c r="D1" s="30"/>
      <c r="E1" s="30"/>
      <c r="F1" s="31"/>
      <c r="G1" s="30"/>
      <c r="H1" s="30"/>
      <c r="I1" s="30"/>
      <c r="J1" s="32"/>
      <c r="K1" s="33"/>
      <c r="L1" s="33"/>
      <c r="M1" s="33"/>
      <c r="N1" s="34"/>
      <c r="O1" s="34"/>
      <c r="P1" s="66"/>
      <c r="Q1" s="66"/>
      <c r="R1" s="66"/>
    </row>
    <row r="2" spans="1:23" ht="13.5" thickBot="1" x14ac:dyDescent="0.25">
      <c r="A2" s="36" t="s">
        <v>328</v>
      </c>
      <c r="B2" s="36"/>
      <c r="C2" s="36"/>
      <c r="D2" s="37"/>
      <c r="E2" s="37"/>
      <c r="F2" s="38"/>
      <c r="G2" s="37"/>
      <c r="H2" s="37"/>
      <c r="I2" s="37"/>
      <c r="J2" s="32"/>
      <c r="K2" s="33"/>
      <c r="L2" s="33"/>
      <c r="M2" s="33"/>
      <c r="N2" s="487" t="s">
        <v>70</v>
      </c>
      <c r="O2" s="488"/>
      <c r="P2" s="488"/>
      <c r="Q2" s="488"/>
      <c r="R2" s="489"/>
      <c r="S2" s="39"/>
      <c r="T2" s="39"/>
      <c r="U2" s="459"/>
      <c r="V2" s="459"/>
      <c r="W2" s="459"/>
    </row>
    <row r="3" spans="1:23" ht="15" thickBot="1" x14ac:dyDescent="0.25">
      <c r="A3" s="40" t="s">
        <v>74</v>
      </c>
      <c r="B3" s="36"/>
      <c r="C3" s="36"/>
      <c r="D3" s="36"/>
      <c r="E3" s="37"/>
      <c r="F3" s="38"/>
      <c r="G3" s="37"/>
      <c r="H3" s="37"/>
      <c r="I3" s="37"/>
      <c r="J3" s="32"/>
      <c r="K3" s="41"/>
      <c r="L3" s="33"/>
      <c r="N3" s="485" t="s">
        <v>272</v>
      </c>
      <c r="O3" s="486"/>
      <c r="P3" s="482" t="s">
        <v>43</v>
      </c>
      <c r="Q3" s="483"/>
      <c r="R3" s="484"/>
      <c r="U3" s="459"/>
      <c r="V3" s="426" t="s">
        <v>43</v>
      </c>
      <c r="W3" s="427"/>
    </row>
    <row r="4" spans="1:23" x14ac:dyDescent="0.2">
      <c r="A4" s="42"/>
      <c r="B4" s="43"/>
      <c r="C4" s="43"/>
      <c r="D4" s="43"/>
      <c r="E4" s="43"/>
      <c r="F4" s="44"/>
      <c r="G4" s="43"/>
      <c r="H4" s="43"/>
      <c r="I4" s="43"/>
      <c r="J4" s="45"/>
      <c r="K4" s="46"/>
      <c r="L4" s="46"/>
      <c r="M4" s="46"/>
      <c r="N4" s="429"/>
      <c r="O4" s="47"/>
      <c r="P4" s="67"/>
      <c r="Q4" s="67"/>
      <c r="R4" s="67"/>
      <c r="U4" s="459"/>
      <c r="V4" s="426" t="s">
        <v>72</v>
      </c>
      <c r="W4" s="427"/>
    </row>
    <row r="5" spans="1:23" s="51" customFormat="1" x14ac:dyDescent="0.2">
      <c r="A5" s="48"/>
      <c r="B5" s="49"/>
      <c r="C5" s="49"/>
      <c r="D5" s="49"/>
      <c r="E5" s="49"/>
      <c r="F5" s="49"/>
      <c r="G5" s="49"/>
      <c r="H5" s="49"/>
      <c r="I5" s="49"/>
      <c r="J5" s="49"/>
      <c r="K5" s="49"/>
      <c r="L5" s="49"/>
      <c r="M5" s="46"/>
      <c r="N5" s="50"/>
      <c r="O5" s="50"/>
      <c r="P5" s="68"/>
      <c r="Q5" s="68"/>
      <c r="R5" s="68"/>
      <c r="T5" s="52"/>
      <c r="U5" s="460"/>
      <c r="V5" s="461"/>
      <c r="W5" s="461"/>
    </row>
    <row r="6" spans="1:23" ht="22.5" x14ac:dyDescent="0.2">
      <c r="A6" s="53"/>
      <c r="B6" s="19" t="s">
        <v>6</v>
      </c>
      <c r="C6" s="19" t="s">
        <v>10</v>
      </c>
      <c r="D6" s="19" t="s">
        <v>7</v>
      </c>
      <c r="E6" s="19" t="s">
        <v>8</v>
      </c>
      <c r="F6" s="19" t="s">
        <v>46</v>
      </c>
      <c r="G6" s="19" t="s">
        <v>47</v>
      </c>
      <c r="H6" s="19" t="s">
        <v>48</v>
      </c>
      <c r="I6" s="19">
        <v>2</v>
      </c>
      <c r="J6" s="54">
        <v>3</v>
      </c>
      <c r="K6" s="54">
        <v>4</v>
      </c>
      <c r="L6" s="54">
        <v>5</v>
      </c>
      <c r="M6" s="19">
        <v>6</v>
      </c>
      <c r="N6" s="456" t="s">
        <v>75</v>
      </c>
      <c r="O6" s="55" t="s">
        <v>341</v>
      </c>
      <c r="P6" s="55" t="s">
        <v>316</v>
      </c>
      <c r="Q6" s="55" t="s">
        <v>317</v>
      </c>
      <c r="R6" s="55" t="s">
        <v>318</v>
      </c>
      <c r="U6" s="459"/>
      <c r="V6" s="459"/>
      <c r="W6" s="459"/>
    </row>
    <row r="7" spans="1:23" x14ac:dyDescent="0.2">
      <c r="A7" s="56" t="s">
        <v>36</v>
      </c>
      <c r="B7" s="43"/>
      <c r="C7" s="43"/>
      <c r="D7" s="43"/>
      <c r="E7" s="43"/>
      <c r="F7" s="44"/>
      <c r="G7" s="43"/>
      <c r="H7" s="43"/>
      <c r="I7" s="43"/>
      <c r="J7" s="45"/>
      <c r="K7" s="46"/>
      <c r="L7" s="46"/>
      <c r="M7" s="24"/>
      <c r="N7" s="57"/>
      <c r="O7" s="57"/>
      <c r="P7" s="67"/>
      <c r="Q7" s="67"/>
      <c r="R7" s="67"/>
      <c r="U7" s="459"/>
      <c r="V7" s="459"/>
      <c r="W7" s="459"/>
    </row>
    <row r="8" spans="1:23" x14ac:dyDescent="0.2">
      <c r="A8" s="58" t="s">
        <v>53</v>
      </c>
      <c r="B8" s="375">
        <f ca="1">VLOOKUP($A8,INDIRECT($U$11),'Table 3 data'!B$5,0)</f>
        <v>768</v>
      </c>
      <c r="C8" s="375">
        <f ca="1">VLOOKUP($A8,INDIRECT($U$11),'Table 3 data'!C$5,0)</f>
        <v>279</v>
      </c>
      <c r="D8" s="375">
        <f ca="1">VLOOKUP($A8,INDIRECT($U$11),'Table 3 data'!D$5,0)</f>
        <v>11727</v>
      </c>
      <c r="E8" s="375">
        <f ca="1">VLOOKUP($A8,INDIRECT($U$11),'Table 3 data'!E$5,0)</f>
        <v>7697</v>
      </c>
      <c r="F8" s="375" t="str">
        <f ca="1">VLOOKUP($A8,INDIRECT($U$11),'Table 3 data'!F$5,0)</f>
        <v>..</v>
      </c>
      <c r="G8" s="375" t="str">
        <f ca="1">VLOOKUP($A8,INDIRECT($U$11),'Table 3 data'!G$5,0)</f>
        <v>..</v>
      </c>
      <c r="H8" s="375" t="str">
        <f ca="1">VLOOKUP($A8,INDIRECT($U$11),'Table 3 data'!H$5,0)</f>
        <v>..</v>
      </c>
      <c r="I8" s="375" t="str">
        <f ca="1">VLOOKUP($A8,INDIRECT($U$11),'Table 3 data'!I$5,0)</f>
        <v>..</v>
      </c>
      <c r="J8" s="375">
        <f ca="1">VLOOKUP($A8,INDIRECT($U$11),'Table 3 data'!J$5,0)</f>
        <v>25269</v>
      </c>
      <c r="K8" s="375">
        <f ca="1">VLOOKUP($A8,INDIRECT($U$11),'Table 3 data'!K$5,0)</f>
        <v>116142</v>
      </c>
      <c r="L8" s="375">
        <f ca="1">VLOOKUP($A8,INDIRECT($U$11),'Table 3 data'!L$5,0)</f>
        <v>112544</v>
      </c>
      <c r="M8" s="375">
        <f ca="1">VLOOKUP($A8,INDIRECT($U$11),'Table 3 data'!M$5,0)</f>
        <v>566</v>
      </c>
      <c r="N8" s="375">
        <f ca="1">VLOOKUP($A8,INDIRECT($U$11),'Table 3 data'!N$5,0)</f>
        <v>274996</v>
      </c>
      <c r="O8" s="375">
        <f ca="1">VLOOKUP($A8,INDIRECT($U$11),'Table 3 data'!O$5,0)</f>
        <v>19423.999999999502</v>
      </c>
      <c r="P8" s="375">
        <f ca="1">VLOOKUP($A8,INDIRECT($U$11),'Table 3 data'!P$5,0)</f>
        <v>44693.00000000112</v>
      </c>
      <c r="Q8" s="375">
        <f ca="1">VLOOKUP($A8,INDIRECT($U$11),'Table 3 data'!Q$5,0)</f>
        <v>229251.99999999924</v>
      </c>
      <c r="R8" s="375">
        <f ca="1">VLOOKUP($A8,INDIRECT($U$11),'Table 3 data'!R$5,0)</f>
        <v>113109.99999999802</v>
      </c>
      <c r="U8" s="459"/>
      <c r="V8" s="459"/>
      <c r="W8" s="459"/>
    </row>
    <row r="9" spans="1:23" x14ac:dyDescent="0.2">
      <c r="A9" s="313" t="s">
        <v>254</v>
      </c>
      <c r="B9" s="375">
        <f ca="1">VLOOKUP($A9,INDIRECT($U$11),'Table 3 data'!B$5,0)</f>
        <v>857</v>
      </c>
      <c r="C9" s="375">
        <f ca="1">VLOOKUP($A9,INDIRECT($U$11),'Table 3 data'!C$5,0)</f>
        <v>248</v>
      </c>
      <c r="D9" s="375">
        <f ca="1">VLOOKUP($A9,INDIRECT($U$11),'Table 3 data'!D$5,0)</f>
        <v>10827</v>
      </c>
      <c r="E9" s="375">
        <f ca="1">VLOOKUP($A9,INDIRECT($U$11),'Table 3 data'!E$5,0)</f>
        <v>10312</v>
      </c>
      <c r="F9" s="375" t="str">
        <f ca="1">VLOOKUP($A9,INDIRECT($U$11),'Table 3 data'!F$5,0)</f>
        <v>..</v>
      </c>
      <c r="G9" s="375" t="str">
        <f ca="1">VLOOKUP($A9,INDIRECT($U$11),'Table 3 data'!G$5,0)</f>
        <v>..</v>
      </c>
      <c r="H9" s="375" t="str">
        <f ca="1">VLOOKUP($A9,INDIRECT($U$11),'Table 3 data'!H$5,0)</f>
        <v>..</v>
      </c>
      <c r="I9" s="375" t="str">
        <f ca="1">VLOOKUP($A9,INDIRECT($U$11),'Table 3 data'!I$5,0)</f>
        <v>..</v>
      </c>
      <c r="J9" s="375">
        <f ca="1">VLOOKUP($A9,INDIRECT($U$11),'Table 3 data'!J$5,0)</f>
        <v>63616</v>
      </c>
      <c r="K9" s="375">
        <f ca="1">VLOOKUP($A9,INDIRECT($U$11),'Table 3 data'!K$5,0)</f>
        <v>73937</v>
      </c>
      <c r="L9" s="375">
        <f ca="1">VLOOKUP($A9,INDIRECT($U$11),'Table 3 data'!L$5,0)</f>
        <v>111961</v>
      </c>
      <c r="M9" s="375">
        <f ca="1">VLOOKUP($A9,INDIRECT($U$11),'Table 3 data'!M$5,0)</f>
        <v>3209</v>
      </c>
      <c r="N9" s="375">
        <f ca="1">VLOOKUP($A9,INDIRECT($U$11),'Table 3 data'!N$5,0)</f>
        <v>274969</v>
      </c>
      <c r="O9" s="375">
        <f ca="1">VLOOKUP($A9,INDIRECT($U$11),'Table 3 data'!O$5,0)</f>
        <v>21138.999999999938</v>
      </c>
      <c r="P9" s="375">
        <f ca="1">VLOOKUP($A9,INDIRECT($U$11),'Table 3 data'!P$5,0)</f>
        <v>84754.999999999927</v>
      </c>
      <c r="Q9" s="375">
        <f ca="1">VLOOKUP($A9,INDIRECT($U$11),'Table 3 data'!Q$5,0)</f>
        <v>189106.99999999712</v>
      </c>
      <c r="R9" s="375">
        <f ca="1">VLOOKUP($A9,INDIRECT($U$11),'Table 3 data'!R$5,0)</f>
        <v>115170</v>
      </c>
      <c r="U9" s="459"/>
      <c r="V9" s="459"/>
      <c r="W9" s="459"/>
    </row>
    <row r="10" spans="1:23" x14ac:dyDescent="0.2">
      <c r="A10" s="458" t="s">
        <v>54</v>
      </c>
      <c r="B10" s="375">
        <f ca="1">VLOOKUP($A10,INDIRECT($U$11),'Table 3 data'!B$5,0)</f>
        <v>924</v>
      </c>
      <c r="C10" s="375">
        <f ca="1">VLOOKUP($A10,INDIRECT($U$11),'Table 3 data'!C$5,0)</f>
        <v>245</v>
      </c>
      <c r="D10" s="375">
        <f ca="1">VLOOKUP($A10,INDIRECT($U$11),'Table 3 data'!D$5,0)</f>
        <v>9426</v>
      </c>
      <c r="E10" s="375">
        <f ca="1">VLOOKUP($A10,INDIRECT($U$11),'Table 3 data'!E$5,0)</f>
        <v>1914</v>
      </c>
      <c r="F10" s="375" t="str">
        <f ca="1">VLOOKUP($A10,INDIRECT($U$11),'Table 3 data'!F$5,0)</f>
        <v>..</v>
      </c>
      <c r="G10" s="375" t="str">
        <f ca="1">VLOOKUP($A10,INDIRECT($U$11),'Table 3 data'!G$5,0)</f>
        <v>..</v>
      </c>
      <c r="H10" s="375" t="str">
        <f ca="1">VLOOKUP($A10,INDIRECT($U$11),'Table 3 data'!H$5,0)</f>
        <v>..</v>
      </c>
      <c r="I10" s="375">
        <f ca="1">VLOOKUP($A10,INDIRECT($U$11),'Table 3 data'!I$5,0)</f>
        <v>1293</v>
      </c>
      <c r="J10" s="375">
        <f ca="1">VLOOKUP($A10,INDIRECT($U$11),'Table 3 data'!J$5,0)</f>
        <v>28320</v>
      </c>
      <c r="K10" s="375">
        <f ca="1">VLOOKUP($A10,INDIRECT($U$11),'Table 3 data'!K$5,0)</f>
        <v>114367</v>
      </c>
      <c r="L10" s="375">
        <f ca="1">VLOOKUP($A10,INDIRECT($U$11),'Table 3 data'!L$5,0)</f>
        <v>97146</v>
      </c>
      <c r="M10" s="375">
        <f ca="1">VLOOKUP($A10,INDIRECT($U$11),'Table 3 data'!M$5,0)</f>
        <v>21334</v>
      </c>
      <c r="N10" s="375">
        <f ca="1">VLOOKUP($A10,INDIRECT($U$11),'Table 3 data'!N$5,0)</f>
        <v>274969</v>
      </c>
      <c r="O10" s="375">
        <f ca="1">VLOOKUP($A10,INDIRECT($U$11),'Table 3 data'!O$5,0)</f>
        <v>12633.00000000012</v>
      </c>
      <c r="P10" s="375">
        <f ca="1">VLOOKUP($A10,INDIRECT($U$11),'Table 3 data'!P$5,0)</f>
        <v>40952.9999999992</v>
      </c>
      <c r="Q10" s="375">
        <f ca="1">VLOOKUP($A10,INDIRECT($U$11),'Table 3 data'!Q$5,0)</f>
        <v>232847.00000000338</v>
      </c>
      <c r="R10" s="375">
        <f ca="1">VLOOKUP($A10,INDIRECT($U$11),'Table 3 data'!R$5,0)</f>
        <v>118480.00000000084</v>
      </c>
      <c r="U10" s="459"/>
      <c r="V10" s="459"/>
      <c r="W10" s="459"/>
    </row>
    <row r="11" spans="1:23" x14ac:dyDescent="0.2">
      <c r="A11" s="60"/>
      <c r="B11" s="375"/>
      <c r="C11" s="375"/>
      <c r="D11" s="375"/>
      <c r="E11" s="375"/>
      <c r="F11" s="375"/>
      <c r="G11" s="375"/>
      <c r="H11" s="375"/>
      <c r="I11" s="375"/>
      <c r="J11" s="375"/>
      <c r="K11" s="375"/>
      <c r="L11" s="375"/>
      <c r="M11" s="375"/>
      <c r="N11" s="375"/>
      <c r="O11" s="375"/>
      <c r="P11" s="375"/>
      <c r="Q11" s="375"/>
      <c r="R11" s="375"/>
      <c r="U11" s="427" t="str">
        <f>CONCATENATE("KS2_",P3,"_Boys")</f>
        <v>KS2_Numbers_Boys</v>
      </c>
      <c r="V11" s="427"/>
      <c r="W11" s="459"/>
    </row>
    <row r="12" spans="1:23" x14ac:dyDescent="0.2">
      <c r="A12" s="58" t="s">
        <v>56</v>
      </c>
      <c r="B12" s="375">
        <f ca="1">VLOOKUP($A12,INDIRECT($U$11),'Table 3 data'!B$5,0)</f>
        <v>92</v>
      </c>
      <c r="C12" s="375" t="str">
        <f ca="1">VLOOKUP($A12,INDIRECT($U$11),'Table 3 data'!C$5,0)</f>
        <v>..</v>
      </c>
      <c r="D12" s="375" t="str">
        <f ca="1">VLOOKUP($A12,INDIRECT($U$11),'Table 3 data'!D$5,0)</f>
        <v>..</v>
      </c>
      <c r="E12" s="375" t="str">
        <f ca="1">VLOOKUP($A12,INDIRECT($U$11),'Table 3 data'!E$5,0)</f>
        <v>..</v>
      </c>
      <c r="F12" s="375">
        <f ca="1">VLOOKUP($A12,INDIRECT($U$11),'Table 3 data'!F$5,0)</f>
        <v>135</v>
      </c>
      <c r="G12" s="375">
        <f ca="1">VLOOKUP($A12,INDIRECT($U$11),'Table 3 data'!G$5,0)</f>
        <v>2215</v>
      </c>
      <c r="H12" s="375">
        <f ca="1">VLOOKUP($A12,INDIRECT($U$11),'Table 3 data'!H$5,0)</f>
        <v>2279</v>
      </c>
      <c r="I12" s="375">
        <f ca="1">VLOOKUP($A12,INDIRECT($U$11),'Table 3 data'!I$5,0)</f>
        <v>8627</v>
      </c>
      <c r="J12" s="375">
        <f ca="1">VLOOKUP($A12,INDIRECT($U$11),'Table 3 data'!J$5,0)</f>
        <v>33898</v>
      </c>
      <c r="K12" s="375">
        <f ca="1">VLOOKUP($A12,INDIRECT($U$11),'Table 3 data'!K$5,0)</f>
        <v>140075</v>
      </c>
      <c r="L12" s="375">
        <f ca="1">VLOOKUP($A12,INDIRECT($U$11),'Table 3 data'!L$5,0)</f>
        <v>85678</v>
      </c>
      <c r="M12" s="375">
        <f ca="1">VLOOKUP($A12,INDIRECT($U$11),'Table 3 data'!M$5,0)</f>
        <v>2846</v>
      </c>
      <c r="N12" s="375">
        <f ca="1">VLOOKUP($A12,INDIRECT($U$11),'Table 3 data'!N$5,0)</f>
        <v>275845</v>
      </c>
      <c r="O12" s="375">
        <f ca="1">VLOOKUP($A12,INDIRECT($U$11),'Table 3 data'!O$5,0)</f>
        <v>13120.999999999805</v>
      </c>
      <c r="P12" s="375">
        <f ca="1">VLOOKUP($A12,INDIRECT($U$11),'Table 3 data'!P$5,0)</f>
        <v>47019.000000000298</v>
      </c>
      <c r="Q12" s="375">
        <f ca="1">VLOOKUP($A12,INDIRECT($U$11),'Table 3 data'!Q$5,0)</f>
        <v>228598.99999999665</v>
      </c>
      <c r="R12" s="375">
        <f ca="1">VLOOKUP($A12,INDIRECT($U$11),'Table 3 data'!R$5,0)</f>
        <v>88524.000000002372</v>
      </c>
      <c r="U12" s="427" t="str">
        <f>CONCATENATE("KS2_",P3,"_Girls")</f>
        <v>KS2_Numbers_Girls</v>
      </c>
      <c r="V12" s="427"/>
      <c r="W12" s="459"/>
    </row>
    <row r="13" spans="1:23" x14ac:dyDescent="0.2">
      <c r="A13" s="58" t="s">
        <v>57</v>
      </c>
      <c r="B13" s="375">
        <f ca="1">VLOOKUP($A13,INDIRECT($U$11),'Table 3 data'!B$5,0)</f>
        <v>95</v>
      </c>
      <c r="C13" s="375" t="str">
        <f ca="1">VLOOKUP($A13,INDIRECT($U$11),'Table 3 data'!C$5,0)</f>
        <v>..</v>
      </c>
      <c r="D13" s="375" t="str">
        <f ca="1">VLOOKUP($A13,INDIRECT($U$11),'Table 3 data'!D$5,0)</f>
        <v>..</v>
      </c>
      <c r="E13" s="375" t="str">
        <f ca="1">VLOOKUP($A13,INDIRECT($U$11),'Table 3 data'!E$5,0)</f>
        <v>..</v>
      </c>
      <c r="F13" s="375">
        <f ca="1">VLOOKUP($A13,INDIRECT($U$11),'Table 3 data'!F$5,0)</f>
        <v>133</v>
      </c>
      <c r="G13" s="375">
        <f ca="1">VLOOKUP($A13,INDIRECT($U$11),'Table 3 data'!G$5,0)</f>
        <v>2164</v>
      </c>
      <c r="H13" s="375">
        <f ca="1">VLOOKUP($A13,INDIRECT($U$11),'Table 3 data'!H$5,0)</f>
        <v>2214</v>
      </c>
      <c r="I13" s="375">
        <f ca="1">VLOOKUP($A13,INDIRECT($U$11),'Table 3 data'!I$5,0)</f>
        <v>7380</v>
      </c>
      <c r="J13" s="375">
        <f ca="1">VLOOKUP($A13,INDIRECT($U$11),'Table 3 data'!J$5,0)</f>
        <v>35613</v>
      </c>
      <c r="K13" s="375">
        <f ca="1">VLOOKUP($A13,INDIRECT($U$11),'Table 3 data'!K$5,0)</f>
        <v>139608</v>
      </c>
      <c r="L13" s="375">
        <f ca="1">VLOOKUP($A13,INDIRECT($U$11),'Table 3 data'!L$5,0)</f>
        <v>85689</v>
      </c>
      <c r="M13" s="375">
        <f ca="1">VLOOKUP($A13,INDIRECT($U$11),'Table 3 data'!M$5,0)</f>
        <v>2929</v>
      </c>
      <c r="N13" s="375">
        <f ca="1">VLOOKUP($A13,INDIRECT($U$11),'Table 3 data'!N$5,0)</f>
        <v>275825</v>
      </c>
      <c r="O13" s="375">
        <f ca="1">VLOOKUP($A13,INDIRECT($U$11),'Table 3 data'!O$5,0)</f>
        <v>11758</v>
      </c>
      <c r="P13" s="375">
        <f ca="1">VLOOKUP($A13,INDIRECT($U$11),'Table 3 data'!P$5,0)</f>
        <v>47371.000000000087</v>
      </c>
      <c r="Q13" s="375">
        <f ca="1">VLOOKUP($A13,INDIRECT($U$11),'Table 3 data'!Q$5,0)</f>
        <v>228226.0000000018</v>
      </c>
      <c r="R13" s="375">
        <f ca="1">VLOOKUP($A13,INDIRECT($U$11),'Table 3 data'!R$5,0)</f>
        <v>88617.999999999403</v>
      </c>
      <c r="U13" s="427" t="str">
        <f>CONCATENATE("KS2_",P3,"_All")</f>
        <v>KS2_Numbers_All</v>
      </c>
      <c r="V13" s="427"/>
      <c r="W13" s="459"/>
    </row>
    <row r="14" spans="1:23" x14ac:dyDescent="0.2">
      <c r="A14" s="313" t="s">
        <v>253</v>
      </c>
      <c r="B14" s="375">
        <f ca="1">VLOOKUP($A14,INDIRECT($U$11),'Table 3 data'!B$5,0)</f>
        <v>93</v>
      </c>
      <c r="C14" s="375" t="str">
        <f ca="1">VLOOKUP($A14,INDIRECT($U$11),'Table 3 data'!C$5,0)</f>
        <v>..</v>
      </c>
      <c r="D14" s="375" t="str">
        <f ca="1">VLOOKUP($A14,INDIRECT($U$11),'Table 3 data'!D$5,0)</f>
        <v>..</v>
      </c>
      <c r="E14" s="375" t="str">
        <f ca="1">VLOOKUP($A14,INDIRECT($U$11),'Table 3 data'!E$5,0)</f>
        <v>..</v>
      </c>
      <c r="F14" s="375">
        <f ca="1">VLOOKUP($A14,INDIRECT($U$11),'Table 3 data'!F$5,0)</f>
        <v>135</v>
      </c>
      <c r="G14" s="375">
        <f ca="1">VLOOKUP($A14,INDIRECT($U$11),'Table 3 data'!G$5,0)</f>
        <v>2164</v>
      </c>
      <c r="H14" s="375">
        <f ca="1">VLOOKUP($A14,INDIRECT($U$11),'Table 3 data'!H$5,0)</f>
        <v>2295</v>
      </c>
      <c r="I14" s="375">
        <f ca="1">VLOOKUP($A14,INDIRECT($U$11),'Table 3 data'!I$5,0)</f>
        <v>9207</v>
      </c>
      <c r="J14" s="375">
        <f ca="1">VLOOKUP($A14,INDIRECT($U$11),'Table 3 data'!J$5,0)</f>
        <v>29478</v>
      </c>
      <c r="K14" s="375">
        <f ca="1">VLOOKUP($A14,INDIRECT($U$11),'Table 3 data'!K$5,0)</f>
        <v>116542</v>
      </c>
      <c r="L14" s="375">
        <f ca="1">VLOOKUP($A14,INDIRECT($U$11),'Table 3 data'!L$5,0)</f>
        <v>110213</v>
      </c>
      <c r="M14" s="375">
        <f ca="1">VLOOKUP($A14,INDIRECT($U$11),'Table 3 data'!M$5,0)</f>
        <v>5698</v>
      </c>
      <c r="N14" s="375">
        <f ca="1">VLOOKUP($A14,INDIRECT($U$11),'Table 3 data'!N$5,0)</f>
        <v>275825</v>
      </c>
      <c r="O14" s="375">
        <f ca="1">VLOOKUP($A14,INDIRECT($U$11),'Table 3 data'!O$5,0)</f>
        <v>13666</v>
      </c>
      <c r="P14" s="375">
        <f ca="1">VLOOKUP($A14,INDIRECT($U$11),'Table 3 data'!P$5,0)</f>
        <v>43144.000000001928</v>
      </c>
      <c r="Q14" s="375">
        <f ca="1">VLOOKUP($A14,INDIRECT($U$11),'Table 3 data'!Q$5,0)</f>
        <v>232452.99999999761</v>
      </c>
      <c r="R14" s="375">
        <f ca="1">VLOOKUP($A14,INDIRECT($U$11),'Table 3 data'!R$5,0)</f>
        <v>115911.00000000108</v>
      </c>
      <c r="U14" s="459"/>
      <c r="V14" s="459"/>
      <c r="W14" s="459"/>
    </row>
    <row r="15" spans="1:23" x14ac:dyDescent="0.2">
      <c r="A15" s="314" t="s">
        <v>252</v>
      </c>
      <c r="B15" s="375">
        <f ca="1">VLOOKUP($A15,INDIRECT($U$11),'Table 3 data'!B$5,0)</f>
        <v>95</v>
      </c>
      <c r="C15" s="375" t="str">
        <f ca="1">VLOOKUP($A15,INDIRECT($U$11),'Table 3 data'!C$5,0)</f>
        <v>..</v>
      </c>
      <c r="D15" s="375" t="str">
        <f ca="1">VLOOKUP($A15,INDIRECT($U$11),'Table 3 data'!D$5,0)</f>
        <v>..</v>
      </c>
      <c r="E15" s="375" t="str">
        <f ca="1">VLOOKUP($A15,INDIRECT($U$11),'Table 3 data'!E$5,0)</f>
        <v>..</v>
      </c>
      <c r="F15" s="375">
        <f ca="1">VLOOKUP($A15,INDIRECT($U$11),'Table 3 data'!F$5,0)</f>
        <v>137</v>
      </c>
      <c r="G15" s="375">
        <f ca="1">VLOOKUP($A15,INDIRECT($U$11),'Table 3 data'!G$5,0)</f>
        <v>2361</v>
      </c>
      <c r="H15" s="375">
        <f ca="1">VLOOKUP($A15,INDIRECT($U$11),'Table 3 data'!H$5,0)</f>
        <v>2762</v>
      </c>
      <c r="I15" s="375">
        <f ca="1">VLOOKUP($A15,INDIRECT($U$11),'Table 3 data'!I$5,0)</f>
        <v>10666</v>
      </c>
      <c r="J15" s="375">
        <f ca="1">VLOOKUP($A15,INDIRECT($U$11),'Table 3 data'!J$5,0)</f>
        <v>43776</v>
      </c>
      <c r="K15" s="375">
        <f ca="1">VLOOKUP($A15,INDIRECT($U$11),'Table 3 data'!K$5,0)</f>
        <v>151533</v>
      </c>
      <c r="L15" s="375">
        <f ca="1">VLOOKUP($A15,INDIRECT($U$11),'Table 3 data'!L$5,0)</f>
        <v>61637</v>
      </c>
      <c r="M15" s="375">
        <f ca="1">VLOOKUP($A15,INDIRECT($U$11),'Table 3 data'!M$5,0)</f>
        <v>2860</v>
      </c>
      <c r="N15" s="375">
        <f ca="1">VLOOKUP($A15,INDIRECT($U$11),'Table 3 data'!N$5,0)</f>
        <v>275827</v>
      </c>
      <c r="O15" s="375">
        <f ca="1">VLOOKUP($A15,INDIRECT($U$11),'Table 3 data'!O$5,0)</f>
        <v>15789</v>
      </c>
      <c r="P15" s="375">
        <f ca="1">VLOOKUP($A15,INDIRECT($U$11),'Table 3 data'!P$5,0)</f>
        <v>59564.99999999976</v>
      </c>
      <c r="Q15" s="375">
        <f ca="1">VLOOKUP($A15,INDIRECT($U$11),'Table 3 data'!Q$5,0)</f>
        <v>216029.99999999889</v>
      </c>
      <c r="R15" s="375">
        <f ca="1">VLOOKUP($A15,INDIRECT($U$11),'Table 3 data'!R$5,0)</f>
        <v>64497.000000000196</v>
      </c>
    </row>
    <row r="16" spans="1:23" x14ac:dyDescent="0.2">
      <c r="A16" s="58" t="s">
        <v>58</v>
      </c>
      <c r="B16" s="375">
        <f ca="1">VLOOKUP($A16,INDIRECT($U$11),'Table 3 data'!B$5,0)</f>
        <v>105</v>
      </c>
      <c r="C16" s="375" t="str">
        <f ca="1">VLOOKUP($A16,INDIRECT($U$11),'Table 3 data'!C$5,0)</f>
        <v>..</v>
      </c>
      <c r="D16" s="375" t="str">
        <f ca="1">VLOOKUP($A16,INDIRECT($U$11),'Table 3 data'!D$5,0)</f>
        <v>..</v>
      </c>
      <c r="E16" s="375" t="str">
        <f ca="1">VLOOKUP($A16,INDIRECT($U$11),'Table 3 data'!E$5,0)</f>
        <v>..</v>
      </c>
      <c r="F16" s="375">
        <f ca="1">VLOOKUP($A16,INDIRECT($U$11),'Table 3 data'!F$5,0)</f>
        <v>122</v>
      </c>
      <c r="G16" s="375">
        <f ca="1">VLOOKUP($A16,INDIRECT($U$11),'Table 3 data'!G$5,0)</f>
        <v>1960</v>
      </c>
      <c r="H16" s="375">
        <f ca="1">VLOOKUP($A16,INDIRECT($U$11),'Table 3 data'!H$5,0)</f>
        <v>1622</v>
      </c>
      <c r="I16" s="375">
        <f ca="1">VLOOKUP($A16,INDIRECT($U$11),'Table 3 data'!I$5,0)</f>
        <v>6782</v>
      </c>
      <c r="J16" s="375">
        <f ca="1">VLOOKUP($A16,INDIRECT($U$11),'Table 3 data'!J$5,0)</f>
        <v>28204</v>
      </c>
      <c r="K16" s="375">
        <f ca="1">VLOOKUP($A16,INDIRECT($U$11),'Table 3 data'!K$5,0)</f>
        <v>116776</v>
      </c>
      <c r="L16" s="375">
        <f ca="1">VLOOKUP($A16,INDIRECT($U$11),'Table 3 data'!L$5,0)</f>
        <v>99970</v>
      </c>
      <c r="M16" s="375">
        <f ca="1">VLOOKUP($A16,INDIRECT($U$11),'Table 3 data'!M$5,0)</f>
        <v>20318</v>
      </c>
      <c r="N16" s="375">
        <f ca="1">VLOOKUP($A16,INDIRECT($U$11),'Table 3 data'!N$5,0)</f>
        <v>275859</v>
      </c>
      <c r="O16" s="375">
        <f ca="1">VLOOKUP($A16,INDIRECT($U$11),'Table 3 data'!O$5,0)</f>
        <v>10364.000000000095</v>
      </c>
      <c r="P16" s="375">
        <f ca="1">VLOOKUP($A16,INDIRECT($U$11),'Table 3 data'!P$5,0)</f>
        <v>38567.999999999745</v>
      </c>
      <c r="Q16" s="375">
        <f ca="1">VLOOKUP($A16,INDIRECT($U$11),'Table 3 data'!Q$5,0)</f>
        <v>237064.00000000244</v>
      </c>
      <c r="R16" s="375">
        <f ca="1">VLOOKUP($A16,INDIRECT($U$11),'Table 3 data'!R$5,0)</f>
        <v>120288.00000000076</v>
      </c>
    </row>
    <row r="17" spans="1:18" x14ac:dyDescent="0.2">
      <c r="A17" s="58" t="s">
        <v>59</v>
      </c>
      <c r="B17" s="375">
        <f ca="1">VLOOKUP($A17,INDIRECT($U$11),'Table 3 data'!B$5,0)</f>
        <v>107</v>
      </c>
      <c r="C17" s="375" t="str">
        <f ca="1">VLOOKUP($A17,INDIRECT($U$11),'Table 3 data'!C$5,0)</f>
        <v>..</v>
      </c>
      <c r="D17" s="375" t="str">
        <f ca="1">VLOOKUP($A17,INDIRECT($U$11),'Table 3 data'!D$5,0)</f>
        <v>..</v>
      </c>
      <c r="E17" s="375" t="str">
        <f ca="1">VLOOKUP($A17,INDIRECT($U$11),'Table 3 data'!E$5,0)</f>
        <v>..</v>
      </c>
      <c r="F17" s="375">
        <f ca="1">VLOOKUP($A17,INDIRECT($U$11),'Table 3 data'!F$5,0)</f>
        <v>118</v>
      </c>
      <c r="G17" s="375">
        <f ca="1">VLOOKUP($A17,INDIRECT($U$11),'Table 3 data'!G$5,0)</f>
        <v>2098</v>
      </c>
      <c r="H17" s="375">
        <f ca="1">VLOOKUP($A17,INDIRECT($U$11),'Table 3 data'!H$5,0)</f>
        <v>2006</v>
      </c>
      <c r="I17" s="375">
        <f ca="1">VLOOKUP($A17,INDIRECT($U$11),'Table 3 data'!I$5,0)</f>
        <v>8819</v>
      </c>
      <c r="J17" s="375">
        <f ca="1">VLOOKUP($A17,INDIRECT($U$11),'Table 3 data'!J$5,0)</f>
        <v>38355</v>
      </c>
      <c r="K17" s="375">
        <f ca="1">VLOOKUP($A17,INDIRECT($U$11),'Table 3 data'!K$5,0)</f>
        <v>117329</v>
      </c>
      <c r="L17" s="375">
        <f ca="1">VLOOKUP($A17,INDIRECT($U$11),'Table 3 data'!L$5,0)</f>
        <v>90138</v>
      </c>
      <c r="M17" s="375">
        <f ca="1">VLOOKUP($A17,INDIRECT($U$11),'Table 3 data'!M$5,0)</f>
        <v>16739</v>
      </c>
      <c r="N17" s="375">
        <f ca="1">VLOOKUP($A17,INDIRECT($U$11),'Table 3 data'!N$5,0)</f>
        <v>275709</v>
      </c>
      <c r="O17" s="375">
        <f ca="1">VLOOKUP($A17,INDIRECT($U$11),'Table 3 data'!O$5,0)</f>
        <v>12922.999999999927</v>
      </c>
      <c r="P17" s="375">
        <f ca="1">VLOOKUP($A17,INDIRECT($U$11),'Table 3 data'!P$5,0)</f>
        <v>51278.000000001324</v>
      </c>
      <c r="Q17" s="375">
        <f ca="1">VLOOKUP($A17,INDIRECT($U$11),'Table 3 data'!Q$5,0)</f>
        <v>224206.00000000256</v>
      </c>
      <c r="R17" s="375">
        <f ca="1">VLOOKUP($A17,INDIRECT($U$11),'Table 3 data'!R$5,0)</f>
        <v>106877</v>
      </c>
    </row>
    <row r="18" spans="1:18" x14ac:dyDescent="0.2">
      <c r="A18" s="58" t="s">
        <v>60</v>
      </c>
      <c r="B18" s="375">
        <f ca="1">VLOOKUP($A18,INDIRECT($U$11),'Table 3 data'!B$5,0)</f>
        <v>107</v>
      </c>
      <c r="C18" s="375" t="str">
        <f ca="1">VLOOKUP($A18,INDIRECT($U$11),'Table 3 data'!C$5,0)</f>
        <v>..</v>
      </c>
      <c r="D18" s="375" t="str">
        <f ca="1">VLOOKUP($A18,INDIRECT($U$11),'Table 3 data'!D$5,0)</f>
        <v>..</v>
      </c>
      <c r="E18" s="375" t="str">
        <f ca="1">VLOOKUP($A18,INDIRECT($U$11),'Table 3 data'!E$5,0)</f>
        <v>..</v>
      </c>
      <c r="F18" s="375">
        <f ca="1">VLOOKUP($A18,INDIRECT($U$11),'Table 3 data'!F$5,0)</f>
        <v>118</v>
      </c>
      <c r="G18" s="375">
        <f ca="1">VLOOKUP($A18,INDIRECT($U$11),'Table 3 data'!G$5,0)</f>
        <v>1895</v>
      </c>
      <c r="H18" s="375">
        <f ca="1">VLOOKUP($A18,INDIRECT($U$11),'Table 3 data'!H$5,0)</f>
        <v>1658</v>
      </c>
      <c r="I18" s="375">
        <f ca="1">VLOOKUP($A18,INDIRECT($U$11),'Table 3 data'!I$5,0)</f>
        <v>6938</v>
      </c>
      <c r="J18" s="375">
        <f ca="1">VLOOKUP($A18,INDIRECT($U$11),'Table 3 data'!J$5,0)</f>
        <v>28955</v>
      </c>
      <c r="K18" s="375">
        <f ca="1">VLOOKUP($A18,INDIRECT($U$11),'Table 3 data'!K$5,0)</f>
        <v>116462</v>
      </c>
      <c r="L18" s="375">
        <f ca="1">VLOOKUP($A18,INDIRECT($U$11),'Table 3 data'!L$5,0)</f>
        <v>99280</v>
      </c>
      <c r="M18" s="375">
        <f ca="1">VLOOKUP($A18,INDIRECT($U$11),'Table 3 data'!M$5,0)</f>
        <v>20296</v>
      </c>
      <c r="N18" s="375">
        <f ca="1">VLOOKUP($A18,INDIRECT($U$11),'Table 3 data'!N$5,0)</f>
        <v>275709</v>
      </c>
      <c r="O18" s="375">
        <f ca="1">VLOOKUP($A18,INDIRECT($U$11),'Table 3 data'!O$5,0)</f>
        <v>10490.999999999814</v>
      </c>
      <c r="P18" s="375">
        <f ca="1">VLOOKUP($A18,INDIRECT($U$11),'Table 3 data'!P$5,0)</f>
        <v>39445.999999998443</v>
      </c>
      <c r="Q18" s="375">
        <f ca="1">VLOOKUP($A18,INDIRECT($U$11),'Table 3 data'!Q$5,0)</f>
        <v>236037.99999999904</v>
      </c>
      <c r="R18" s="375">
        <f ca="1">VLOOKUP($A18,INDIRECT($U$11),'Table 3 data'!R$5,0)</f>
        <v>119575.99999999849</v>
      </c>
    </row>
    <row r="19" spans="1:18" x14ac:dyDescent="0.2">
      <c r="A19" s="58" t="s">
        <v>61</v>
      </c>
      <c r="B19" s="375">
        <f ca="1">VLOOKUP($A19,INDIRECT($U$11),'Table 3 data'!B$5,0)</f>
        <v>110</v>
      </c>
      <c r="C19" s="375" t="str">
        <f ca="1">VLOOKUP($A19,INDIRECT($U$11),'Table 3 data'!C$5,0)</f>
        <v>..</v>
      </c>
      <c r="D19" s="375" t="str">
        <f ca="1">VLOOKUP($A19,INDIRECT($U$11),'Table 3 data'!D$5,0)</f>
        <v>..</v>
      </c>
      <c r="E19" s="375" t="str">
        <f ca="1">VLOOKUP($A19,INDIRECT($U$11),'Table 3 data'!E$5,0)</f>
        <v>..</v>
      </c>
      <c r="F19" s="375">
        <f ca="1">VLOOKUP($A19,INDIRECT($U$11),'Table 3 data'!F$5,0)</f>
        <v>118</v>
      </c>
      <c r="G19" s="375">
        <f ca="1">VLOOKUP($A19,INDIRECT($U$11),'Table 3 data'!G$5,0)</f>
        <v>2073</v>
      </c>
      <c r="H19" s="375">
        <f ca="1">VLOOKUP($A19,INDIRECT($U$11),'Table 3 data'!H$5,0)</f>
        <v>1762</v>
      </c>
      <c r="I19" s="375">
        <f ca="1">VLOOKUP($A19,INDIRECT($U$11),'Table 3 data'!I$5,0)</f>
        <v>6884</v>
      </c>
      <c r="J19" s="375">
        <f ca="1">VLOOKUP($A19,INDIRECT($U$11),'Table 3 data'!J$5,0)</f>
        <v>31380</v>
      </c>
      <c r="K19" s="375">
        <f ca="1">VLOOKUP($A19,INDIRECT($U$11),'Table 3 data'!K$5,0)</f>
        <v>121188</v>
      </c>
      <c r="L19" s="375">
        <f ca="1">VLOOKUP($A19,INDIRECT($U$11),'Table 3 data'!L$5,0)</f>
        <v>96648</v>
      </c>
      <c r="M19" s="375">
        <f ca="1">VLOOKUP($A19,INDIRECT($U$11),'Table 3 data'!M$5,0)</f>
        <v>15544</v>
      </c>
      <c r="N19" s="375">
        <f ca="1">VLOOKUP($A19,INDIRECT($U$11),'Table 3 data'!N$5,0)</f>
        <v>275707</v>
      </c>
      <c r="O19" s="375">
        <f ca="1">VLOOKUP($A19,INDIRECT($U$11),'Table 3 data'!O$5,0)</f>
        <v>10718.999999999751</v>
      </c>
      <c r="P19" s="375">
        <f ca="1">VLOOKUP($A19,INDIRECT($U$11),'Table 3 data'!P$5,0)</f>
        <v>42098.999999999651</v>
      </c>
      <c r="Q19" s="375">
        <f ca="1">VLOOKUP($A19,INDIRECT($U$11),'Table 3 data'!Q$5,0)</f>
        <v>233380.00000000276</v>
      </c>
      <c r="R19" s="375">
        <f ca="1">VLOOKUP($A19,INDIRECT($U$11),'Table 3 data'!R$5,0)</f>
        <v>112191.99999999697</v>
      </c>
    </row>
    <row r="20" spans="1:18" x14ac:dyDescent="0.2">
      <c r="A20" s="58" t="s">
        <v>62</v>
      </c>
      <c r="B20" s="375">
        <f ca="1">VLOOKUP($A20,INDIRECT($U$11),'Table 3 data'!B$5,0)</f>
        <v>120</v>
      </c>
      <c r="C20" s="375" t="str">
        <f ca="1">VLOOKUP($A20,INDIRECT($U$11),'Table 3 data'!C$5,0)</f>
        <v>..</v>
      </c>
      <c r="D20" s="375" t="str">
        <f ca="1">VLOOKUP($A20,INDIRECT($U$11),'Table 3 data'!D$5,0)</f>
        <v>..</v>
      </c>
      <c r="E20" s="375" t="str">
        <f ca="1">VLOOKUP($A20,INDIRECT($U$11),'Table 3 data'!E$5,0)</f>
        <v>..</v>
      </c>
      <c r="F20" s="375">
        <f ca="1">VLOOKUP($A20,INDIRECT($U$11),'Table 3 data'!F$5,0)</f>
        <v>222</v>
      </c>
      <c r="G20" s="375">
        <f ca="1">VLOOKUP($A20,INDIRECT($U$11),'Table 3 data'!G$5,0)</f>
        <v>2022</v>
      </c>
      <c r="H20" s="375">
        <f ca="1">VLOOKUP($A20,INDIRECT($U$11),'Table 3 data'!H$5,0)</f>
        <v>1680</v>
      </c>
      <c r="I20" s="375">
        <f ca="1">VLOOKUP($A20,INDIRECT($U$11),'Table 3 data'!I$5,0)</f>
        <v>7145</v>
      </c>
      <c r="J20" s="375">
        <f ca="1">VLOOKUP($A20,INDIRECT($U$11),'Table 3 data'!J$5,0)</f>
        <v>31354</v>
      </c>
      <c r="K20" s="375">
        <f ca="1">VLOOKUP($A20,INDIRECT($U$11),'Table 3 data'!K$5,0)</f>
        <v>119652</v>
      </c>
      <c r="L20" s="375">
        <f ca="1">VLOOKUP($A20,INDIRECT($U$11),'Table 3 data'!L$5,0)</f>
        <v>97120</v>
      </c>
      <c r="M20" s="375">
        <f ca="1">VLOOKUP($A20,INDIRECT($U$11),'Table 3 data'!M$5,0)</f>
        <v>16389</v>
      </c>
      <c r="N20" s="375">
        <f ca="1">VLOOKUP($A20,INDIRECT($U$11),'Table 3 data'!N$5,0)</f>
        <v>275704</v>
      </c>
      <c r="O20" s="375">
        <f ca="1">VLOOKUP($A20,INDIRECT($U$11),'Table 3 data'!O$5,0)</f>
        <v>10846.999999999867</v>
      </c>
      <c r="P20" s="375">
        <f ca="1">VLOOKUP($A20,INDIRECT($U$11),'Table 3 data'!P$5,0)</f>
        <v>42200.999999999782</v>
      </c>
      <c r="Q20" s="375">
        <f ca="1">VLOOKUP($A20,INDIRECT($U$11),'Table 3 data'!Q$5,0)</f>
        <v>233160.99999999738</v>
      </c>
      <c r="R20" s="375">
        <f ca="1">VLOOKUP($A20,INDIRECT($U$11),'Table 3 data'!R$5,0)</f>
        <v>113508.99999999805</v>
      </c>
    </row>
    <row r="21" spans="1:18" x14ac:dyDescent="0.2">
      <c r="A21" s="58" t="s">
        <v>63</v>
      </c>
      <c r="B21" s="375">
        <f ca="1">VLOOKUP($A21,INDIRECT($U$11),'Table 3 data'!B$5,0)</f>
        <v>143</v>
      </c>
      <c r="C21" s="375" t="str">
        <f ca="1">VLOOKUP($A21,INDIRECT($U$11),'Table 3 data'!C$5,0)</f>
        <v>..</v>
      </c>
      <c r="D21" s="375" t="str">
        <f ca="1">VLOOKUP($A21,INDIRECT($U$11),'Table 3 data'!D$5,0)</f>
        <v>..</v>
      </c>
      <c r="E21" s="375" t="str">
        <f ca="1">VLOOKUP($A21,INDIRECT($U$11),'Table 3 data'!E$5,0)</f>
        <v>..</v>
      </c>
      <c r="F21" s="375">
        <f ca="1">VLOOKUP($A21,INDIRECT($U$11),'Table 3 data'!F$5,0)</f>
        <v>128</v>
      </c>
      <c r="G21" s="375">
        <f ca="1">VLOOKUP($A21,INDIRECT($U$11),'Table 3 data'!G$5,0)</f>
        <v>2279</v>
      </c>
      <c r="H21" s="375">
        <f ca="1">VLOOKUP($A21,INDIRECT($U$11),'Table 3 data'!H$5,0)</f>
        <v>1404</v>
      </c>
      <c r="I21" s="375">
        <f ca="1">VLOOKUP($A21,INDIRECT($U$11),'Table 3 data'!I$5,0)</f>
        <v>5282</v>
      </c>
      <c r="J21" s="375">
        <f ca="1">VLOOKUP($A21,INDIRECT($U$11),'Table 3 data'!J$5,0)</f>
        <v>29416</v>
      </c>
      <c r="K21" s="375">
        <f ca="1">VLOOKUP($A21,INDIRECT($U$11),'Table 3 data'!K$5,0)</f>
        <v>133258</v>
      </c>
      <c r="L21" s="375">
        <f ca="1">VLOOKUP($A21,INDIRECT($U$11),'Table 3 data'!L$5,0)</f>
        <v>102800</v>
      </c>
      <c r="M21" s="375">
        <f ca="1">VLOOKUP($A21,INDIRECT($U$11),'Table 3 data'!M$5,0)</f>
        <v>1034</v>
      </c>
      <c r="N21" s="375">
        <f ca="1">VLOOKUP($A21,INDIRECT($U$11),'Table 3 data'!N$5,0)</f>
        <v>275744</v>
      </c>
      <c r="O21" s="375">
        <f ca="1">VLOOKUP($A21,INDIRECT($U$11),'Table 3 data'!O$5,0)</f>
        <v>8964.9999999998654</v>
      </c>
      <c r="P21" s="375">
        <f ca="1">VLOOKUP($A21,INDIRECT($U$11),'Table 3 data'!P$5,0)</f>
        <v>38381</v>
      </c>
      <c r="Q21" s="375">
        <f ca="1">VLOOKUP($A21,INDIRECT($U$11),'Table 3 data'!Q$5,0)</f>
        <v>237092.00000000102</v>
      </c>
      <c r="R21" s="375">
        <f ca="1">VLOOKUP($A21,INDIRECT($U$11),'Table 3 data'!R$5,0)</f>
        <v>103834.00000000073</v>
      </c>
    </row>
    <row r="22" spans="1:18" x14ac:dyDescent="0.2">
      <c r="A22" s="58" t="s">
        <v>64</v>
      </c>
      <c r="B22" s="375">
        <f ca="1">VLOOKUP($A22,INDIRECT($U$11),'Table 3 data'!B$5,0)</f>
        <v>149</v>
      </c>
      <c r="C22" s="375" t="str">
        <f ca="1">VLOOKUP($A22,INDIRECT($U$11),'Table 3 data'!C$5,0)</f>
        <v>..</v>
      </c>
      <c r="D22" s="375" t="str">
        <f ca="1">VLOOKUP($A22,INDIRECT($U$11),'Table 3 data'!D$5,0)</f>
        <v>..</v>
      </c>
      <c r="E22" s="375" t="str">
        <f ca="1">VLOOKUP($A22,INDIRECT($U$11),'Table 3 data'!E$5,0)</f>
        <v>..</v>
      </c>
      <c r="F22" s="375">
        <f ca="1">VLOOKUP($A22,INDIRECT($U$11),'Table 3 data'!F$5,0)</f>
        <v>124</v>
      </c>
      <c r="G22" s="375">
        <f ca="1">VLOOKUP($A22,INDIRECT($U$11),'Table 3 data'!G$5,0)</f>
        <v>2258</v>
      </c>
      <c r="H22" s="375">
        <f ca="1">VLOOKUP($A22,INDIRECT($U$11),'Table 3 data'!H$5,0)</f>
        <v>1582</v>
      </c>
      <c r="I22" s="375">
        <f ca="1">VLOOKUP($A22,INDIRECT($U$11),'Table 3 data'!I$5,0)</f>
        <v>6090</v>
      </c>
      <c r="J22" s="375">
        <f ca="1">VLOOKUP($A22,INDIRECT($U$11),'Table 3 data'!J$5,0)</f>
        <v>35813</v>
      </c>
      <c r="K22" s="375">
        <f ca="1">VLOOKUP($A22,INDIRECT($U$11),'Table 3 data'!K$5,0)</f>
        <v>130370</v>
      </c>
      <c r="L22" s="375">
        <f ca="1">VLOOKUP($A22,INDIRECT($U$11),'Table 3 data'!L$5,0)</f>
        <v>98017</v>
      </c>
      <c r="M22" s="375">
        <f ca="1">VLOOKUP($A22,INDIRECT($U$11),'Table 3 data'!M$5,0)</f>
        <v>1169</v>
      </c>
      <c r="N22" s="375">
        <f ca="1">VLOOKUP($A22,INDIRECT($U$11),'Table 3 data'!N$5,0)</f>
        <v>275572</v>
      </c>
      <c r="O22" s="375">
        <f ca="1">VLOOKUP($A22,INDIRECT($U$11),'Table 3 data'!O$5,0)</f>
        <v>9930.0000000000255</v>
      </c>
      <c r="P22" s="375">
        <f ca="1">VLOOKUP($A22,INDIRECT($U$11),'Table 3 data'!P$5,0)</f>
        <v>45743.000000000473</v>
      </c>
      <c r="Q22" s="375">
        <f ca="1">VLOOKUP($A22,INDIRECT($U$11),'Table 3 data'!Q$5,0)</f>
        <v>229555.99999999869</v>
      </c>
      <c r="R22" s="375">
        <f ca="1">VLOOKUP($A22,INDIRECT($U$11),'Table 3 data'!R$5,0)</f>
        <v>99185.999999999214</v>
      </c>
    </row>
    <row r="23" spans="1:18" x14ac:dyDescent="0.2">
      <c r="A23" s="58" t="s">
        <v>65</v>
      </c>
      <c r="B23" s="375">
        <f ca="1">VLOOKUP($A23,INDIRECT($U$11),'Table 3 data'!B$5,0)</f>
        <v>151</v>
      </c>
      <c r="C23" s="375" t="str">
        <f ca="1">VLOOKUP($A23,INDIRECT($U$11),'Table 3 data'!C$5,0)</f>
        <v>..</v>
      </c>
      <c r="D23" s="375" t="str">
        <f ca="1">VLOOKUP($A23,INDIRECT($U$11),'Table 3 data'!D$5,0)</f>
        <v>..</v>
      </c>
      <c r="E23" s="375" t="str">
        <f ca="1">VLOOKUP($A23,INDIRECT($U$11),'Table 3 data'!E$5,0)</f>
        <v>..</v>
      </c>
      <c r="F23" s="375">
        <f ca="1">VLOOKUP($A23,INDIRECT($U$11),'Table 3 data'!F$5,0)</f>
        <v>124</v>
      </c>
      <c r="G23" s="375">
        <f ca="1">VLOOKUP($A23,INDIRECT($U$11),'Table 3 data'!G$5,0)</f>
        <v>2234</v>
      </c>
      <c r="H23" s="375">
        <f ca="1">VLOOKUP($A23,INDIRECT($U$11),'Table 3 data'!H$5,0)</f>
        <v>1294</v>
      </c>
      <c r="I23" s="375">
        <f ca="1">VLOOKUP($A23,INDIRECT($U$11),'Table 3 data'!I$5,0)</f>
        <v>5193</v>
      </c>
      <c r="J23" s="375">
        <f ca="1">VLOOKUP($A23,INDIRECT($U$11),'Table 3 data'!J$5,0)</f>
        <v>29586</v>
      </c>
      <c r="K23" s="375">
        <f ca="1">VLOOKUP($A23,INDIRECT($U$11),'Table 3 data'!K$5,0)</f>
        <v>133499</v>
      </c>
      <c r="L23" s="375">
        <f ca="1">VLOOKUP($A23,INDIRECT($U$11),'Table 3 data'!L$5,0)</f>
        <v>102415</v>
      </c>
      <c r="M23" s="375">
        <f ca="1">VLOOKUP($A23,INDIRECT($U$11),'Table 3 data'!M$5,0)</f>
        <v>1087</v>
      </c>
      <c r="N23" s="375">
        <f ca="1">VLOOKUP($A23,INDIRECT($U$11),'Table 3 data'!N$5,0)</f>
        <v>275583</v>
      </c>
      <c r="O23" s="375">
        <f ca="1">VLOOKUP($A23,INDIRECT($U$11),'Table 3 data'!O$5,0)</f>
        <v>8721.000000000322</v>
      </c>
      <c r="P23" s="375">
        <f ca="1">VLOOKUP($A23,INDIRECT($U$11),'Table 3 data'!P$5,0)</f>
        <v>38306.999999999258</v>
      </c>
      <c r="Q23" s="375">
        <f ca="1">VLOOKUP($A23,INDIRECT($U$11),'Table 3 data'!Q$5,0)</f>
        <v>237000.99999999785</v>
      </c>
      <c r="R23" s="375">
        <f ca="1">VLOOKUP($A23,INDIRECT($U$11),'Table 3 data'!R$5,0)</f>
        <v>103502</v>
      </c>
    </row>
    <row r="24" spans="1:18" x14ac:dyDescent="0.2">
      <c r="A24" s="58" t="s">
        <v>66</v>
      </c>
      <c r="B24" s="375">
        <f ca="1">VLOOKUP($A24,INDIRECT($U$11),'Table 3 data'!B$5,0)</f>
        <v>149</v>
      </c>
      <c r="C24" s="375" t="str">
        <f ca="1">VLOOKUP($A24,INDIRECT($U$11),'Table 3 data'!C$5,0)</f>
        <v>..</v>
      </c>
      <c r="D24" s="375" t="str">
        <f ca="1">VLOOKUP($A24,INDIRECT($U$11),'Table 3 data'!D$5,0)</f>
        <v>..</v>
      </c>
      <c r="E24" s="375" t="str">
        <f ca="1">VLOOKUP($A24,INDIRECT($U$11),'Table 3 data'!E$5,0)</f>
        <v>..</v>
      </c>
      <c r="F24" s="375">
        <f ca="1">VLOOKUP($A24,INDIRECT($U$11),'Table 3 data'!F$5,0)</f>
        <v>124</v>
      </c>
      <c r="G24" s="375">
        <f ca="1">VLOOKUP($A24,INDIRECT($U$11),'Table 3 data'!G$5,0)</f>
        <v>2261</v>
      </c>
      <c r="H24" s="375">
        <f ca="1">VLOOKUP($A24,INDIRECT($U$11),'Table 3 data'!H$5,0)</f>
        <v>1372</v>
      </c>
      <c r="I24" s="375">
        <f ca="1">VLOOKUP($A24,INDIRECT($U$11),'Table 3 data'!I$5,0)</f>
        <v>5419</v>
      </c>
      <c r="J24" s="375">
        <f ca="1">VLOOKUP($A24,INDIRECT($U$11),'Table 3 data'!J$5,0)</f>
        <v>31110</v>
      </c>
      <c r="K24" s="375">
        <f ca="1">VLOOKUP($A24,INDIRECT($U$11),'Table 3 data'!K$5,0)</f>
        <v>134180</v>
      </c>
      <c r="L24" s="375">
        <f ca="1">VLOOKUP($A24,INDIRECT($U$11),'Table 3 data'!L$5,0)</f>
        <v>99945</v>
      </c>
      <c r="M24" s="375">
        <f ca="1">VLOOKUP($A24,INDIRECT($U$11),'Table 3 data'!M$5,0)</f>
        <v>1023</v>
      </c>
      <c r="N24" s="375">
        <f ca="1">VLOOKUP($A24,INDIRECT($U$11),'Table 3 data'!N$5,0)</f>
        <v>275583</v>
      </c>
      <c r="O24" s="375">
        <f ca="1">VLOOKUP($A24,INDIRECT($U$11),'Table 3 data'!O$5,0)</f>
        <v>9052.0000000000109</v>
      </c>
      <c r="P24" s="375">
        <f ca="1">VLOOKUP($A24,INDIRECT($U$11),'Table 3 data'!P$5,0)</f>
        <v>40161.999999999804</v>
      </c>
      <c r="Q24" s="375">
        <f ca="1">VLOOKUP($A24,INDIRECT($U$11),'Table 3 data'!Q$5,0)</f>
        <v>235148.00000000198</v>
      </c>
      <c r="R24" s="375">
        <f ca="1">VLOOKUP($A24,INDIRECT($U$11),'Table 3 data'!R$5,0)</f>
        <v>100968</v>
      </c>
    </row>
    <row r="25" spans="1:18" x14ac:dyDescent="0.2">
      <c r="A25" s="58" t="s">
        <v>67</v>
      </c>
      <c r="B25" s="375">
        <f ca="1">VLOOKUP($A25,INDIRECT($U$11),'Table 3 data'!B$5,0)</f>
        <v>147</v>
      </c>
      <c r="C25" s="375" t="str">
        <f ca="1">VLOOKUP($A25,INDIRECT($U$11),'Table 3 data'!C$5,0)</f>
        <v>..</v>
      </c>
      <c r="D25" s="375" t="str">
        <f ca="1">VLOOKUP($A25,INDIRECT($U$11),'Table 3 data'!D$5,0)</f>
        <v>..</v>
      </c>
      <c r="E25" s="375" t="str">
        <f ca="1">VLOOKUP($A25,INDIRECT($U$11),'Table 3 data'!E$5,0)</f>
        <v>..</v>
      </c>
      <c r="F25" s="375">
        <f ca="1">VLOOKUP($A25,INDIRECT($U$11),'Table 3 data'!F$5,0)</f>
        <v>124</v>
      </c>
      <c r="G25" s="375">
        <f ca="1">VLOOKUP($A25,INDIRECT($U$11),'Table 3 data'!G$5,0)</f>
        <v>2243</v>
      </c>
      <c r="H25" s="375">
        <f ca="1">VLOOKUP($A25,INDIRECT($U$11),'Table 3 data'!H$5,0)</f>
        <v>1469</v>
      </c>
      <c r="I25" s="375">
        <f ca="1">VLOOKUP($A25,INDIRECT($U$11),'Table 3 data'!I$5,0)</f>
        <v>5496</v>
      </c>
      <c r="J25" s="375">
        <f ca="1">VLOOKUP($A25,INDIRECT($U$11),'Table 3 data'!J$5,0)</f>
        <v>31785</v>
      </c>
      <c r="K25" s="375">
        <f ca="1">VLOOKUP($A25,INDIRECT($U$11),'Table 3 data'!K$5,0)</f>
        <v>133616</v>
      </c>
      <c r="L25" s="375">
        <f ca="1">VLOOKUP($A25,INDIRECT($U$11),'Table 3 data'!L$5,0)</f>
        <v>99656</v>
      </c>
      <c r="M25" s="375">
        <f ca="1">VLOOKUP($A25,INDIRECT($U$11),'Table 3 data'!M$5,0)</f>
        <v>1046</v>
      </c>
      <c r="N25" s="375">
        <f ca="1">VLOOKUP($A25,INDIRECT($U$11),'Table 3 data'!N$5,0)</f>
        <v>275582</v>
      </c>
      <c r="O25" s="375">
        <f ca="1">VLOOKUP($A25,INDIRECT($U$11),'Table 3 data'!O$5,0)</f>
        <v>9207.9999999996071</v>
      </c>
      <c r="P25" s="375">
        <f ca="1">VLOOKUP($A25,INDIRECT($U$11),'Table 3 data'!P$5,0)</f>
        <v>40993</v>
      </c>
      <c r="Q25" s="375">
        <f ca="1">VLOOKUP($A25,INDIRECT($U$11),'Table 3 data'!Q$5,0)</f>
        <v>234318</v>
      </c>
      <c r="R25" s="375">
        <f ca="1">VLOOKUP($A25,INDIRECT($U$11),'Table 3 data'!R$5,0)</f>
        <v>100702</v>
      </c>
    </row>
    <row r="26" spans="1:18" x14ac:dyDescent="0.2">
      <c r="A26" s="58"/>
      <c r="B26" s="375"/>
      <c r="C26" s="375"/>
      <c r="D26" s="375"/>
      <c r="E26" s="375"/>
      <c r="F26" s="375"/>
      <c r="G26" s="375"/>
      <c r="H26" s="375"/>
      <c r="I26" s="375"/>
      <c r="J26" s="375"/>
      <c r="K26" s="375"/>
      <c r="L26" s="375"/>
      <c r="M26" s="375"/>
      <c r="N26" s="375"/>
      <c r="O26" s="375"/>
      <c r="P26" s="375"/>
      <c r="Q26" s="375"/>
      <c r="R26" s="375"/>
    </row>
    <row r="27" spans="1:18" x14ac:dyDescent="0.2">
      <c r="A27" s="56" t="s">
        <v>38</v>
      </c>
      <c r="B27" s="375"/>
      <c r="C27" s="375"/>
      <c r="D27" s="375"/>
      <c r="E27" s="375"/>
      <c r="F27" s="375"/>
      <c r="G27" s="375"/>
      <c r="H27" s="375"/>
      <c r="I27" s="375"/>
      <c r="J27" s="375"/>
      <c r="K27" s="375"/>
      <c r="L27" s="375"/>
      <c r="M27" s="375"/>
      <c r="N27" s="375"/>
      <c r="O27" s="375"/>
      <c r="P27" s="375"/>
      <c r="Q27" s="375"/>
      <c r="R27" s="375"/>
    </row>
    <row r="28" spans="1:18" x14ac:dyDescent="0.2">
      <c r="A28" s="58" t="s">
        <v>53</v>
      </c>
      <c r="B28" s="375">
        <f ca="1">VLOOKUP($A28,INDIRECT($U$12),'Table 3 data'!B$5,0)</f>
        <v>523</v>
      </c>
      <c r="C28" s="375">
        <f ca="1">VLOOKUP($A28,INDIRECT($U$12),'Table 3 data'!C$5,0)</f>
        <v>164</v>
      </c>
      <c r="D28" s="375">
        <f ca="1">VLOOKUP($A28,INDIRECT($U$12),'Table 3 data'!D$5,0)</f>
        <v>5942</v>
      </c>
      <c r="E28" s="375">
        <f ca="1">VLOOKUP($A28,INDIRECT($U$12),'Table 3 data'!E$5,0)</f>
        <v>4675</v>
      </c>
      <c r="F28" s="375" t="str">
        <f ca="1">VLOOKUP($A28,INDIRECT($U$12),'Table 3 data'!F$5,0)</f>
        <v>..</v>
      </c>
      <c r="G28" s="375" t="str">
        <f ca="1">VLOOKUP($A28,INDIRECT($U$12),'Table 3 data'!G$5,0)</f>
        <v>..</v>
      </c>
      <c r="H28" s="375" t="str">
        <f ca="1">VLOOKUP($A28,INDIRECT($U$12),'Table 3 data'!H$5,0)</f>
        <v>..</v>
      </c>
      <c r="I28" s="375" t="str">
        <f ca="1">VLOOKUP($A28,INDIRECT($U$12),'Table 3 data'!I$5,0)</f>
        <v>..</v>
      </c>
      <c r="J28" s="375">
        <f ca="1">VLOOKUP($A28,INDIRECT($U$12),'Table 3 data'!J$5,0)</f>
        <v>19218</v>
      </c>
      <c r="K28" s="375">
        <f ca="1">VLOOKUP($A28,INDIRECT($U$12),'Table 3 data'!K$5,0)</f>
        <v>105499</v>
      </c>
      <c r="L28" s="375">
        <f ca="1">VLOOKUP($A28,INDIRECT($U$12),'Table 3 data'!L$5,0)</f>
        <v>125163</v>
      </c>
      <c r="M28" s="375">
        <f ca="1">VLOOKUP($A28,INDIRECT($U$12),'Table 3 data'!M$5,0)</f>
        <v>1612</v>
      </c>
      <c r="N28" s="375">
        <f ca="1">VLOOKUP($A28,INDIRECT($U$12),'Table 3 data'!N$5,0)</f>
        <v>262799</v>
      </c>
      <c r="O28" s="375">
        <f ca="1">VLOOKUP($A28,INDIRECT($U$12),'Table 3 data'!O$5,0)</f>
        <v>10616.999999999854</v>
      </c>
      <c r="P28" s="375">
        <f ca="1">VLOOKUP($A28,INDIRECT($U$12),'Table 3 data'!P$5,0)</f>
        <v>29834.999999999869</v>
      </c>
      <c r="Q28" s="375">
        <f ca="1">VLOOKUP($A28,INDIRECT($U$12),'Table 3 data'!Q$5,0)</f>
        <v>232273.99999999785</v>
      </c>
      <c r="R28" s="375">
        <f ca="1">VLOOKUP($A28,INDIRECT($U$12),'Table 3 data'!R$5,0)</f>
        <v>126775</v>
      </c>
    </row>
    <row r="29" spans="1:18" x14ac:dyDescent="0.2">
      <c r="A29" s="313" t="s">
        <v>254</v>
      </c>
      <c r="B29" s="375">
        <f ca="1">VLOOKUP($A29,INDIRECT($U$12),'Table 3 data'!B$5,0)</f>
        <v>597</v>
      </c>
      <c r="C29" s="375">
        <f ca="1">VLOOKUP($A29,INDIRECT($U$12),'Table 3 data'!C$5,0)</f>
        <v>153</v>
      </c>
      <c r="D29" s="375">
        <f ca="1">VLOOKUP($A29,INDIRECT($U$12),'Table 3 data'!D$5,0)</f>
        <v>5546</v>
      </c>
      <c r="E29" s="375">
        <f ca="1">VLOOKUP($A29,INDIRECT($U$12),'Table 3 data'!E$5,0)</f>
        <v>5212</v>
      </c>
      <c r="F29" s="375" t="str">
        <f ca="1">VLOOKUP($A29,INDIRECT($U$12),'Table 3 data'!F$5,0)</f>
        <v>..</v>
      </c>
      <c r="G29" s="375" t="str">
        <f ca="1">VLOOKUP($A29,INDIRECT($U$12),'Table 3 data'!G$5,0)</f>
        <v>..</v>
      </c>
      <c r="H29" s="375" t="str">
        <f ca="1">VLOOKUP($A29,INDIRECT($U$12),'Table 3 data'!H$5,0)</f>
        <v>..</v>
      </c>
      <c r="I29" s="375" t="str">
        <f ca="1">VLOOKUP($A29,INDIRECT($U$12),'Table 3 data'!I$5,0)</f>
        <v>..</v>
      </c>
      <c r="J29" s="375">
        <f ca="1">VLOOKUP($A29,INDIRECT($U$12),'Table 3 data'!J$5,0)</f>
        <v>43928</v>
      </c>
      <c r="K29" s="375">
        <f ca="1">VLOOKUP($A29,INDIRECT($U$12),'Table 3 data'!K$5,0)</f>
        <v>66441</v>
      </c>
      <c r="L29" s="375">
        <f ca="1">VLOOKUP($A29,INDIRECT($U$12),'Table 3 data'!L$5,0)</f>
        <v>135578</v>
      </c>
      <c r="M29" s="375">
        <f ca="1">VLOOKUP($A29,INDIRECT($U$12),'Table 3 data'!M$5,0)</f>
        <v>5320</v>
      </c>
      <c r="N29" s="375">
        <f ca="1">VLOOKUP($A29,INDIRECT($U$12),'Table 3 data'!N$5,0)</f>
        <v>262777</v>
      </c>
      <c r="O29" s="375">
        <f ca="1">VLOOKUP($A29,INDIRECT($U$12),'Table 3 data'!O$5,0)</f>
        <v>10758</v>
      </c>
      <c r="P29" s="375">
        <f ca="1">VLOOKUP($A29,INDIRECT($U$12),'Table 3 data'!P$5,0)</f>
        <v>54686.000000001659</v>
      </c>
      <c r="Q29" s="375">
        <f ca="1">VLOOKUP($A29,INDIRECT($U$12),'Table 3 data'!Q$5,0)</f>
        <v>207339</v>
      </c>
      <c r="R29" s="375">
        <f ca="1">VLOOKUP($A29,INDIRECT($U$12),'Table 3 data'!R$5,0)</f>
        <v>140897.9999999977</v>
      </c>
    </row>
    <row r="30" spans="1:18" x14ac:dyDescent="0.2">
      <c r="A30" s="458" t="s">
        <v>54</v>
      </c>
      <c r="B30" s="375">
        <f ca="1">VLOOKUP($A30,INDIRECT($U$12),'Table 3 data'!B$5,0)</f>
        <v>708</v>
      </c>
      <c r="C30" s="375">
        <f ca="1">VLOOKUP($A30,INDIRECT($U$12),'Table 3 data'!C$5,0)</f>
        <v>160</v>
      </c>
      <c r="D30" s="375">
        <f ca="1">VLOOKUP($A30,INDIRECT($U$12),'Table 3 data'!D$5,0)</f>
        <v>5704</v>
      </c>
      <c r="E30" s="375">
        <f ca="1">VLOOKUP($A30,INDIRECT($U$12),'Table 3 data'!E$5,0)</f>
        <v>1812</v>
      </c>
      <c r="F30" s="375" t="str">
        <f ca="1">VLOOKUP($A30,INDIRECT($U$12),'Table 3 data'!F$5,0)</f>
        <v>..</v>
      </c>
      <c r="G30" s="375" t="str">
        <f ca="1">VLOOKUP($A30,INDIRECT($U$12),'Table 3 data'!G$5,0)</f>
        <v>..</v>
      </c>
      <c r="H30" s="375" t="str">
        <f ca="1">VLOOKUP($A30,INDIRECT($U$12),'Table 3 data'!H$5,0)</f>
        <v>..</v>
      </c>
      <c r="I30" s="375">
        <f ca="1">VLOOKUP($A30,INDIRECT($U$12),'Table 3 data'!I$5,0)</f>
        <v>1217</v>
      </c>
      <c r="J30" s="375">
        <f ca="1">VLOOKUP($A30,INDIRECT($U$12),'Table 3 data'!J$5,0)</f>
        <v>29798</v>
      </c>
      <c r="K30" s="375">
        <f ca="1">VLOOKUP($A30,INDIRECT($U$12),'Table 3 data'!K$5,0)</f>
        <v>121023</v>
      </c>
      <c r="L30" s="375">
        <f ca="1">VLOOKUP($A30,INDIRECT($U$12),'Table 3 data'!L$5,0)</f>
        <v>88646</v>
      </c>
      <c r="M30" s="375">
        <f ca="1">VLOOKUP($A30,INDIRECT($U$12),'Table 3 data'!M$5,0)</f>
        <v>13713</v>
      </c>
      <c r="N30" s="375">
        <f ca="1">VLOOKUP($A30,INDIRECT($U$12),'Table 3 data'!N$5,0)</f>
        <v>262783</v>
      </c>
      <c r="O30" s="375">
        <f ca="1">VLOOKUP($A30,INDIRECT($U$12),'Table 3 data'!O$5,0)</f>
        <v>8733.0000000001</v>
      </c>
      <c r="P30" s="375">
        <f ca="1">VLOOKUP($A30,INDIRECT($U$12),'Table 3 data'!P$5,0)</f>
        <v>38530.999999999884</v>
      </c>
      <c r="Q30" s="375">
        <f ca="1">VLOOKUP($A30,INDIRECT($U$12),'Table 3 data'!Q$5,0)</f>
        <v>223381.99999999945</v>
      </c>
      <c r="R30" s="375">
        <f ca="1">VLOOKUP($A30,INDIRECT($U$12),'Table 3 data'!R$5,0)</f>
        <v>102359</v>
      </c>
    </row>
    <row r="31" spans="1:18" x14ac:dyDescent="0.2">
      <c r="A31" s="60"/>
      <c r="B31" s="375"/>
      <c r="C31" s="375"/>
      <c r="D31" s="375"/>
      <c r="E31" s="375"/>
      <c r="F31" s="375"/>
      <c r="G31" s="375"/>
      <c r="H31" s="375"/>
      <c r="I31" s="375"/>
      <c r="J31" s="375"/>
      <c r="K31" s="375"/>
      <c r="L31" s="375"/>
      <c r="M31" s="375"/>
      <c r="N31" s="375"/>
      <c r="O31" s="375"/>
      <c r="P31" s="375"/>
      <c r="Q31" s="375"/>
      <c r="R31" s="375"/>
    </row>
    <row r="32" spans="1:18" x14ac:dyDescent="0.2">
      <c r="A32" s="58" t="s">
        <v>56</v>
      </c>
      <c r="B32" s="375">
        <f ca="1">VLOOKUP($A32,INDIRECT($U$12),'Table 3 data'!B$5,0)</f>
        <v>51</v>
      </c>
      <c r="C32" s="375" t="str">
        <f ca="1">VLOOKUP($A32,INDIRECT($U$12),'Table 3 data'!C$5,0)</f>
        <v>..</v>
      </c>
      <c r="D32" s="375" t="str">
        <f ca="1">VLOOKUP($A32,INDIRECT($U$12),'Table 3 data'!D$5,0)</f>
        <v>..</v>
      </c>
      <c r="E32" s="375" t="str">
        <f ca="1">VLOOKUP($A32,INDIRECT($U$12),'Table 3 data'!E$5,0)</f>
        <v>..</v>
      </c>
      <c r="F32" s="375">
        <f ca="1">VLOOKUP($A32,INDIRECT($U$12),'Table 3 data'!F$5,0)</f>
        <v>114</v>
      </c>
      <c r="G32" s="375">
        <f ca="1">VLOOKUP($A32,INDIRECT($U$12),'Table 3 data'!G$5,0)</f>
        <v>1167</v>
      </c>
      <c r="H32" s="375">
        <f ca="1">VLOOKUP($A32,INDIRECT($U$12),'Table 3 data'!H$5,0)</f>
        <v>1127</v>
      </c>
      <c r="I32" s="375">
        <f ca="1">VLOOKUP($A32,INDIRECT($U$12),'Table 3 data'!I$5,0)</f>
        <v>4045</v>
      </c>
      <c r="J32" s="375">
        <f ca="1">VLOOKUP($A32,INDIRECT($U$12),'Table 3 data'!J$5,0)</f>
        <v>18902</v>
      </c>
      <c r="K32" s="375">
        <f ca="1">VLOOKUP($A32,INDIRECT($U$12),'Table 3 data'!K$5,0)</f>
        <v>118065</v>
      </c>
      <c r="L32" s="375">
        <f ca="1">VLOOKUP($A32,INDIRECT($U$12),'Table 3 data'!L$5,0)</f>
        <v>114905</v>
      </c>
      <c r="M32" s="375">
        <f ca="1">VLOOKUP($A32,INDIRECT($U$12),'Table 3 data'!M$5,0)</f>
        <v>5238</v>
      </c>
      <c r="N32" s="375">
        <f ca="1">VLOOKUP($A32,INDIRECT($U$12),'Table 3 data'!N$5,0)</f>
        <v>263614</v>
      </c>
      <c r="O32" s="375">
        <f ca="1">VLOOKUP($A32,INDIRECT($U$12),'Table 3 data'!O$5,0)</f>
        <v>6339.0000000000227</v>
      </c>
      <c r="P32" s="375">
        <f ca="1">VLOOKUP($A32,INDIRECT($U$12),'Table 3 data'!P$5,0)</f>
        <v>25241.000000000229</v>
      </c>
      <c r="Q32" s="375">
        <f ca="1">VLOOKUP($A32,INDIRECT($U$12),'Table 3 data'!Q$5,0)</f>
        <v>238208.00000000157</v>
      </c>
      <c r="R32" s="375">
        <f ca="1">VLOOKUP($A32,INDIRECT($U$12),'Table 3 data'!R$5,0)</f>
        <v>120143</v>
      </c>
    </row>
    <row r="33" spans="1:18" x14ac:dyDescent="0.2">
      <c r="A33" s="58" t="s">
        <v>57</v>
      </c>
      <c r="B33" s="375">
        <f ca="1">VLOOKUP($A33,INDIRECT($U$12),'Table 3 data'!B$5,0)</f>
        <v>52</v>
      </c>
      <c r="C33" s="375" t="str">
        <f ca="1">VLOOKUP($A33,INDIRECT($U$12),'Table 3 data'!C$5,0)</f>
        <v>..</v>
      </c>
      <c r="D33" s="375" t="str">
        <f ca="1">VLOOKUP($A33,INDIRECT($U$12),'Table 3 data'!D$5,0)</f>
        <v>..</v>
      </c>
      <c r="E33" s="375" t="str">
        <f ca="1">VLOOKUP($A33,INDIRECT($U$12),'Table 3 data'!E$5,0)</f>
        <v>..</v>
      </c>
      <c r="F33" s="375">
        <f ca="1">VLOOKUP($A33,INDIRECT($U$12),'Table 3 data'!F$5,0)</f>
        <v>115</v>
      </c>
      <c r="G33" s="375">
        <f ca="1">VLOOKUP($A33,INDIRECT($U$12),'Table 3 data'!G$5,0)</f>
        <v>1131</v>
      </c>
      <c r="H33" s="375">
        <f ca="1">VLOOKUP($A33,INDIRECT($U$12),'Table 3 data'!H$5,0)</f>
        <v>1170</v>
      </c>
      <c r="I33" s="375">
        <f ca="1">VLOOKUP($A33,INDIRECT($U$12),'Table 3 data'!I$5,0)</f>
        <v>3584</v>
      </c>
      <c r="J33" s="375">
        <f ca="1">VLOOKUP($A33,INDIRECT($U$12),'Table 3 data'!J$5,0)</f>
        <v>21790</v>
      </c>
      <c r="K33" s="375">
        <f ca="1">VLOOKUP($A33,INDIRECT($U$12),'Table 3 data'!K$5,0)</f>
        <v>122531</v>
      </c>
      <c r="L33" s="375">
        <f ca="1">VLOOKUP($A33,INDIRECT($U$12),'Table 3 data'!L$5,0)</f>
        <v>108834</v>
      </c>
      <c r="M33" s="375">
        <f ca="1">VLOOKUP($A33,INDIRECT($U$12),'Table 3 data'!M$5,0)</f>
        <v>4396</v>
      </c>
      <c r="N33" s="375">
        <f ca="1">VLOOKUP($A33,INDIRECT($U$12),'Table 3 data'!N$5,0)</f>
        <v>263603</v>
      </c>
      <c r="O33" s="375">
        <f ca="1">VLOOKUP($A33,INDIRECT($U$12),'Table 3 data'!O$5,0)</f>
        <v>5885.0000000000728</v>
      </c>
      <c r="P33" s="375">
        <f ca="1">VLOOKUP($A33,INDIRECT($U$12),'Table 3 data'!P$5,0)</f>
        <v>27674.999999999636</v>
      </c>
      <c r="Q33" s="375">
        <f ca="1">VLOOKUP($A33,INDIRECT($U$12),'Table 3 data'!Q$5,0)</f>
        <v>235760.99999999825</v>
      </c>
      <c r="R33" s="375">
        <f ca="1">VLOOKUP($A33,INDIRECT($U$12),'Table 3 data'!R$5,0)</f>
        <v>113229.99999999831</v>
      </c>
    </row>
    <row r="34" spans="1:18" x14ac:dyDescent="0.2">
      <c r="A34" s="313" t="s">
        <v>253</v>
      </c>
      <c r="B34" s="375">
        <f ca="1">VLOOKUP($A34,INDIRECT($U$12),'Table 3 data'!B$5,0)</f>
        <v>51</v>
      </c>
      <c r="C34" s="375" t="str">
        <f ca="1">VLOOKUP($A34,INDIRECT($U$12),'Table 3 data'!C$5,0)</f>
        <v>..</v>
      </c>
      <c r="D34" s="375" t="str">
        <f ca="1">VLOOKUP($A34,INDIRECT($U$12),'Table 3 data'!D$5,0)</f>
        <v>..</v>
      </c>
      <c r="E34" s="375" t="str">
        <f ca="1">VLOOKUP($A34,INDIRECT($U$12),'Table 3 data'!E$5,0)</f>
        <v>..</v>
      </c>
      <c r="F34" s="375">
        <f ca="1">VLOOKUP($A34,INDIRECT($U$12),'Table 3 data'!F$5,0)</f>
        <v>117</v>
      </c>
      <c r="G34" s="375">
        <f ca="1">VLOOKUP($A34,INDIRECT($U$12),'Table 3 data'!G$5,0)</f>
        <v>1132</v>
      </c>
      <c r="H34" s="375">
        <f ca="1">VLOOKUP($A34,INDIRECT($U$12),'Table 3 data'!H$5,0)</f>
        <v>1118</v>
      </c>
      <c r="I34" s="375">
        <f ca="1">VLOOKUP($A34,INDIRECT($U$12),'Table 3 data'!I$5,0)</f>
        <v>4542</v>
      </c>
      <c r="J34" s="375">
        <f ca="1">VLOOKUP($A34,INDIRECT($U$12),'Table 3 data'!J$5,0)</f>
        <v>17524</v>
      </c>
      <c r="K34" s="375">
        <f ca="1">VLOOKUP($A34,INDIRECT($U$12),'Table 3 data'!K$5,0)</f>
        <v>94770</v>
      </c>
      <c r="L34" s="375">
        <f ca="1">VLOOKUP($A34,INDIRECT($U$12),'Table 3 data'!L$5,0)</f>
        <v>134196</v>
      </c>
      <c r="M34" s="375">
        <f ca="1">VLOOKUP($A34,INDIRECT($U$12),'Table 3 data'!M$5,0)</f>
        <v>10155</v>
      </c>
      <c r="N34" s="375">
        <f ca="1">VLOOKUP($A34,INDIRECT($U$12),'Table 3 data'!N$5,0)</f>
        <v>263605</v>
      </c>
      <c r="O34" s="375">
        <f ca="1">VLOOKUP($A34,INDIRECT($U$12),'Table 3 data'!O$5,0)</f>
        <v>6791.9999999997917</v>
      </c>
      <c r="P34" s="375">
        <f ca="1">VLOOKUP($A34,INDIRECT($U$12),'Table 3 data'!P$5,0)</f>
        <v>24315.999999999767</v>
      </c>
      <c r="Q34" s="375">
        <f ca="1">VLOOKUP($A34,INDIRECT($U$12),'Table 3 data'!Q$5,0)</f>
        <v>239120.99999999756</v>
      </c>
      <c r="R34" s="375">
        <f ca="1">VLOOKUP($A34,INDIRECT($U$12),'Table 3 data'!R$5,0)</f>
        <v>144351</v>
      </c>
    </row>
    <row r="35" spans="1:18" x14ac:dyDescent="0.2">
      <c r="A35" s="314" t="s">
        <v>252</v>
      </c>
      <c r="B35" s="375">
        <f ca="1">VLOOKUP($A35,INDIRECT($U$12),'Table 3 data'!B$5,0)</f>
        <v>51</v>
      </c>
      <c r="C35" s="375" t="str">
        <f ca="1">VLOOKUP($A35,INDIRECT($U$12),'Table 3 data'!C$5,0)</f>
        <v>..</v>
      </c>
      <c r="D35" s="375" t="str">
        <f ca="1">VLOOKUP($A35,INDIRECT($U$12),'Table 3 data'!D$5,0)</f>
        <v>..</v>
      </c>
      <c r="E35" s="375" t="str">
        <f ca="1">VLOOKUP($A35,INDIRECT($U$12),'Table 3 data'!E$5,0)</f>
        <v>..</v>
      </c>
      <c r="F35" s="375">
        <f ca="1">VLOOKUP($A35,INDIRECT($U$12),'Table 3 data'!F$5,0)</f>
        <v>116</v>
      </c>
      <c r="G35" s="375">
        <f ca="1">VLOOKUP($A35,INDIRECT($U$12),'Table 3 data'!G$5,0)</f>
        <v>1237</v>
      </c>
      <c r="H35" s="375">
        <f ca="1">VLOOKUP($A35,INDIRECT($U$12),'Table 3 data'!H$5,0)</f>
        <v>1230</v>
      </c>
      <c r="I35" s="375">
        <f ca="1">VLOOKUP($A35,INDIRECT($U$12),'Table 3 data'!I$5,0)</f>
        <v>4584</v>
      </c>
      <c r="J35" s="375">
        <f ca="1">VLOOKUP($A35,INDIRECT($U$12),'Table 3 data'!J$5,0)</f>
        <v>23324</v>
      </c>
      <c r="K35" s="375">
        <f ca="1">VLOOKUP($A35,INDIRECT($U$12),'Table 3 data'!K$5,0)</f>
        <v>133322</v>
      </c>
      <c r="L35" s="375">
        <f ca="1">VLOOKUP($A35,INDIRECT($U$12),'Table 3 data'!L$5,0)</f>
        <v>94208</v>
      </c>
      <c r="M35" s="375">
        <f ca="1">VLOOKUP($A35,INDIRECT($U$12),'Table 3 data'!M$5,0)</f>
        <v>5533</v>
      </c>
      <c r="N35" s="375">
        <f ca="1">VLOOKUP($A35,INDIRECT($U$12),'Table 3 data'!N$5,0)</f>
        <v>263605</v>
      </c>
      <c r="O35" s="375">
        <f ca="1">VLOOKUP($A35,INDIRECT($U$12),'Table 3 data'!O$5,0)</f>
        <v>7051.0000000000518</v>
      </c>
      <c r="P35" s="375">
        <f ca="1">VLOOKUP($A35,INDIRECT($U$12),'Table 3 data'!P$5,0)</f>
        <v>30375.00000000016</v>
      </c>
      <c r="Q35" s="375">
        <f ca="1">VLOOKUP($A35,INDIRECT($U$12),'Table 3 data'!Q$5,0)</f>
        <v>233062.99999999808</v>
      </c>
      <c r="R35" s="375">
        <f ca="1">VLOOKUP($A35,INDIRECT($U$12),'Table 3 data'!R$5,0)</f>
        <v>99740.999999997977</v>
      </c>
    </row>
    <row r="36" spans="1:18" x14ac:dyDescent="0.2">
      <c r="A36" s="58" t="s">
        <v>58</v>
      </c>
      <c r="B36" s="375">
        <f ca="1">VLOOKUP($A36,INDIRECT($U$12),'Table 3 data'!B$5,0)</f>
        <v>59</v>
      </c>
      <c r="C36" s="375" t="str">
        <f ca="1">VLOOKUP($A36,INDIRECT($U$12),'Table 3 data'!C$5,0)</f>
        <v>..</v>
      </c>
      <c r="D36" s="375" t="str">
        <f ca="1">VLOOKUP($A36,INDIRECT($U$12),'Table 3 data'!D$5,0)</f>
        <v>..</v>
      </c>
      <c r="E36" s="375" t="str">
        <f ca="1">VLOOKUP($A36,INDIRECT($U$12),'Table 3 data'!E$5,0)</f>
        <v>..</v>
      </c>
      <c r="F36" s="375">
        <f ca="1">VLOOKUP($A36,INDIRECT($U$12),'Table 3 data'!F$5,0)</f>
        <v>104</v>
      </c>
      <c r="G36" s="375">
        <f ca="1">VLOOKUP($A36,INDIRECT($U$12),'Table 3 data'!G$5,0)</f>
        <v>1095</v>
      </c>
      <c r="H36" s="375">
        <f ca="1">VLOOKUP($A36,INDIRECT($U$12),'Table 3 data'!H$5,0)</f>
        <v>941</v>
      </c>
      <c r="I36" s="375">
        <f ca="1">VLOOKUP($A36,INDIRECT($U$12),'Table 3 data'!I$5,0)</f>
        <v>4799</v>
      </c>
      <c r="J36" s="375">
        <f ca="1">VLOOKUP($A36,INDIRECT($U$12),'Table 3 data'!J$5,0)</f>
        <v>26071</v>
      </c>
      <c r="K36" s="375">
        <f ca="1">VLOOKUP($A36,INDIRECT($U$12),'Table 3 data'!K$5,0)</f>
        <v>123664</v>
      </c>
      <c r="L36" s="375">
        <f ca="1">VLOOKUP($A36,INDIRECT($U$12),'Table 3 data'!L$5,0)</f>
        <v>93561</v>
      </c>
      <c r="M36" s="375">
        <f ca="1">VLOOKUP($A36,INDIRECT($U$12),'Table 3 data'!M$5,0)</f>
        <v>13314</v>
      </c>
      <c r="N36" s="375">
        <f ca="1">VLOOKUP($A36,INDIRECT($U$12),'Table 3 data'!N$5,0)</f>
        <v>263608</v>
      </c>
      <c r="O36" s="375">
        <f ca="1">VLOOKUP($A36,INDIRECT($U$12),'Table 3 data'!O$5,0)</f>
        <v>6834.99999999991</v>
      </c>
      <c r="P36" s="375">
        <f ca="1">VLOOKUP($A36,INDIRECT($U$12),'Table 3 data'!P$5,0)</f>
        <v>32906.000000000662</v>
      </c>
      <c r="Q36" s="375">
        <f ca="1">VLOOKUP($A36,INDIRECT($U$12),'Table 3 data'!Q$5,0)</f>
        <v>230538.99999999927</v>
      </c>
      <c r="R36" s="375">
        <f ca="1">VLOOKUP($A36,INDIRECT($U$12),'Table 3 data'!R$5,0)</f>
        <v>106874.99999999879</v>
      </c>
    </row>
    <row r="37" spans="1:18" x14ac:dyDescent="0.2">
      <c r="A37" s="58" t="s">
        <v>59</v>
      </c>
      <c r="B37" s="375">
        <f ca="1">VLOOKUP($A37,INDIRECT($U$12),'Table 3 data'!B$5,0)</f>
        <v>60</v>
      </c>
      <c r="C37" s="375" t="str">
        <f ca="1">VLOOKUP($A37,INDIRECT($U$12),'Table 3 data'!C$5,0)</f>
        <v>..</v>
      </c>
      <c r="D37" s="375" t="str">
        <f ca="1">VLOOKUP($A37,INDIRECT($U$12),'Table 3 data'!D$5,0)</f>
        <v>..</v>
      </c>
      <c r="E37" s="375" t="str">
        <f ca="1">VLOOKUP($A37,INDIRECT($U$12),'Table 3 data'!E$5,0)</f>
        <v>..</v>
      </c>
      <c r="F37" s="375">
        <f ca="1">VLOOKUP($A37,INDIRECT($U$12),'Table 3 data'!F$5,0)</f>
        <v>102</v>
      </c>
      <c r="G37" s="375">
        <f ca="1">VLOOKUP($A37,INDIRECT($U$12),'Table 3 data'!G$5,0)</f>
        <v>1156</v>
      </c>
      <c r="H37" s="375">
        <f ca="1">VLOOKUP($A37,INDIRECT($U$12),'Table 3 data'!H$5,0)</f>
        <v>1195</v>
      </c>
      <c r="I37" s="375">
        <f ca="1">VLOOKUP($A37,INDIRECT($U$12),'Table 3 data'!I$5,0)</f>
        <v>6424</v>
      </c>
      <c r="J37" s="375">
        <f ca="1">VLOOKUP($A37,INDIRECT($U$12),'Table 3 data'!J$5,0)</f>
        <v>37251</v>
      </c>
      <c r="K37" s="375">
        <f ca="1">VLOOKUP($A37,INDIRECT($U$12),'Table 3 data'!K$5,0)</f>
        <v>123705</v>
      </c>
      <c r="L37" s="375">
        <f ca="1">VLOOKUP($A37,INDIRECT($U$12),'Table 3 data'!L$5,0)</f>
        <v>82912</v>
      </c>
      <c r="M37" s="375">
        <f ca="1">VLOOKUP($A37,INDIRECT($U$12),'Table 3 data'!M$5,0)</f>
        <v>10662</v>
      </c>
      <c r="N37" s="375">
        <f ca="1">VLOOKUP($A37,INDIRECT($U$12),'Table 3 data'!N$5,0)</f>
        <v>263467</v>
      </c>
      <c r="O37" s="375">
        <f ca="1">VLOOKUP($A37,INDIRECT($U$12),'Table 3 data'!O$5,0)</f>
        <v>8775.0000000001182</v>
      </c>
      <c r="P37" s="375">
        <f ca="1">VLOOKUP($A37,INDIRECT($U$12),'Table 3 data'!P$5,0)</f>
        <v>46025.99999999984</v>
      </c>
      <c r="Q37" s="375">
        <f ca="1">VLOOKUP($A37,INDIRECT($U$12),'Table 3 data'!Q$5,0)</f>
        <v>217278.99999999881</v>
      </c>
      <c r="R37" s="375">
        <f ca="1">VLOOKUP($A37,INDIRECT($U$12),'Table 3 data'!R$5,0)</f>
        <v>93573.999999998719</v>
      </c>
    </row>
    <row r="38" spans="1:18" x14ac:dyDescent="0.2">
      <c r="A38" s="58" t="s">
        <v>60</v>
      </c>
      <c r="B38" s="375">
        <f ca="1">VLOOKUP($A38,INDIRECT($U$12),'Table 3 data'!B$5,0)</f>
        <v>60</v>
      </c>
      <c r="C38" s="375" t="str">
        <f ca="1">VLOOKUP($A38,INDIRECT($U$12),'Table 3 data'!C$5,0)</f>
        <v>..</v>
      </c>
      <c r="D38" s="375" t="str">
        <f ca="1">VLOOKUP($A38,INDIRECT($U$12),'Table 3 data'!D$5,0)</f>
        <v>..</v>
      </c>
      <c r="E38" s="375" t="str">
        <f ca="1">VLOOKUP($A38,INDIRECT($U$12),'Table 3 data'!E$5,0)</f>
        <v>..</v>
      </c>
      <c r="F38" s="375">
        <f ca="1">VLOOKUP($A38,INDIRECT($U$12),'Table 3 data'!F$5,0)</f>
        <v>102</v>
      </c>
      <c r="G38" s="375">
        <f ca="1">VLOOKUP($A38,INDIRECT($U$12),'Table 3 data'!G$5,0)</f>
        <v>1072</v>
      </c>
      <c r="H38" s="375">
        <f ca="1">VLOOKUP($A38,INDIRECT($U$12),'Table 3 data'!H$5,0)</f>
        <v>953</v>
      </c>
      <c r="I38" s="375">
        <f ca="1">VLOOKUP($A38,INDIRECT($U$12),'Table 3 data'!I$5,0)</f>
        <v>4991</v>
      </c>
      <c r="J38" s="375">
        <f ca="1">VLOOKUP($A38,INDIRECT($U$12),'Table 3 data'!J$5,0)</f>
        <v>27108</v>
      </c>
      <c r="K38" s="375">
        <f ca="1">VLOOKUP($A38,INDIRECT($U$12),'Table 3 data'!K$5,0)</f>
        <v>123342</v>
      </c>
      <c r="L38" s="375">
        <f ca="1">VLOOKUP($A38,INDIRECT($U$12),'Table 3 data'!L$5,0)</f>
        <v>92634</v>
      </c>
      <c r="M38" s="375">
        <f ca="1">VLOOKUP($A38,INDIRECT($U$12),'Table 3 data'!M$5,0)</f>
        <v>13205</v>
      </c>
      <c r="N38" s="375">
        <f ca="1">VLOOKUP($A38,INDIRECT($U$12),'Table 3 data'!N$5,0)</f>
        <v>263467</v>
      </c>
      <c r="O38" s="375">
        <f ca="1">VLOOKUP($A38,INDIRECT($U$12),'Table 3 data'!O$5,0)</f>
        <v>7015.9999999999736</v>
      </c>
      <c r="P38" s="375">
        <f ca="1">VLOOKUP($A38,INDIRECT($U$12),'Table 3 data'!P$5,0)</f>
        <v>34123.999999999796</v>
      </c>
      <c r="Q38" s="375">
        <f ca="1">VLOOKUP($A38,INDIRECT($U$12),'Table 3 data'!Q$5,0)</f>
        <v>229180.99999999942</v>
      </c>
      <c r="R38" s="375">
        <f ca="1">VLOOKUP($A38,INDIRECT($U$12),'Table 3 data'!R$5,0)</f>
        <v>105838.99999999859</v>
      </c>
    </row>
    <row r="39" spans="1:18" x14ac:dyDescent="0.2">
      <c r="A39" s="58" t="s">
        <v>61</v>
      </c>
      <c r="B39" s="375">
        <f ca="1">VLOOKUP($A39,INDIRECT($U$12),'Table 3 data'!B$5,0)</f>
        <v>60</v>
      </c>
      <c r="C39" s="375" t="str">
        <f ca="1">VLOOKUP($A39,INDIRECT($U$12),'Table 3 data'!C$5,0)</f>
        <v>..</v>
      </c>
      <c r="D39" s="375" t="str">
        <f ca="1">VLOOKUP($A39,INDIRECT($U$12),'Table 3 data'!D$5,0)</f>
        <v>..</v>
      </c>
      <c r="E39" s="375" t="str">
        <f ca="1">VLOOKUP($A39,INDIRECT($U$12),'Table 3 data'!E$5,0)</f>
        <v>..</v>
      </c>
      <c r="F39" s="375">
        <f ca="1">VLOOKUP($A39,INDIRECT($U$12),'Table 3 data'!F$5,0)</f>
        <v>102</v>
      </c>
      <c r="G39" s="375">
        <f ca="1">VLOOKUP($A39,INDIRECT($U$12),'Table 3 data'!G$5,0)</f>
        <v>1137</v>
      </c>
      <c r="H39" s="375">
        <f ca="1">VLOOKUP($A39,INDIRECT($U$12),'Table 3 data'!H$5,0)</f>
        <v>960</v>
      </c>
      <c r="I39" s="375">
        <f ca="1">VLOOKUP($A39,INDIRECT($U$12),'Table 3 data'!I$5,0)</f>
        <v>4860</v>
      </c>
      <c r="J39" s="375">
        <f ca="1">VLOOKUP($A39,INDIRECT($U$12),'Table 3 data'!J$5,0)</f>
        <v>28137</v>
      </c>
      <c r="K39" s="375">
        <f ca="1">VLOOKUP($A39,INDIRECT($U$12),'Table 3 data'!K$5,0)</f>
        <v>126387</v>
      </c>
      <c r="L39" s="375">
        <f ca="1">VLOOKUP($A39,INDIRECT($U$12),'Table 3 data'!L$5,0)</f>
        <v>91346</v>
      </c>
      <c r="M39" s="375">
        <f ca="1">VLOOKUP($A39,INDIRECT($U$12),'Table 3 data'!M$5,0)</f>
        <v>10478</v>
      </c>
      <c r="N39" s="375">
        <f ca="1">VLOOKUP($A39,INDIRECT($U$12),'Table 3 data'!N$5,0)</f>
        <v>263467</v>
      </c>
      <c r="O39" s="375">
        <f ca="1">VLOOKUP($A39,INDIRECT($U$12),'Table 3 data'!O$5,0)</f>
        <v>6956.9999999999445</v>
      </c>
      <c r="P39" s="375">
        <f ca="1">VLOOKUP($A39,INDIRECT($U$12),'Table 3 data'!P$5,0)</f>
        <v>35094.000000000102</v>
      </c>
      <c r="Q39" s="375">
        <f ca="1">VLOOKUP($A39,INDIRECT($U$12),'Table 3 data'!Q$5,0)</f>
        <v>228210.99999999325</v>
      </c>
      <c r="R39" s="375">
        <f ca="1">VLOOKUP($A39,INDIRECT($U$12),'Table 3 data'!R$5,0)</f>
        <v>101824</v>
      </c>
    </row>
    <row r="40" spans="1:18" x14ac:dyDescent="0.2">
      <c r="A40" s="58" t="s">
        <v>62</v>
      </c>
      <c r="B40" s="375">
        <f ca="1">VLOOKUP($A40,INDIRECT($U$12),'Table 3 data'!B$5,0)</f>
        <v>71</v>
      </c>
      <c r="C40" s="375" t="str">
        <f ca="1">VLOOKUP($A40,INDIRECT($U$12),'Table 3 data'!C$5,0)</f>
        <v>..</v>
      </c>
      <c r="D40" s="375" t="str">
        <f ca="1">VLOOKUP($A40,INDIRECT($U$12),'Table 3 data'!D$5,0)</f>
        <v>..</v>
      </c>
      <c r="E40" s="375" t="str">
        <f ca="1">VLOOKUP($A40,INDIRECT($U$12),'Table 3 data'!E$5,0)</f>
        <v>..</v>
      </c>
      <c r="F40" s="375">
        <f ca="1">VLOOKUP($A40,INDIRECT($U$12),'Table 3 data'!F$5,0)</f>
        <v>151</v>
      </c>
      <c r="G40" s="375">
        <f ca="1">VLOOKUP($A40,INDIRECT($U$12),'Table 3 data'!G$5,0)</f>
        <v>1090</v>
      </c>
      <c r="H40" s="375">
        <f ca="1">VLOOKUP($A40,INDIRECT($U$12),'Table 3 data'!H$5,0)</f>
        <v>991</v>
      </c>
      <c r="I40" s="375">
        <f ca="1">VLOOKUP($A40,INDIRECT($U$12),'Table 3 data'!I$5,0)</f>
        <v>5035</v>
      </c>
      <c r="J40" s="375">
        <f ca="1">VLOOKUP($A40,INDIRECT($U$12),'Table 3 data'!J$5,0)</f>
        <v>28732</v>
      </c>
      <c r="K40" s="375">
        <f ca="1">VLOOKUP($A40,INDIRECT($U$12),'Table 3 data'!K$5,0)</f>
        <v>125921</v>
      </c>
      <c r="L40" s="375">
        <f ca="1">VLOOKUP($A40,INDIRECT($U$12),'Table 3 data'!L$5,0)</f>
        <v>90801</v>
      </c>
      <c r="M40" s="375">
        <f ca="1">VLOOKUP($A40,INDIRECT($U$12),'Table 3 data'!M$5,0)</f>
        <v>10673</v>
      </c>
      <c r="N40" s="375">
        <f ca="1">VLOOKUP($A40,INDIRECT($U$12),'Table 3 data'!N$5,0)</f>
        <v>263465</v>
      </c>
      <c r="O40" s="375">
        <f ca="1">VLOOKUP($A40,INDIRECT($U$12),'Table 3 data'!O$5,0)</f>
        <v>7115.99999999999</v>
      </c>
      <c r="P40" s="375">
        <f ca="1">VLOOKUP($A40,INDIRECT($U$12),'Table 3 data'!P$5,0)</f>
        <v>35847.999999998858</v>
      </c>
      <c r="Q40" s="375">
        <f ca="1">VLOOKUP($A40,INDIRECT($U$12),'Table 3 data'!Q$5,0)</f>
        <v>227394.99999999878</v>
      </c>
      <c r="R40" s="375">
        <f ca="1">VLOOKUP($A40,INDIRECT($U$12),'Table 3 data'!R$5,0)</f>
        <v>101473.99999999852</v>
      </c>
    </row>
    <row r="41" spans="1:18" x14ac:dyDescent="0.2">
      <c r="A41" s="58" t="s">
        <v>63</v>
      </c>
      <c r="B41" s="375">
        <f ca="1">VLOOKUP($A41,INDIRECT($U$12),'Table 3 data'!B$5,0)</f>
        <v>97</v>
      </c>
      <c r="C41" s="375" t="str">
        <f ca="1">VLOOKUP($A41,INDIRECT($U$12),'Table 3 data'!C$5,0)</f>
        <v>..</v>
      </c>
      <c r="D41" s="375" t="str">
        <f ca="1">VLOOKUP($A41,INDIRECT($U$12),'Table 3 data'!D$5,0)</f>
        <v>..</v>
      </c>
      <c r="E41" s="375" t="str">
        <f ca="1">VLOOKUP($A41,INDIRECT($U$12),'Table 3 data'!E$5,0)</f>
        <v>..</v>
      </c>
      <c r="F41" s="375">
        <f ca="1">VLOOKUP($A41,INDIRECT($U$12),'Table 3 data'!F$5,0)</f>
        <v>103</v>
      </c>
      <c r="G41" s="375">
        <f ca="1">VLOOKUP($A41,INDIRECT($U$12),'Table 3 data'!G$5,0)</f>
        <v>1208</v>
      </c>
      <c r="H41" s="375">
        <f ca="1">VLOOKUP($A41,INDIRECT($U$12),'Table 3 data'!H$5,0)</f>
        <v>843</v>
      </c>
      <c r="I41" s="375">
        <f ca="1">VLOOKUP($A41,INDIRECT($U$12),'Table 3 data'!I$5,0)</f>
        <v>3374</v>
      </c>
      <c r="J41" s="375">
        <f ca="1">VLOOKUP($A41,INDIRECT($U$12),'Table 3 data'!J$5,0)</f>
        <v>23011</v>
      </c>
      <c r="K41" s="375">
        <f ca="1">VLOOKUP($A41,INDIRECT($U$12),'Table 3 data'!K$5,0)</f>
        <v>134481</v>
      </c>
      <c r="L41" s="375">
        <f ca="1">VLOOKUP($A41,INDIRECT($U$12),'Table 3 data'!L$5,0)</f>
        <v>99656</v>
      </c>
      <c r="M41" s="375">
        <f ca="1">VLOOKUP($A41,INDIRECT($U$12),'Table 3 data'!M$5,0)</f>
        <v>604</v>
      </c>
      <c r="N41" s="375">
        <f ca="1">VLOOKUP($A41,INDIRECT($U$12),'Table 3 data'!N$5,0)</f>
        <v>263377</v>
      </c>
      <c r="O41" s="375">
        <f ca="1">VLOOKUP($A41,INDIRECT($U$12),'Table 3 data'!O$5,0)</f>
        <v>5425.0000000000555</v>
      </c>
      <c r="P41" s="375">
        <f ca="1">VLOOKUP($A41,INDIRECT($U$12),'Table 3 data'!P$5,0)</f>
        <v>28436.000000000236</v>
      </c>
      <c r="Q41" s="375">
        <f ca="1">VLOOKUP($A41,INDIRECT($U$12),'Table 3 data'!Q$5,0)</f>
        <v>234741.00000000099</v>
      </c>
      <c r="R41" s="375">
        <f ca="1">VLOOKUP($A41,INDIRECT($U$12),'Table 3 data'!R$5,0)</f>
        <v>100259.99999999795</v>
      </c>
    </row>
    <row r="42" spans="1:18" x14ac:dyDescent="0.2">
      <c r="A42" s="58" t="s">
        <v>64</v>
      </c>
      <c r="B42" s="375">
        <f ca="1">VLOOKUP($A42,INDIRECT($U$12),'Table 3 data'!B$5,0)</f>
        <v>97</v>
      </c>
      <c r="C42" s="375" t="str">
        <f ca="1">VLOOKUP($A42,INDIRECT($U$12),'Table 3 data'!C$5,0)</f>
        <v>..</v>
      </c>
      <c r="D42" s="375" t="str">
        <f ca="1">VLOOKUP($A42,INDIRECT($U$12),'Table 3 data'!D$5,0)</f>
        <v>..</v>
      </c>
      <c r="E42" s="375" t="str">
        <f ca="1">VLOOKUP($A42,INDIRECT($U$12),'Table 3 data'!E$5,0)</f>
        <v>..</v>
      </c>
      <c r="F42" s="375">
        <f ca="1">VLOOKUP($A42,INDIRECT($U$12),'Table 3 data'!F$5,0)</f>
        <v>104</v>
      </c>
      <c r="G42" s="375">
        <f ca="1">VLOOKUP($A42,INDIRECT($U$12),'Table 3 data'!G$5,0)</f>
        <v>1201</v>
      </c>
      <c r="H42" s="375">
        <f ca="1">VLOOKUP($A42,INDIRECT($U$12),'Table 3 data'!H$5,0)</f>
        <v>962</v>
      </c>
      <c r="I42" s="375">
        <f ca="1">VLOOKUP($A42,INDIRECT($U$12),'Table 3 data'!I$5,0)</f>
        <v>3921</v>
      </c>
      <c r="J42" s="375">
        <f ca="1">VLOOKUP($A42,INDIRECT($U$12),'Table 3 data'!J$5,0)</f>
        <v>28781</v>
      </c>
      <c r="K42" s="375">
        <f ca="1">VLOOKUP($A42,INDIRECT($U$12),'Table 3 data'!K$5,0)</f>
        <v>132731</v>
      </c>
      <c r="L42" s="375">
        <f ca="1">VLOOKUP($A42,INDIRECT($U$12),'Table 3 data'!L$5,0)</f>
        <v>94701</v>
      </c>
      <c r="M42" s="375">
        <f ca="1">VLOOKUP($A42,INDIRECT($U$12),'Table 3 data'!M$5,0)</f>
        <v>710</v>
      </c>
      <c r="N42" s="375">
        <f ca="1">VLOOKUP($A42,INDIRECT($U$12),'Table 3 data'!N$5,0)</f>
        <v>263208</v>
      </c>
      <c r="O42" s="375">
        <f ca="1">VLOOKUP($A42,INDIRECT($U$12),'Table 3 data'!O$5,0)</f>
        <v>6084.0000000000437</v>
      </c>
      <c r="P42" s="375">
        <f ca="1">VLOOKUP($A42,INDIRECT($U$12),'Table 3 data'!P$5,0)</f>
        <v>34865.00000000024</v>
      </c>
      <c r="Q42" s="375">
        <f ca="1">VLOOKUP($A42,INDIRECT($U$12),'Table 3 data'!Q$5,0)</f>
        <v>228141.99999999857</v>
      </c>
      <c r="R42" s="375">
        <f ca="1">VLOOKUP($A42,INDIRECT($U$12),'Table 3 data'!R$5,0)</f>
        <v>95410.999999998705</v>
      </c>
    </row>
    <row r="43" spans="1:18" x14ac:dyDescent="0.2">
      <c r="A43" s="58" t="s">
        <v>65</v>
      </c>
      <c r="B43" s="375">
        <f ca="1">VLOOKUP($A43,INDIRECT($U$12),'Table 3 data'!B$5,0)</f>
        <v>100</v>
      </c>
      <c r="C43" s="375" t="str">
        <f ca="1">VLOOKUP($A43,INDIRECT($U$12),'Table 3 data'!C$5,0)</f>
        <v>..</v>
      </c>
      <c r="D43" s="375" t="str">
        <f ca="1">VLOOKUP($A43,INDIRECT($U$12),'Table 3 data'!D$5,0)</f>
        <v>..</v>
      </c>
      <c r="E43" s="375" t="str">
        <f ca="1">VLOOKUP($A43,INDIRECT($U$12),'Table 3 data'!E$5,0)</f>
        <v>..</v>
      </c>
      <c r="F43" s="375">
        <f ca="1">VLOOKUP($A43,INDIRECT($U$12),'Table 3 data'!F$5,0)</f>
        <v>103</v>
      </c>
      <c r="G43" s="375">
        <f ca="1">VLOOKUP($A43,INDIRECT($U$12),'Table 3 data'!G$5,0)</f>
        <v>1184</v>
      </c>
      <c r="H43" s="375">
        <f ca="1">VLOOKUP($A43,INDIRECT($U$12),'Table 3 data'!H$5,0)</f>
        <v>800</v>
      </c>
      <c r="I43" s="375">
        <f ca="1">VLOOKUP($A43,INDIRECT($U$12),'Table 3 data'!I$5,0)</f>
        <v>3277</v>
      </c>
      <c r="J43" s="375">
        <f ca="1">VLOOKUP($A43,INDIRECT($U$12),'Table 3 data'!J$5,0)</f>
        <v>22514</v>
      </c>
      <c r="K43" s="375">
        <f ca="1">VLOOKUP($A43,INDIRECT($U$12),'Table 3 data'!K$5,0)</f>
        <v>132603</v>
      </c>
      <c r="L43" s="375">
        <f ca="1">VLOOKUP($A43,INDIRECT($U$12),'Table 3 data'!L$5,0)</f>
        <v>101937</v>
      </c>
      <c r="M43" s="375">
        <f ca="1">VLOOKUP($A43,INDIRECT($U$12),'Table 3 data'!M$5,0)</f>
        <v>708</v>
      </c>
      <c r="N43" s="375">
        <f ca="1">VLOOKUP($A43,INDIRECT($U$12),'Table 3 data'!N$5,0)</f>
        <v>263226</v>
      </c>
      <c r="O43" s="375">
        <f ca="1">VLOOKUP($A43,INDIRECT($U$12),'Table 3 data'!O$5,0)</f>
        <v>5260.9999999998936</v>
      </c>
      <c r="P43" s="375">
        <f ca="1">VLOOKUP($A43,INDIRECT($U$12),'Table 3 data'!P$5,0)</f>
        <v>27775.000000000058</v>
      </c>
      <c r="Q43" s="375">
        <f ca="1">VLOOKUP($A43,INDIRECT($U$12),'Table 3 data'!Q$5,0)</f>
        <v>235247.99999999654</v>
      </c>
      <c r="R43" s="375">
        <f ca="1">VLOOKUP($A43,INDIRECT($U$12),'Table 3 data'!R$5,0)</f>
        <v>102645.00000000052</v>
      </c>
    </row>
    <row r="44" spans="1:18" x14ac:dyDescent="0.2">
      <c r="A44" s="58" t="s">
        <v>66</v>
      </c>
      <c r="B44" s="375">
        <f ca="1">VLOOKUP($A44,INDIRECT($U$12),'Table 3 data'!B$5,0)</f>
        <v>100</v>
      </c>
      <c r="C44" s="375" t="str">
        <f ca="1">VLOOKUP($A44,INDIRECT($U$12),'Table 3 data'!C$5,0)</f>
        <v>..</v>
      </c>
      <c r="D44" s="375" t="str">
        <f ca="1">VLOOKUP($A44,INDIRECT($U$12),'Table 3 data'!D$5,0)</f>
        <v>..</v>
      </c>
      <c r="E44" s="375" t="str">
        <f ca="1">VLOOKUP($A44,INDIRECT($U$12),'Table 3 data'!E$5,0)</f>
        <v>..</v>
      </c>
      <c r="F44" s="375">
        <f ca="1">VLOOKUP($A44,INDIRECT($U$12),'Table 3 data'!F$5,0)</f>
        <v>103</v>
      </c>
      <c r="G44" s="375">
        <f ca="1">VLOOKUP($A44,INDIRECT($U$12),'Table 3 data'!G$5,0)</f>
        <v>1197</v>
      </c>
      <c r="H44" s="375">
        <f ca="1">VLOOKUP($A44,INDIRECT($U$12),'Table 3 data'!H$5,0)</f>
        <v>838</v>
      </c>
      <c r="I44" s="375">
        <f ca="1">VLOOKUP($A44,INDIRECT($U$12),'Table 3 data'!I$5,0)</f>
        <v>3483</v>
      </c>
      <c r="J44" s="375">
        <f ca="1">VLOOKUP($A44,INDIRECT($U$12),'Table 3 data'!J$5,0)</f>
        <v>25053</v>
      </c>
      <c r="K44" s="375">
        <f ca="1">VLOOKUP($A44,INDIRECT($U$12),'Table 3 data'!K$5,0)</f>
        <v>135889</v>
      </c>
      <c r="L44" s="375">
        <f ca="1">VLOOKUP($A44,INDIRECT($U$12),'Table 3 data'!L$5,0)</f>
        <v>95964</v>
      </c>
      <c r="M44" s="375">
        <f ca="1">VLOOKUP($A44,INDIRECT($U$12),'Table 3 data'!M$5,0)</f>
        <v>599</v>
      </c>
      <c r="N44" s="375">
        <f ca="1">VLOOKUP($A44,INDIRECT($U$12),'Table 3 data'!N$5,0)</f>
        <v>263226</v>
      </c>
      <c r="O44" s="375">
        <f ca="1">VLOOKUP($A44,INDIRECT($U$12),'Table 3 data'!O$5,0)</f>
        <v>5518.0000000000737</v>
      </c>
      <c r="P44" s="375">
        <f ca="1">VLOOKUP($A44,INDIRECT($U$12),'Table 3 data'!P$5,0)</f>
        <v>30571.000000000291</v>
      </c>
      <c r="Q44" s="375">
        <f ca="1">VLOOKUP($A44,INDIRECT($U$12),'Table 3 data'!Q$5,0)</f>
        <v>232452</v>
      </c>
      <c r="R44" s="375">
        <f ca="1">VLOOKUP($A44,INDIRECT($U$12),'Table 3 data'!R$5,0)</f>
        <v>96563.000000000844</v>
      </c>
    </row>
    <row r="45" spans="1:18" x14ac:dyDescent="0.2">
      <c r="A45" s="58" t="s">
        <v>67</v>
      </c>
      <c r="B45" s="375">
        <f ca="1">VLOOKUP($A45,INDIRECT($U$12),'Table 3 data'!B$5,0)</f>
        <v>100</v>
      </c>
      <c r="C45" s="375" t="str">
        <f ca="1">VLOOKUP($A45,INDIRECT($U$12),'Table 3 data'!C$5,0)</f>
        <v>..</v>
      </c>
      <c r="D45" s="375" t="str">
        <f ca="1">VLOOKUP($A45,INDIRECT($U$12),'Table 3 data'!D$5,0)</f>
        <v>..</v>
      </c>
      <c r="E45" s="375" t="str">
        <f ca="1">VLOOKUP($A45,INDIRECT($U$12),'Table 3 data'!E$5,0)</f>
        <v>..</v>
      </c>
      <c r="F45" s="375">
        <f ca="1">VLOOKUP($A45,INDIRECT($U$12),'Table 3 data'!F$5,0)</f>
        <v>103</v>
      </c>
      <c r="G45" s="375">
        <f ca="1">VLOOKUP($A45,INDIRECT($U$12),'Table 3 data'!G$5,0)</f>
        <v>1207</v>
      </c>
      <c r="H45" s="375">
        <f ca="1">VLOOKUP($A45,INDIRECT($U$12),'Table 3 data'!H$5,0)</f>
        <v>892</v>
      </c>
      <c r="I45" s="375">
        <f ca="1">VLOOKUP($A45,INDIRECT($U$12),'Table 3 data'!I$5,0)</f>
        <v>3572</v>
      </c>
      <c r="J45" s="375">
        <f ca="1">VLOOKUP($A45,INDIRECT($U$12),'Table 3 data'!J$5,0)</f>
        <v>26427</v>
      </c>
      <c r="K45" s="375">
        <f ca="1">VLOOKUP($A45,INDIRECT($U$12),'Table 3 data'!K$5,0)</f>
        <v>136629</v>
      </c>
      <c r="L45" s="375">
        <f ca="1">VLOOKUP($A45,INDIRECT($U$12),'Table 3 data'!L$5,0)</f>
        <v>93735</v>
      </c>
      <c r="M45" s="375">
        <f ca="1">VLOOKUP($A45,INDIRECT($U$12),'Table 3 data'!M$5,0)</f>
        <v>561</v>
      </c>
      <c r="N45" s="375">
        <f ca="1">VLOOKUP($A45,INDIRECT($U$12),'Table 3 data'!N$5,0)</f>
        <v>263226</v>
      </c>
      <c r="O45" s="375">
        <f ca="1">VLOOKUP($A45,INDIRECT($U$12),'Table 3 data'!O$5,0)</f>
        <v>5670.9999999999718</v>
      </c>
      <c r="P45" s="375">
        <f ca="1">VLOOKUP($A45,INDIRECT($U$12),'Table 3 data'!P$5,0)</f>
        <v>32098.000000000135</v>
      </c>
      <c r="Q45" s="375">
        <f ca="1">VLOOKUP($A45,INDIRECT($U$12),'Table 3 data'!Q$5,0)</f>
        <v>230925</v>
      </c>
      <c r="R45" s="375">
        <f ca="1">VLOOKUP($A45,INDIRECT($U$12),'Table 3 data'!R$5,0)</f>
        <v>94296.000000000917</v>
      </c>
    </row>
    <row r="46" spans="1:18" x14ac:dyDescent="0.2">
      <c r="A46" s="58"/>
      <c r="B46" s="375"/>
      <c r="C46" s="375"/>
      <c r="D46" s="375"/>
      <c r="E46" s="375"/>
      <c r="F46" s="375"/>
      <c r="G46" s="375"/>
      <c r="H46" s="375"/>
      <c r="I46" s="375"/>
      <c r="J46" s="375"/>
      <c r="K46" s="375"/>
      <c r="L46" s="375"/>
      <c r="M46" s="375"/>
      <c r="N46" s="375"/>
      <c r="O46" s="375"/>
      <c r="P46" s="375"/>
      <c r="Q46" s="375"/>
      <c r="R46" s="375"/>
    </row>
    <row r="47" spans="1:18" x14ac:dyDescent="0.2">
      <c r="A47" s="56" t="s">
        <v>39</v>
      </c>
      <c r="B47" s="375"/>
      <c r="C47" s="375"/>
      <c r="D47" s="375"/>
      <c r="E47" s="375"/>
      <c r="F47" s="375"/>
      <c r="G47" s="375"/>
      <c r="H47" s="375"/>
      <c r="I47" s="375"/>
      <c r="J47" s="375"/>
      <c r="K47" s="375"/>
      <c r="L47" s="375"/>
      <c r="M47" s="375"/>
      <c r="N47" s="375"/>
      <c r="O47" s="375"/>
      <c r="P47" s="375"/>
      <c r="Q47" s="375"/>
      <c r="R47" s="375"/>
    </row>
    <row r="48" spans="1:18" x14ac:dyDescent="0.2">
      <c r="A48" s="58" t="s">
        <v>53</v>
      </c>
      <c r="B48" s="375">
        <f ca="1">VLOOKUP($A48,INDIRECT($U$13),'Table 3 data'!B$5,0)</f>
        <v>1291</v>
      </c>
      <c r="C48" s="375">
        <f ca="1">VLOOKUP($A48,INDIRECT($U$13),'Table 3 data'!C$5,0)</f>
        <v>443</v>
      </c>
      <c r="D48" s="375">
        <f ca="1">VLOOKUP($A48,INDIRECT($U$13),'Table 3 data'!D$5,0)</f>
        <v>17669</v>
      </c>
      <c r="E48" s="375">
        <f ca="1">VLOOKUP($A48,INDIRECT($U$13),'Table 3 data'!E$5,0)</f>
        <v>12372</v>
      </c>
      <c r="F48" s="375" t="str">
        <f ca="1">VLOOKUP($A48,INDIRECT($U$13),'Table 3 data'!F$5,0)</f>
        <v>..</v>
      </c>
      <c r="G48" s="375" t="str">
        <f ca="1">VLOOKUP($A48,INDIRECT($U$13),'Table 3 data'!G$5,0)</f>
        <v>..</v>
      </c>
      <c r="H48" s="375" t="str">
        <f ca="1">VLOOKUP($A48,INDIRECT($U$13),'Table 3 data'!H$5,0)</f>
        <v>..</v>
      </c>
      <c r="I48" s="375" t="str">
        <f ca="1">VLOOKUP($A48,INDIRECT($U$13),'Table 3 data'!I$5,0)</f>
        <v>..</v>
      </c>
      <c r="J48" s="375">
        <f ca="1">VLOOKUP($A48,INDIRECT($U$13),'Table 3 data'!J$5,0)</f>
        <v>44487</v>
      </c>
      <c r="K48" s="375">
        <f ca="1">VLOOKUP($A48,INDIRECT($U$13),'Table 3 data'!K$5,0)</f>
        <v>221641</v>
      </c>
      <c r="L48" s="375">
        <f ca="1">VLOOKUP($A48,INDIRECT($U$13),'Table 3 data'!L$5,0)</f>
        <v>237707</v>
      </c>
      <c r="M48" s="375">
        <f ca="1">VLOOKUP($A48,INDIRECT($U$13),'Table 3 data'!M$5,0)</f>
        <v>2178</v>
      </c>
      <c r="N48" s="375">
        <f ca="1">VLOOKUP($A48,INDIRECT($U$13),'Table 3 data'!N$5,0)</f>
        <v>537795</v>
      </c>
      <c r="O48" s="375">
        <f ca="1">VLOOKUP($A48,INDIRECT($U$13),'Table 3 data'!O$5,0)</f>
        <v>30040.999999999243</v>
      </c>
      <c r="P48" s="375">
        <f ca="1">VLOOKUP($A48,INDIRECT($U$13),'Table 3 data'!P$5,0)</f>
        <v>74527.999999998923</v>
      </c>
      <c r="Q48" s="375">
        <f ca="1">VLOOKUP($A48,INDIRECT($U$13),'Table 3 data'!Q$5,0)</f>
        <v>461526.00000000745</v>
      </c>
      <c r="R48" s="375">
        <f ca="1">VLOOKUP($A48,INDIRECT($U$13),'Table 3 data'!R$5,0)</f>
        <v>239885.00000000253</v>
      </c>
    </row>
    <row r="49" spans="1:18" x14ac:dyDescent="0.2">
      <c r="A49" s="313" t="s">
        <v>254</v>
      </c>
      <c r="B49" s="375">
        <f ca="1">VLOOKUP($A49,INDIRECT($U$13),'Table 3 data'!B$5,0)</f>
        <v>1454</v>
      </c>
      <c r="C49" s="375">
        <f ca="1">VLOOKUP($A49,INDIRECT($U$13),'Table 3 data'!C$5,0)</f>
        <v>401</v>
      </c>
      <c r="D49" s="375">
        <f ca="1">VLOOKUP($A49,INDIRECT($U$13),'Table 3 data'!D$5,0)</f>
        <v>16373</v>
      </c>
      <c r="E49" s="375">
        <f ca="1">VLOOKUP($A49,INDIRECT($U$13),'Table 3 data'!E$5,0)</f>
        <v>15524</v>
      </c>
      <c r="F49" s="375" t="str">
        <f ca="1">VLOOKUP($A49,INDIRECT($U$13),'Table 3 data'!F$5,0)</f>
        <v>..</v>
      </c>
      <c r="G49" s="375" t="str">
        <f ca="1">VLOOKUP($A49,INDIRECT($U$13),'Table 3 data'!G$5,0)</f>
        <v>..</v>
      </c>
      <c r="H49" s="375" t="str">
        <f ca="1">VLOOKUP($A49,INDIRECT($U$13),'Table 3 data'!H$5,0)</f>
        <v>..</v>
      </c>
      <c r="I49" s="375" t="str">
        <f ca="1">VLOOKUP($A49,INDIRECT($U$13),'Table 3 data'!I$5,0)</f>
        <v>..</v>
      </c>
      <c r="J49" s="375">
        <f ca="1">VLOOKUP($A49,INDIRECT($U$13),'Table 3 data'!J$5,0)</f>
        <v>107544</v>
      </c>
      <c r="K49" s="375">
        <f ca="1">VLOOKUP($A49,INDIRECT($U$13),'Table 3 data'!K$5,0)</f>
        <v>140378</v>
      </c>
      <c r="L49" s="375">
        <f ca="1">VLOOKUP($A49,INDIRECT($U$13),'Table 3 data'!L$5,0)</f>
        <v>247539</v>
      </c>
      <c r="M49" s="375">
        <f ca="1">VLOOKUP($A49,INDIRECT($U$13),'Table 3 data'!M$5,0)</f>
        <v>8529</v>
      </c>
      <c r="N49" s="375">
        <f ca="1">VLOOKUP($A49,INDIRECT($U$13),'Table 3 data'!N$5,0)</f>
        <v>537746</v>
      </c>
      <c r="O49" s="375">
        <f ca="1">VLOOKUP($A49,INDIRECT($U$13),'Table 3 data'!O$5,0)</f>
        <v>31897.000000000087</v>
      </c>
      <c r="P49" s="375">
        <f ca="1">VLOOKUP($A49,INDIRECT($U$13),'Table 3 data'!P$5,0)</f>
        <v>139440.99999999843</v>
      </c>
      <c r="Q49" s="375">
        <f ca="1">VLOOKUP($A49,INDIRECT($U$13),'Table 3 data'!Q$5,0)</f>
        <v>396445.99999999866</v>
      </c>
      <c r="R49" s="375">
        <f ca="1">VLOOKUP($A49,INDIRECT($U$13),'Table 3 data'!R$5,0)</f>
        <v>256068</v>
      </c>
    </row>
    <row r="50" spans="1:18" x14ac:dyDescent="0.2">
      <c r="A50" s="458" t="s">
        <v>54</v>
      </c>
      <c r="B50" s="375">
        <f ca="1">VLOOKUP($A50,INDIRECT($U$13),'Table 3 data'!B$5,0)</f>
        <v>1632</v>
      </c>
      <c r="C50" s="375">
        <f ca="1">VLOOKUP($A50,INDIRECT($U$13),'Table 3 data'!C$5,0)</f>
        <v>405</v>
      </c>
      <c r="D50" s="375">
        <f ca="1">VLOOKUP($A50,INDIRECT($U$13),'Table 3 data'!D$5,0)</f>
        <v>15130</v>
      </c>
      <c r="E50" s="375">
        <f ca="1">VLOOKUP($A50,INDIRECT($U$13),'Table 3 data'!E$5,0)</f>
        <v>3726</v>
      </c>
      <c r="F50" s="375" t="str">
        <f ca="1">VLOOKUP($A50,INDIRECT($U$13),'Table 3 data'!F$5,0)</f>
        <v>..</v>
      </c>
      <c r="G50" s="375" t="str">
        <f ca="1">VLOOKUP($A50,INDIRECT($U$13),'Table 3 data'!G$5,0)</f>
        <v>..</v>
      </c>
      <c r="H50" s="375" t="str">
        <f ca="1">VLOOKUP($A50,INDIRECT($U$13),'Table 3 data'!H$5,0)</f>
        <v>..</v>
      </c>
      <c r="I50" s="375">
        <f ca="1">VLOOKUP($A50,INDIRECT($U$13),'Table 3 data'!I$5,0)</f>
        <v>2510</v>
      </c>
      <c r="J50" s="375">
        <f ca="1">VLOOKUP($A50,INDIRECT($U$13),'Table 3 data'!J$5,0)</f>
        <v>58118</v>
      </c>
      <c r="K50" s="375">
        <f ca="1">VLOOKUP($A50,INDIRECT($U$13),'Table 3 data'!K$5,0)</f>
        <v>235390</v>
      </c>
      <c r="L50" s="375">
        <f ca="1">VLOOKUP($A50,INDIRECT($U$13),'Table 3 data'!L$5,0)</f>
        <v>185792</v>
      </c>
      <c r="M50" s="375">
        <f ca="1">VLOOKUP($A50,INDIRECT($U$13),'Table 3 data'!M$5,0)</f>
        <v>35047</v>
      </c>
      <c r="N50" s="375">
        <f ca="1">VLOOKUP($A50,INDIRECT($U$13),'Table 3 data'!N$5,0)</f>
        <v>537752</v>
      </c>
      <c r="O50" s="375">
        <f ca="1">VLOOKUP($A50,INDIRECT($U$13),'Table 3 data'!O$5,0)</f>
        <v>21365.999999999603</v>
      </c>
      <c r="P50" s="375">
        <f ca="1">VLOOKUP($A50,INDIRECT($U$13),'Table 3 data'!P$5,0)</f>
        <v>79484.000000001019</v>
      </c>
      <c r="Q50" s="375">
        <f ca="1">VLOOKUP($A50,INDIRECT($U$13),'Table 3 data'!Q$5,0)</f>
        <v>456229.00000000396</v>
      </c>
      <c r="R50" s="375">
        <f ca="1">VLOOKUP($A50,INDIRECT($U$13),'Table 3 data'!R$5,0)</f>
        <v>220838.9999999986</v>
      </c>
    </row>
    <row r="51" spans="1:18" x14ac:dyDescent="0.2">
      <c r="A51" s="60"/>
      <c r="B51" s="375"/>
      <c r="C51" s="375"/>
      <c r="D51" s="375"/>
      <c r="E51" s="375"/>
      <c r="F51" s="375"/>
      <c r="G51" s="375"/>
      <c r="H51" s="375"/>
      <c r="I51" s="375"/>
      <c r="J51" s="375"/>
      <c r="K51" s="375"/>
      <c r="L51" s="375"/>
      <c r="M51" s="375"/>
      <c r="N51" s="375"/>
      <c r="O51" s="375"/>
      <c r="P51" s="375"/>
      <c r="Q51" s="375"/>
      <c r="R51" s="375"/>
    </row>
    <row r="52" spans="1:18" x14ac:dyDescent="0.2">
      <c r="A52" s="58" t="s">
        <v>56</v>
      </c>
      <c r="B52" s="375">
        <f ca="1">VLOOKUP($A52,INDIRECT($U$13),'Table 3 data'!B$5,0)</f>
        <v>143</v>
      </c>
      <c r="C52" s="375" t="str">
        <f ca="1">VLOOKUP($A52,INDIRECT($U$13),'Table 3 data'!C$5,0)</f>
        <v>..</v>
      </c>
      <c r="D52" s="375" t="str">
        <f ca="1">VLOOKUP($A52,INDIRECT($U$13),'Table 3 data'!D$5,0)</f>
        <v>..</v>
      </c>
      <c r="E52" s="375" t="str">
        <f ca="1">VLOOKUP($A52,INDIRECT($U$13),'Table 3 data'!E$5,0)</f>
        <v>..</v>
      </c>
      <c r="F52" s="375">
        <f ca="1">VLOOKUP($A52,INDIRECT($U$13),'Table 3 data'!F$5,0)</f>
        <v>249</v>
      </c>
      <c r="G52" s="375">
        <f ca="1">VLOOKUP($A52,INDIRECT($U$13),'Table 3 data'!G$5,0)</f>
        <v>3382</v>
      </c>
      <c r="H52" s="375">
        <f ca="1">VLOOKUP($A52,INDIRECT($U$13),'Table 3 data'!H$5,0)</f>
        <v>3406</v>
      </c>
      <c r="I52" s="375">
        <f ca="1">VLOOKUP($A52,INDIRECT($U$13),'Table 3 data'!I$5,0)</f>
        <v>12672</v>
      </c>
      <c r="J52" s="375">
        <f ca="1">VLOOKUP($A52,INDIRECT($U$13),'Table 3 data'!J$5,0)</f>
        <v>52800</v>
      </c>
      <c r="K52" s="375">
        <f ca="1">VLOOKUP($A52,INDIRECT($U$13),'Table 3 data'!K$5,0)</f>
        <v>258140</v>
      </c>
      <c r="L52" s="375">
        <f ca="1">VLOOKUP($A52,INDIRECT($U$13),'Table 3 data'!L$5,0)</f>
        <v>200583</v>
      </c>
      <c r="M52" s="375">
        <f ca="1">VLOOKUP($A52,INDIRECT($U$13),'Table 3 data'!M$5,0)</f>
        <v>8084</v>
      </c>
      <c r="N52" s="375">
        <f ca="1">VLOOKUP($A52,INDIRECT($U$13),'Table 3 data'!N$5,0)</f>
        <v>539459</v>
      </c>
      <c r="O52" s="375">
        <f ca="1">VLOOKUP($A52,INDIRECT($U$13),'Table 3 data'!O$5,0)</f>
        <v>19459.999999999873</v>
      </c>
      <c r="P52" s="375">
        <f ca="1">VLOOKUP($A52,INDIRECT($U$13),'Table 3 data'!P$5,0)</f>
        <v>72260.000000001019</v>
      </c>
      <c r="Q52" s="375">
        <f ca="1">VLOOKUP($A52,INDIRECT($U$13),'Table 3 data'!Q$5,0)</f>
        <v>466807.0000000149</v>
      </c>
      <c r="R52" s="375">
        <f ca="1">VLOOKUP($A52,INDIRECT($U$13),'Table 3 data'!R$5,0)</f>
        <v>208667.00000000725</v>
      </c>
    </row>
    <row r="53" spans="1:18" x14ac:dyDescent="0.2">
      <c r="A53" s="58" t="s">
        <v>57</v>
      </c>
      <c r="B53" s="375">
        <f ca="1">VLOOKUP($A53,INDIRECT($U$13),'Table 3 data'!B$5,0)</f>
        <v>147</v>
      </c>
      <c r="C53" s="375" t="str">
        <f ca="1">VLOOKUP($A53,INDIRECT($U$13),'Table 3 data'!C$5,0)</f>
        <v>..</v>
      </c>
      <c r="D53" s="375" t="str">
        <f ca="1">VLOOKUP($A53,INDIRECT($U$13),'Table 3 data'!D$5,0)</f>
        <v>..</v>
      </c>
      <c r="E53" s="375" t="str">
        <f ca="1">VLOOKUP($A53,INDIRECT($U$13),'Table 3 data'!E$5,0)</f>
        <v>..</v>
      </c>
      <c r="F53" s="375">
        <f ca="1">VLOOKUP($A53,INDIRECT($U$13),'Table 3 data'!F$5,0)</f>
        <v>248</v>
      </c>
      <c r="G53" s="375">
        <f ca="1">VLOOKUP($A53,INDIRECT($U$13),'Table 3 data'!G$5,0)</f>
        <v>3295</v>
      </c>
      <c r="H53" s="375">
        <f ca="1">VLOOKUP($A53,INDIRECT($U$13),'Table 3 data'!H$5,0)</f>
        <v>3384</v>
      </c>
      <c r="I53" s="375">
        <f ca="1">VLOOKUP($A53,INDIRECT($U$13),'Table 3 data'!I$5,0)</f>
        <v>10964</v>
      </c>
      <c r="J53" s="375">
        <f ca="1">VLOOKUP($A53,INDIRECT($U$13),'Table 3 data'!J$5,0)</f>
        <v>57403</v>
      </c>
      <c r="K53" s="375">
        <f ca="1">VLOOKUP($A53,INDIRECT($U$13),'Table 3 data'!K$5,0)</f>
        <v>262139</v>
      </c>
      <c r="L53" s="375">
        <f ca="1">VLOOKUP($A53,INDIRECT($U$13),'Table 3 data'!L$5,0)</f>
        <v>194523</v>
      </c>
      <c r="M53" s="375">
        <f ca="1">VLOOKUP($A53,INDIRECT($U$13),'Table 3 data'!M$5,0)</f>
        <v>7325</v>
      </c>
      <c r="N53" s="375">
        <f ca="1">VLOOKUP($A53,INDIRECT($U$13),'Table 3 data'!N$5,0)</f>
        <v>539428</v>
      </c>
      <c r="O53" s="375">
        <f ca="1">VLOOKUP($A53,INDIRECT($U$13),'Table 3 data'!O$5,0)</f>
        <v>17643.000000000262</v>
      </c>
      <c r="P53" s="375">
        <f ca="1">VLOOKUP($A53,INDIRECT($U$13),'Table 3 data'!P$5,0)</f>
        <v>75045.999999999796</v>
      </c>
      <c r="Q53" s="375">
        <f ca="1">VLOOKUP($A53,INDIRECT($U$13),'Table 3 data'!Q$5,0)</f>
        <v>463986.99999998917</v>
      </c>
      <c r="R53" s="375">
        <f ca="1">VLOOKUP($A53,INDIRECT($U$13),'Table 3 data'!R$5,0)</f>
        <v>201847.99999999849</v>
      </c>
    </row>
    <row r="54" spans="1:18" x14ac:dyDescent="0.2">
      <c r="A54" s="313" t="s">
        <v>253</v>
      </c>
      <c r="B54" s="375">
        <f ca="1">VLOOKUP($A54,INDIRECT($U$13),'Table 3 data'!B$5,0)</f>
        <v>144</v>
      </c>
      <c r="C54" s="375" t="str">
        <f ca="1">VLOOKUP($A54,INDIRECT($U$13),'Table 3 data'!C$5,0)</f>
        <v>..</v>
      </c>
      <c r="D54" s="375" t="str">
        <f ca="1">VLOOKUP($A54,INDIRECT($U$13),'Table 3 data'!D$5,0)</f>
        <v>..</v>
      </c>
      <c r="E54" s="375" t="str">
        <f ca="1">VLOOKUP($A54,INDIRECT($U$13),'Table 3 data'!E$5,0)</f>
        <v>..</v>
      </c>
      <c r="F54" s="375">
        <f ca="1">VLOOKUP($A54,INDIRECT($U$13),'Table 3 data'!F$5,0)</f>
        <v>252</v>
      </c>
      <c r="G54" s="375">
        <f ca="1">VLOOKUP($A54,INDIRECT($U$13),'Table 3 data'!G$5,0)</f>
        <v>3296</v>
      </c>
      <c r="H54" s="375">
        <f ca="1">VLOOKUP($A54,INDIRECT($U$13),'Table 3 data'!H$5,0)</f>
        <v>3413</v>
      </c>
      <c r="I54" s="375">
        <f ca="1">VLOOKUP($A54,INDIRECT($U$13),'Table 3 data'!I$5,0)</f>
        <v>13749</v>
      </c>
      <c r="J54" s="375">
        <f ca="1">VLOOKUP($A54,INDIRECT($U$13),'Table 3 data'!J$5,0)</f>
        <v>47002</v>
      </c>
      <c r="K54" s="375">
        <f ca="1">VLOOKUP($A54,INDIRECT($U$13),'Table 3 data'!K$5,0)</f>
        <v>211312</v>
      </c>
      <c r="L54" s="375">
        <f ca="1">VLOOKUP($A54,INDIRECT($U$13),'Table 3 data'!L$5,0)</f>
        <v>244409</v>
      </c>
      <c r="M54" s="375">
        <f ca="1">VLOOKUP($A54,INDIRECT($U$13),'Table 3 data'!M$5,0)</f>
        <v>15853</v>
      </c>
      <c r="N54" s="375">
        <f ca="1">VLOOKUP($A54,INDIRECT($U$13),'Table 3 data'!N$5,0)</f>
        <v>539430</v>
      </c>
      <c r="O54" s="375">
        <f ca="1">VLOOKUP($A54,INDIRECT($U$13),'Table 3 data'!O$5,0)</f>
        <v>20458.000000000102</v>
      </c>
      <c r="P54" s="375">
        <f ca="1">VLOOKUP($A54,INDIRECT($U$13),'Table 3 data'!P$5,0)</f>
        <v>67460.000000002343</v>
      </c>
      <c r="Q54" s="375">
        <f ca="1">VLOOKUP($A54,INDIRECT($U$13),'Table 3 data'!Q$5,0)</f>
        <v>471574.00000001234</v>
      </c>
      <c r="R54" s="375">
        <f ca="1">VLOOKUP($A54,INDIRECT($U$13),'Table 3 data'!R$5,0)</f>
        <v>260261.99999999045</v>
      </c>
    </row>
    <row r="55" spans="1:18" x14ac:dyDescent="0.2">
      <c r="A55" s="314" t="s">
        <v>252</v>
      </c>
      <c r="B55" s="375">
        <f ca="1">VLOOKUP($A55,INDIRECT($U$13),'Table 3 data'!B$5,0)</f>
        <v>146</v>
      </c>
      <c r="C55" s="375" t="str">
        <f ca="1">VLOOKUP($A55,INDIRECT($U$13),'Table 3 data'!C$5,0)</f>
        <v>..</v>
      </c>
      <c r="D55" s="375" t="str">
        <f ca="1">VLOOKUP($A55,INDIRECT($U$13),'Table 3 data'!D$5,0)</f>
        <v>..</v>
      </c>
      <c r="E55" s="375" t="str">
        <f ca="1">VLOOKUP($A55,INDIRECT($U$13),'Table 3 data'!E$5,0)</f>
        <v>..</v>
      </c>
      <c r="F55" s="375">
        <f ca="1">VLOOKUP($A55,INDIRECT($U$13),'Table 3 data'!F$5,0)</f>
        <v>253</v>
      </c>
      <c r="G55" s="375">
        <f ca="1">VLOOKUP($A55,INDIRECT($U$13),'Table 3 data'!G$5,0)</f>
        <v>3598</v>
      </c>
      <c r="H55" s="375">
        <f ca="1">VLOOKUP($A55,INDIRECT($U$13),'Table 3 data'!H$5,0)</f>
        <v>3992</v>
      </c>
      <c r="I55" s="375">
        <f ca="1">VLOOKUP($A55,INDIRECT($U$13),'Table 3 data'!I$5,0)</f>
        <v>15250</v>
      </c>
      <c r="J55" s="375">
        <f ca="1">VLOOKUP($A55,INDIRECT($U$13),'Table 3 data'!J$5,0)</f>
        <v>67100</v>
      </c>
      <c r="K55" s="375">
        <f ca="1">VLOOKUP($A55,INDIRECT($U$13),'Table 3 data'!K$5,0)</f>
        <v>284855</v>
      </c>
      <c r="L55" s="375">
        <f ca="1">VLOOKUP($A55,INDIRECT($U$13),'Table 3 data'!L$5,0)</f>
        <v>155845</v>
      </c>
      <c r="M55" s="375">
        <f ca="1">VLOOKUP($A55,INDIRECT($U$13),'Table 3 data'!M$5,0)</f>
        <v>8393</v>
      </c>
      <c r="N55" s="375">
        <f ca="1">VLOOKUP($A55,INDIRECT($U$13),'Table 3 data'!N$5,0)</f>
        <v>539432</v>
      </c>
      <c r="O55" s="375">
        <f ca="1">VLOOKUP($A55,INDIRECT($U$13),'Table 3 data'!O$5,0)</f>
        <v>22840.000000000251</v>
      </c>
      <c r="P55" s="375">
        <f ca="1">VLOOKUP($A55,INDIRECT($U$13),'Table 3 data'!P$5,0)</f>
        <v>89939.999999998559</v>
      </c>
      <c r="Q55" s="375">
        <f ca="1">VLOOKUP($A55,INDIRECT($U$13),'Table 3 data'!Q$5,0)</f>
        <v>449092.99999999459</v>
      </c>
      <c r="R55" s="375">
        <f ca="1">VLOOKUP($A55,INDIRECT($U$13),'Table 3 data'!R$5,0)</f>
        <v>164237.99999999706</v>
      </c>
    </row>
    <row r="56" spans="1:18" x14ac:dyDescent="0.2">
      <c r="A56" s="58" t="s">
        <v>58</v>
      </c>
      <c r="B56" s="375">
        <f ca="1">VLOOKUP($A56,INDIRECT($U$13),'Table 3 data'!B$5,0)</f>
        <v>164</v>
      </c>
      <c r="C56" s="375" t="str">
        <f ca="1">VLOOKUP($A56,INDIRECT($U$13),'Table 3 data'!C$5,0)</f>
        <v>..</v>
      </c>
      <c r="D56" s="375" t="str">
        <f ca="1">VLOOKUP($A56,INDIRECT($U$13),'Table 3 data'!D$5,0)</f>
        <v>..</v>
      </c>
      <c r="E56" s="375" t="str">
        <f ca="1">VLOOKUP($A56,INDIRECT($U$13),'Table 3 data'!E$5,0)</f>
        <v>..</v>
      </c>
      <c r="F56" s="375">
        <f ca="1">VLOOKUP($A56,INDIRECT($U$13),'Table 3 data'!F$5,0)</f>
        <v>226</v>
      </c>
      <c r="G56" s="375">
        <f ca="1">VLOOKUP($A56,INDIRECT($U$13),'Table 3 data'!G$5,0)</f>
        <v>3055</v>
      </c>
      <c r="H56" s="375">
        <f ca="1">VLOOKUP($A56,INDIRECT($U$13),'Table 3 data'!H$5,0)</f>
        <v>2563</v>
      </c>
      <c r="I56" s="375">
        <f ca="1">VLOOKUP($A56,INDIRECT($U$13),'Table 3 data'!I$5,0)</f>
        <v>11581</v>
      </c>
      <c r="J56" s="375">
        <f ca="1">VLOOKUP($A56,INDIRECT($U$13),'Table 3 data'!J$5,0)</f>
        <v>54275</v>
      </c>
      <c r="K56" s="375">
        <f ca="1">VLOOKUP($A56,INDIRECT($U$13),'Table 3 data'!K$5,0)</f>
        <v>240440</v>
      </c>
      <c r="L56" s="375">
        <f ca="1">VLOOKUP($A56,INDIRECT($U$13),'Table 3 data'!L$5,0)</f>
        <v>193531</v>
      </c>
      <c r="M56" s="375">
        <f ca="1">VLOOKUP($A56,INDIRECT($U$13),'Table 3 data'!M$5,0)</f>
        <v>33632</v>
      </c>
      <c r="N56" s="375">
        <f ca="1">VLOOKUP($A56,INDIRECT($U$13),'Table 3 data'!N$5,0)</f>
        <v>539467</v>
      </c>
      <c r="O56" s="375">
        <f ca="1">VLOOKUP($A56,INDIRECT($U$13),'Table 3 data'!O$5,0)</f>
        <v>17198.999999999865</v>
      </c>
      <c r="P56" s="375">
        <f ca="1">VLOOKUP($A56,INDIRECT($U$13),'Table 3 data'!P$5,0)</f>
        <v>71473.999999998938</v>
      </c>
      <c r="Q56" s="375">
        <f ca="1">VLOOKUP($A56,INDIRECT($U$13),'Table 3 data'!Q$5,0)</f>
        <v>467602.99999999645</v>
      </c>
      <c r="R56" s="375">
        <f ca="1">VLOOKUP($A56,INDIRECT($U$13),'Table 3 data'!R$5,0)</f>
        <v>227162.99999999738</v>
      </c>
    </row>
    <row r="57" spans="1:18" x14ac:dyDescent="0.2">
      <c r="A57" s="58" t="s">
        <v>59</v>
      </c>
      <c r="B57" s="375">
        <f ca="1">VLOOKUP($A57,INDIRECT($U$13),'Table 3 data'!B$5,0)</f>
        <v>167</v>
      </c>
      <c r="C57" s="375" t="str">
        <f ca="1">VLOOKUP($A57,INDIRECT($U$13),'Table 3 data'!C$5,0)</f>
        <v>..</v>
      </c>
      <c r="D57" s="375" t="str">
        <f ca="1">VLOOKUP($A57,INDIRECT($U$13),'Table 3 data'!D$5,0)</f>
        <v>..</v>
      </c>
      <c r="E57" s="375" t="str">
        <f ca="1">VLOOKUP($A57,INDIRECT($U$13),'Table 3 data'!E$5,0)</f>
        <v>..</v>
      </c>
      <c r="F57" s="375">
        <f ca="1">VLOOKUP($A57,INDIRECT($U$13),'Table 3 data'!F$5,0)</f>
        <v>220</v>
      </c>
      <c r="G57" s="375">
        <f ca="1">VLOOKUP($A57,INDIRECT($U$13),'Table 3 data'!G$5,0)</f>
        <v>3254</v>
      </c>
      <c r="H57" s="375">
        <f ca="1">VLOOKUP($A57,INDIRECT($U$13),'Table 3 data'!H$5,0)</f>
        <v>3201</v>
      </c>
      <c r="I57" s="375">
        <f ca="1">VLOOKUP($A57,INDIRECT($U$13),'Table 3 data'!I$5,0)</f>
        <v>15243</v>
      </c>
      <c r="J57" s="375">
        <f ca="1">VLOOKUP($A57,INDIRECT($U$13),'Table 3 data'!J$5,0)</f>
        <v>75606</v>
      </c>
      <c r="K57" s="375">
        <f ca="1">VLOOKUP($A57,INDIRECT($U$13),'Table 3 data'!K$5,0)</f>
        <v>241034</v>
      </c>
      <c r="L57" s="375">
        <f ca="1">VLOOKUP($A57,INDIRECT($U$13),'Table 3 data'!L$5,0)</f>
        <v>173050</v>
      </c>
      <c r="M57" s="375">
        <f ca="1">VLOOKUP($A57,INDIRECT($U$13),'Table 3 data'!M$5,0)</f>
        <v>27401</v>
      </c>
      <c r="N57" s="375">
        <f ca="1">VLOOKUP($A57,INDIRECT($U$13),'Table 3 data'!N$5,0)</f>
        <v>539176</v>
      </c>
      <c r="O57" s="375">
        <f ca="1">VLOOKUP($A57,INDIRECT($U$13),'Table 3 data'!O$5,0)</f>
        <v>21698.000000000284</v>
      </c>
      <c r="P57" s="375">
        <f ca="1">VLOOKUP($A57,INDIRECT($U$13),'Table 3 data'!P$5,0)</f>
        <v>97303.999999999243</v>
      </c>
      <c r="Q57" s="375">
        <f ca="1">VLOOKUP($A57,INDIRECT($U$13),'Table 3 data'!Q$5,0)</f>
        <v>441485.00000000431</v>
      </c>
      <c r="R57" s="375">
        <f ca="1">VLOOKUP($A57,INDIRECT($U$13),'Table 3 data'!R$5,0)</f>
        <v>200451.00000000195</v>
      </c>
    </row>
    <row r="58" spans="1:18" x14ac:dyDescent="0.2">
      <c r="A58" s="58" t="s">
        <v>60</v>
      </c>
      <c r="B58" s="375">
        <f ca="1">VLOOKUP($A58,INDIRECT($U$13),'Table 3 data'!B$5,0)</f>
        <v>167</v>
      </c>
      <c r="C58" s="375" t="str">
        <f ca="1">VLOOKUP($A58,INDIRECT($U$13),'Table 3 data'!C$5,0)</f>
        <v>..</v>
      </c>
      <c r="D58" s="375" t="str">
        <f ca="1">VLOOKUP($A58,INDIRECT($U$13),'Table 3 data'!D$5,0)</f>
        <v>..</v>
      </c>
      <c r="E58" s="375" t="str">
        <f ca="1">VLOOKUP($A58,INDIRECT($U$13),'Table 3 data'!E$5,0)</f>
        <v>..</v>
      </c>
      <c r="F58" s="375">
        <f ca="1">VLOOKUP($A58,INDIRECT($U$13),'Table 3 data'!F$5,0)</f>
        <v>220</v>
      </c>
      <c r="G58" s="375">
        <f ca="1">VLOOKUP($A58,INDIRECT($U$13),'Table 3 data'!G$5,0)</f>
        <v>2967</v>
      </c>
      <c r="H58" s="375">
        <f ca="1">VLOOKUP($A58,INDIRECT($U$13),'Table 3 data'!H$5,0)</f>
        <v>2611</v>
      </c>
      <c r="I58" s="375">
        <f ca="1">VLOOKUP($A58,INDIRECT($U$13),'Table 3 data'!I$5,0)</f>
        <v>11929</v>
      </c>
      <c r="J58" s="375">
        <f ca="1">VLOOKUP($A58,INDIRECT($U$13),'Table 3 data'!J$5,0)</f>
        <v>56063</v>
      </c>
      <c r="K58" s="375">
        <f ca="1">VLOOKUP($A58,INDIRECT($U$13),'Table 3 data'!K$5,0)</f>
        <v>239804</v>
      </c>
      <c r="L58" s="375">
        <f ca="1">VLOOKUP($A58,INDIRECT($U$13),'Table 3 data'!L$5,0)</f>
        <v>191914</v>
      </c>
      <c r="M58" s="375">
        <f ca="1">VLOOKUP($A58,INDIRECT($U$13),'Table 3 data'!M$5,0)</f>
        <v>33501</v>
      </c>
      <c r="N58" s="375">
        <f ca="1">VLOOKUP($A58,INDIRECT($U$13),'Table 3 data'!N$5,0)</f>
        <v>539176</v>
      </c>
      <c r="O58" s="375">
        <f ca="1">VLOOKUP($A58,INDIRECT($U$13),'Table 3 data'!O$5,0)</f>
        <v>17507.000000000167</v>
      </c>
      <c r="P58" s="375">
        <f ca="1">VLOOKUP($A58,INDIRECT($U$13),'Table 3 data'!P$5,0)</f>
        <v>73569.999999999593</v>
      </c>
      <c r="Q58" s="375">
        <f ca="1">VLOOKUP($A58,INDIRECT($U$13),'Table 3 data'!Q$5,0)</f>
        <v>465219.00000000198</v>
      </c>
      <c r="R58" s="375">
        <f ca="1">VLOOKUP($A58,INDIRECT($U$13),'Table 3 data'!R$5,0)</f>
        <v>225415.00000000052</v>
      </c>
    </row>
    <row r="59" spans="1:18" x14ac:dyDescent="0.2">
      <c r="A59" s="58" t="s">
        <v>61</v>
      </c>
      <c r="B59" s="375">
        <f ca="1">VLOOKUP($A59,INDIRECT($U$13),'Table 3 data'!B$5,0)</f>
        <v>170</v>
      </c>
      <c r="C59" s="375" t="str">
        <f ca="1">VLOOKUP($A59,INDIRECT($U$13),'Table 3 data'!C$5,0)</f>
        <v>..</v>
      </c>
      <c r="D59" s="375" t="str">
        <f ca="1">VLOOKUP($A59,INDIRECT($U$13),'Table 3 data'!D$5,0)</f>
        <v>..</v>
      </c>
      <c r="E59" s="375" t="str">
        <f ca="1">VLOOKUP($A59,INDIRECT($U$13),'Table 3 data'!E$5,0)</f>
        <v>..</v>
      </c>
      <c r="F59" s="375">
        <f ca="1">VLOOKUP($A59,INDIRECT($U$13),'Table 3 data'!F$5,0)</f>
        <v>220</v>
      </c>
      <c r="G59" s="375">
        <f ca="1">VLOOKUP($A59,INDIRECT($U$13),'Table 3 data'!G$5,0)</f>
        <v>3210</v>
      </c>
      <c r="H59" s="375">
        <f ca="1">VLOOKUP($A59,INDIRECT($U$13),'Table 3 data'!H$5,0)</f>
        <v>2722</v>
      </c>
      <c r="I59" s="375">
        <f ca="1">VLOOKUP($A59,INDIRECT($U$13),'Table 3 data'!I$5,0)</f>
        <v>11744</v>
      </c>
      <c r="J59" s="375">
        <f ca="1">VLOOKUP($A59,INDIRECT($U$13),'Table 3 data'!J$5,0)</f>
        <v>59517</v>
      </c>
      <c r="K59" s="375">
        <f ca="1">VLOOKUP($A59,INDIRECT($U$13),'Table 3 data'!K$5,0)</f>
        <v>247575</v>
      </c>
      <c r="L59" s="375">
        <f ca="1">VLOOKUP($A59,INDIRECT($U$13),'Table 3 data'!L$5,0)</f>
        <v>187994</v>
      </c>
      <c r="M59" s="375">
        <f ca="1">VLOOKUP($A59,INDIRECT($U$13),'Table 3 data'!M$5,0)</f>
        <v>26022</v>
      </c>
      <c r="N59" s="375">
        <f ca="1">VLOOKUP($A59,INDIRECT($U$13),'Table 3 data'!N$5,0)</f>
        <v>539174</v>
      </c>
      <c r="O59" s="375">
        <f ca="1">VLOOKUP($A59,INDIRECT($U$13),'Table 3 data'!O$5,0)</f>
        <v>17675.999999999865</v>
      </c>
      <c r="P59" s="375">
        <f ca="1">VLOOKUP($A59,INDIRECT($U$13),'Table 3 data'!P$5,0)</f>
        <v>77192.999999999462</v>
      </c>
      <c r="Q59" s="375">
        <f ca="1">VLOOKUP($A59,INDIRECT($U$13),'Table 3 data'!Q$5,0)</f>
        <v>461590.99999999063</v>
      </c>
      <c r="R59" s="375">
        <f ca="1">VLOOKUP($A59,INDIRECT($U$13),'Table 3 data'!R$5,0)</f>
        <v>214016</v>
      </c>
    </row>
    <row r="60" spans="1:18" x14ac:dyDescent="0.2">
      <c r="A60" s="58" t="s">
        <v>62</v>
      </c>
      <c r="B60" s="375">
        <f ca="1">VLOOKUP($A60,INDIRECT($U$13),'Table 3 data'!B$5,0)</f>
        <v>191</v>
      </c>
      <c r="C60" s="375" t="str">
        <f ca="1">VLOOKUP($A60,INDIRECT($U$13),'Table 3 data'!C$5,0)</f>
        <v>..</v>
      </c>
      <c r="D60" s="375" t="str">
        <f ca="1">VLOOKUP($A60,INDIRECT($U$13),'Table 3 data'!D$5,0)</f>
        <v>..</v>
      </c>
      <c r="E60" s="375" t="str">
        <f ca="1">VLOOKUP($A60,INDIRECT($U$13),'Table 3 data'!E$5,0)</f>
        <v>..</v>
      </c>
      <c r="F60" s="375">
        <f ca="1">VLOOKUP($A60,INDIRECT($U$13),'Table 3 data'!F$5,0)</f>
        <v>373</v>
      </c>
      <c r="G60" s="375">
        <f ca="1">VLOOKUP($A60,INDIRECT($U$13),'Table 3 data'!G$5,0)</f>
        <v>3112</v>
      </c>
      <c r="H60" s="375">
        <f ca="1">VLOOKUP($A60,INDIRECT($U$13),'Table 3 data'!H$5,0)</f>
        <v>2671</v>
      </c>
      <c r="I60" s="375">
        <f ca="1">VLOOKUP($A60,INDIRECT($U$13),'Table 3 data'!I$5,0)</f>
        <v>12180</v>
      </c>
      <c r="J60" s="375">
        <f ca="1">VLOOKUP($A60,INDIRECT($U$13),'Table 3 data'!J$5,0)</f>
        <v>60086</v>
      </c>
      <c r="K60" s="375">
        <f ca="1">VLOOKUP($A60,INDIRECT($U$13),'Table 3 data'!K$5,0)</f>
        <v>245573</v>
      </c>
      <c r="L60" s="375">
        <f ca="1">VLOOKUP($A60,INDIRECT($U$13),'Table 3 data'!L$5,0)</f>
        <v>187921</v>
      </c>
      <c r="M60" s="375">
        <f ca="1">VLOOKUP($A60,INDIRECT($U$13),'Table 3 data'!M$5,0)</f>
        <v>27062</v>
      </c>
      <c r="N60" s="375">
        <f ca="1">VLOOKUP($A60,INDIRECT($U$13),'Table 3 data'!N$5,0)</f>
        <v>539169</v>
      </c>
      <c r="O60" s="375">
        <f ca="1">VLOOKUP($A60,INDIRECT($U$13),'Table 3 data'!O$5,0)</f>
        <v>17963.000000000215</v>
      </c>
      <c r="P60" s="375">
        <f ca="1">VLOOKUP($A60,INDIRECT($U$13),'Table 3 data'!P$5,0)</f>
        <v>78048.999999999345</v>
      </c>
      <c r="Q60" s="375">
        <f ca="1">VLOOKUP($A60,INDIRECT($U$13),'Table 3 data'!Q$5,0)</f>
        <v>460556</v>
      </c>
      <c r="R60" s="375">
        <f ca="1">VLOOKUP($A60,INDIRECT($U$13),'Table 3 data'!R$5,0)</f>
        <v>214982.99999999709</v>
      </c>
    </row>
    <row r="61" spans="1:18" x14ac:dyDescent="0.2">
      <c r="A61" s="58" t="s">
        <v>63</v>
      </c>
      <c r="B61" s="375">
        <f ca="1">VLOOKUP($A61,INDIRECT($U$13),'Table 3 data'!B$5,0)</f>
        <v>240</v>
      </c>
      <c r="C61" s="375" t="str">
        <f ca="1">VLOOKUP($A61,INDIRECT($U$13),'Table 3 data'!C$5,0)</f>
        <v>..</v>
      </c>
      <c r="D61" s="375" t="str">
        <f ca="1">VLOOKUP($A61,INDIRECT($U$13),'Table 3 data'!D$5,0)</f>
        <v>..</v>
      </c>
      <c r="E61" s="375" t="str">
        <f ca="1">VLOOKUP($A61,INDIRECT($U$13),'Table 3 data'!E$5,0)</f>
        <v>..</v>
      </c>
      <c r="F61" s="375">
        <f ca="1">VLOOKUP($A61,INDIRECT($U$13),'Table 3 data'!F$5,0)</f>
        <v>231</v>
      </c>
      <c r="G61" s="375">
        <f ca="1">VLOOKUP($A61,INDIRECT($U$13),'Table 3 data'!G$5,0)</f>
        <v>3487</v>
      </c>
      <c r="H61" s="375">
        <f ca="1">VLOOKUP($A61,INDIRECT($U$13),'Table 3 data'!H$5,0)</f>
        <v>2247</v>
      </c>
      <c r="I61" s="375">
        <f ca="1">VLOOKUP($A61,INDIRECT($U$13),'Table 3 data'!I$5,0)</f>
        <v>8656</v>
      </c>
      <c r="J61" s="375">
        <f ca="1">VLOOKUP($A61,INDIRECT($U$13),'Table 3 data'!J$5,0)</f>
        <v>52427</v>
      </c>
      <c r="K61" s="375">
        <f ca="1">VLOOKUP($A61,INDIRECT($U$13),'Table 3 data'!K$5,0)</f>
        <v>267739</v>
      </c>
      <c r="L61" s="375">
        <f ca="1">VLOOKUP($A61,INDIRECT($U$13),'Table 3 data'!L$5,0)</f>
        <v>202456</v>
      </c>
      <c r="M61" s="375">
        <f ca="1">VLOOKUP($A61,INDIRECT($U$13),'Table 3 data'!M$5,0)</f>
        <v>1638</v>
      </c>
      <c r="N61" s="375">
        <f ca="1">VLOOKUP($A61,INDIRECT($U$13),'Table 3 data'!N$5,0)</f>
        <v>539121</v>
      </c>
      <c r="O61" s="375">
        <f ca="1">VLOOKUP($A61,INDIRECT($U$13),'Table 3 data'!O$5,0)</f>
        <v>14390</v>
      </c>
      <c r="P61" s="375">
        <f ca="1">VLOOKUP($A61,INDIRECT($U$13),'Table 3 data'!P$5,0)</f>
        <v>66816.999999998341</v>
      </c>
      <c r="Q61" s="375">
        <f ca="1">VLOOKUP($A61,INDIRECT($U$13),'Table 3 data'!Q$5,0)</f>
        <v>471832.99999999098</v>
      </c>
      <c r="R61" s="375">
        <f ca="1">VLOOKUP($A61,INDIRECT($U$13),'Table 3 data'!R$5,0)</f>
        <v>204094.00000000518</v>
      </c>
    </row>
    <row r="62" spans="1:18" x14ac:dyDescent="0.2">
      <c r="A62" s="58" t="s">
        <v>64</v>
      </c>
      <c r="B62" s="375">
        <f ca="1">VLOOKUP($A62,INDIRECT($U$13),'Table 3 data'!B$5,0)</f>
        <v>246</v>
      </c>
      <c r="C62" s="375" t="str">
        <f ca="1">VLOOKUP($A62,INDIRECT($U$13),'Table 3 data'!C$5,0)</f>
        <v>..</v>
      </c>
      <c r="D62" s="375" t="str">
        <f ca="1">VLOOKUP($A62,INDIRECT($U$13),'Table 3 data'!D$5,0)</f>
        <v>..</v>
      </c>
      <c r="E62" s="375" t="str">
        <f ca="1">VLOOKUP($A62,INDIRECT($U$13),'Table 3 data'!E$5,0)</f>
        <v>..</v>
      </c>
      <c r="F62" s="375">
        <f ca="1">VLOOKUP($A62,INDIRECT($U$13),'Table 3 data'!F$5,0)</f>
        <v>228</v>
      </c>
      <c r="G62" s="375">
        <f ca="1">VLOOKUP($A62,INDIRECT($U$13),'Table 3 data'!G$5,0)</f>
        <v>3459</v>
      </c>
      <c r="H62" s="375">
        <f ca="1">VLOOKUP($A62,INDIRECT($U$13),'Table 3 data'!H$5,0)</f>
        <v>2544</v>
      </c>
      <c r="I62" s="375">
        <f ca="1">VLOOKUP($A62,INDIRECT($U$13),'Table 3 data'!I$5,0)</f>
        <v>10011</v>
      </c>
      <c r="J62" s="375">
        <f ca="1">VLOOKUP($A62,INDIRECT($U$13),'Table 3 data'!J$5,0)</f>
        <v>64594</v>
      </c>
      <c r="K62" s="375">
        <f ca="1">VLOOKUP($A62,INDIRECT($U$13),'Table 3 data'!K$5,0)</f>
        <v>263101</v>
      </c>
      <c r="L62" s="375">
        <f ca="1">VLOOKUP($A62,INDIRECT($U$13),'Table 3 data'!L$5,0)</f>
        <v>192718</v>
      </c>
      <c r="M62" s="375">
        <f ca="1">VLOOKUP($A62,INDIRECT($U$13),'Table 3 data'!M$5,0)</f>
        <v>1879</v>
      </c>
      <c r="N62" s="375">
        <f ca="1">VLOOKUP($A62,INDIRECT($U$13),'Table 3 data'!N$5,0)</f>
        <v>538780</v>
      </c>
      <c r="O62" s="375">
        <f ca="1">VLOOKUP($A62,INDIRECT($U$13),'Table 3 data'!O$5,0)</f>
        <v>16013.999999999849</v>
      </c>
      <c r="P62" s="375">
        <f ca="1">VLOOKUP($A62,INDIRECT($U$13),'Table 3 data'!P$5,0)</f>
        <v>80608.000000000626</v>
      </c>
      <c r="Q62" s="375">
        <f ca="1">VLOOKUP($A62,INDIRECT($U$13),'Table 3 data'!Q$5,0)</f>
        <v>457698.00000000373</v>
      </c>
      <c r="R62" s="375">
        <f ca="1">VLOOKUP($A62,INDIRECT($U$13),'Table 3 data'!R$5,0)</f>
        <v>194597.00000000157</v>
      </c>
    </row>
    <row r="63" spans="1:18" x14ac:dyDescent="0.2">
      <c r="A63" s="58" t="s">
        <v>65</v>
      </c>
      <c r="B63" s="375">
        <f ca="1">VLOOKUP($A63,INDIRECT($U$13),'Table 3 data'!B$5,0)</f>
        <v>251</v>
      </c>
      <c r="C63" s="375" t="str">
        <f ca="1">VLOOKUP($A63,INDIRECT($U$13),'Table 3 data'!C$5,0)</f>
        <v>..</v>
      </c>
      <c r="D63" s="375" t="str">
        <f ca="1">VLOOKUP($A63,INDIRECT($U$13),'Table 3 data'!D$5,0)</f>
        <v>..</v>
      </c>
      <c r="E63" s="375" t="str">
        <f ca="1">VLOOKUP($A63,INDIRECT($U$13),'Table 3 data'!E$5,0)</f>
        <v>..</v>
      </c>
      <c r="F63" s="375">
        <f ca="1">VLOOKUP($A63,INDIRECT($U$13),'Table 3 data'!F$5,0)</f>
        <v>227</v>
      </c>
      <c r="G63" s="375">
        <f ca="1">VLOOKUP($A63,INDIRECT($U$13),'Table 3 data'!G$5,0)</f>
        <v>3418</v>
      </c>
      <c r="H63" s="375">
        <f ca="1">VLOOKUP($A63,INDIRECT($U$13),'Table 3 data'!H$5,0)</f>
        <v>2094</v>
      </c>
      <c r="I63" s="375">
        <f ca="1">VLOOKUP($A63,INDIRECT($U$13),'Table 3 data'!I$5,0)</f>
        <v>8470</v>
      </c>
      <c r="J63" s="375">
        <f ca="1">VLOOKUP($A63,INDIRECT($U$13),'Table 3 data'!J$5,0)</f>
        <v>52100</v>
      </c>
      <c r="K63" s="375">
        <f ca="1">VLOOKUP($A63,INDIRECT($U$13),'Table 3 data'!K$5,0)</f>
        <v>266102</v>
      </c>
      <c r="L63" s="375">
        <f ca="1">VLOOKUP($A63,INDIRECT($U$13),'Table 3 data'!L$5,0)</f>
        <v>204352</v>
      </c>
      <c r="M63" s="375">
        <f ca="1">VLOOKUP($A63,INDIRECT($U$13),'Table 3 data'!M$5,0)</f>
        <v>1795</v>
      </c>
      <c r="N63" s="375">
        <f ca="1">VLOOKUP($A63,INDIRECT($U$13),'Table 3 data'!N$5,0)</f>
        <v>538809</v>
      </c>
      <c r="O63" s="375">
        <f ca="1">VLOOKUP($A63,INDIRECT($U$13),'Table 3 data'!O$5,0)</f>
        <v>13982</v>
      </c>
      <c r="P63" s="375">
        <f ca="1">VLOOKUP($A63,INDIRECT($U$13),'Table 3 data'!P$5,0)</f>
        <v>66082.00000000147</v>
      </c>
      <c r="Q63" s="375">
        <f ca="1">VLOOKUP($A63,INDIRECT($U$13),'Table 3 data'!Q$5,0)</f>
        <v>472249.0000000014</v>
      </c>
      <c r="R63" s="375">
        <f ca="1">VLOOKUP($A63,INDIRECT($U$13),'Table 3 data'!R$5,0)</f>
        <v>206147.00000000355</v>
      </c>
    </row>
    <row r="64" spans="1:18" x14ac:dyDescent="0.2">
      <c r="A64" s="58" t="s">
        <v>66</v>
      </c>
      <c r="B64" s="375">
        <f ca="1">VLOOKUP($A64,INDIRECT($U$13),'Table 3 data'!B$5,0)</f>
        <v>249</v>
      </c>
      <c r="C64" s="375" t="str">
        <f ca="1">VLOOKUP($A64,INDIRECT($U$13),'Table 3 data'!C$5,0)</f>
        <v>..</v>
      </c>
      <c r="D64" s="375" t="str">
        <f ca="1">VLOOKUP($A64,INDIRECT($U$13),'Table 3 data'!D$5,0)</f>
        <v>..</v>
      </c>
      <c r="E64" s="375" t="str">
        <f ca="1">VLOOKUP($A64,INDIRECT($U$13),'Table 3 data'!E$5,0)</f>
        <v>..</v>
      </c>
      <c r="F64" s="375">
        <f ca="1">VLOOKUP($A64,INDIRECT($U$13),'Table 3 data'!F$5,0)</f>
        <v>227</v>
      </c>
      <c r="G64" s="375">
        <f ca="1">VLOOKUP($A64,INDIRECT($U$13),'Table 3 data'!G$5,0)</f>
        <v>3458</v>
      </c>
      <c r="H64" s="375">
        <f ca="1">VLOOKUP($A64,INDIRECT($U$13),'Table 3 data'!H$5,0)</f>
        <v>2210</v>
      </c>
      <c r="I64" s="375">
        <f ca="1">VLOOKUP($A64,INDIRECT($U$13),'Table 3 data'!I$5,0)</f>
        <v>8902</v>
      </c>
      <c r="J64" s="375">
        <f ca="1">VLOOKUP($A64,INDIRECT($U$13),'Table 3 data'!J$5,0)</f>
        <v>56163</v>
      </c>
      <c r="K64" s="375">
        <f ca="1">VLOOKUP($A64,INDIRECT($U$13),'Table 3 data'!K$5,0)</f>
        <v>270069</v>
      </c>
      <c r="L64" s="375">
        <f ca="1">VLOOKUP($A64,INDIRECT($U$13),'Table 3 data'!L$5,0)</f>
        <v>195909</v>
      </c>
      <c r="M64" s="375">
        <f ca="1">VLOOKUP($A64,INDIRECT($U$13),'Table 3 data'!M$5,0)</f>
        <v>1622</v>
      </c>
      <c r="N64" s="375">
        <f ca="1">VLOOKUP($A64,INDIRECT($U$13),'Table 3 data'!N$5,0)</f>
        <v>538809</v>
      </c>
      <c r="O64" s="375">
        <f ca="1">VLOOKUP($A64,INDIRECT($U$13),'Table 3 data'!O$5,0)</f>
        <v>14570.00000000012</v>
      </c>
      <c r="P64" s="375">
        <f ca="1">VLOOKUP($A64,INDIRECT($U$13),'Table 3 data'!P$5,0)</f>
        <v>70732.999999999476</v>
      </c>
      <c r="Q64" s="375">
        <f ca="1">VLOOKUP($A64,INDIRECT($U$13),'Table 3 data'!Q$5,0)</f>
        <v>467600.0000000025</v>
      </c>
      <c r="R64" s="375">
        <f ca="1">VLOOKUP($A64,INDIRECT($U$13),'Table 3 data'!R$5,0)</f>
        <v>197530.99999999892</v>
      </c>
    </row>
    <row r="65" spans="1:18" x14ac:dyDescent="0.2">
      <c r="A65" s="58" t="s">
        <v>67</v>
      </c>
      <c r="B65" s="375">
        <f ca="1">VLOOKUP($A65,INDIRECT($U$13),'Table 3 data'!B$5,0)</f>
        <v>247</v>
      </c>
      <c r="C65" s="375" t="str">
        <f ca="1">VLOOKUP($A65,INDIRECT($U$13),'Table 3 data'!C$5,0)</f>
        <v>..</v>
      </c>
      <c r="D65" s="375" t="str">
        <f ca="1">VLOOKUP($A65,INDIRECT($U$13),'Table 3 data'!D$5,0)</f>
        <v>..</v>
      </c>
      <c r="E65" s="375" t="str">
        <f ca="1">VLOOKUP($A65,INDIRECT($U$13),'Table 3 data'!E$5,0)</f>
        <v>..</v>
      </c>
      <c r="F65" s="375">
        <f ca="1">VLOOKUP($A65,INDIRECT($U$13),'Table 3 data'!F$5,0)</f>
        <v>227</v>
      </c>
      <c r="G65" s="375">
        <f ca="1">VLOOKUP($A65,INDIRECT($U$13),'Table 3 data'!G$5,0)</f>
        <v>3450</v>
      </c>
      <c r="H65" s="375">
        <f ca="1">VLOOKUP($A65,INDIRECT($U$13),'Table 3 data'!H$5,0)</f>
        <v>2361</v>
      </c>
      <c r="I65" s="375">
        <f ca="1">VLOOKUP($A65,INDIRECT($U$13),'Table 3 data'!I$5,0)</f>
        <v>9068</v>
      </c>
      <c r="J65" s="375">
        <f ca="1">VLOOKUP($A65,INDIRECT($U$13),'Table 3 data'!J$5,0)</f>
        <v>58212</v>
      </c>
      <c r="K65" s="375">
        <f ca="1">VLOOKUP($A65,INDIRECT($U$13),'Table 3 data'!K$5,0)</f>
        <v>270245</v>
      </c>
      <c r="L65" s="375">
        <f ca="1">VLOOKUP($A65,INDIRECT($U$13),'Table 3 data'!L$5,0)</f>
        <v>193391</v>
      </c>
      <c r="M65" s="375">
        <f ca="1">VLOOKUP($A65,INDIRECT($U$13),'Table 3 data'!M$5,0)</f>
        <v>1607</v>
      </c>
      <c r="N65" s="375">
        <f ca="1">VLOOKUP($A65,INDIRECT($U$13),'Table 3 data'!N$5,0)</f>
        <v>538808</v>
      </c>
      <c r="O65" s="375">
        <f ca="1">VLOOKUP($A65,INDIRECT($U$13),'Table 3 data'!O$5,0)</f>
        <v>14879.000000000162</v>
      </c>
      <c r="P65" s="375">
        <f ca="1">VLOOKUP($A65,INDIRECT($U$13),'Table 3 data'!P$5,0)</f>
        <v>73090.999999997133</v>
      </c>
      <c r="Q65" s="375">
        <f ca="1">VLOOKUP($A65,INDIRECT($U$13),'Table 3 data'!Q$5,0)</f>
        <v>465242.99999999837</v>
      </c>
      <c r="R65" s="375">
        <f ca="1">VLOOKUP($A65,INDIRECT($U$13),'Table 3 data'!R$5,0)</f>
        <v>194997.99999999805</v>
      </c>
    </row>
    <row r="66" spans="1:18" x14ac:dyDescent="0.2">
      <c r="A66" s="61"/>
      <c r="B66" s="62"/>
      <c r="C66" s="62"/>
      <c r="D66" s="62"/>
      <c r="E66" s="62"/>
      <c r="F66" s="62"/>
      <c r="G66" s="62"/>
      <c r="H66" s="62"/>
      <c r="I66" s="62"/>
      <c r="J66" s="62"/>
      <c r="K66" s="62"/>
      <c r="L66" s="62"/>
      <c r="M66" s="62"/>
      <c r="N66" s="62"/>
      <c r="O66" s="62"/>
      <c r="P66" s="62"/>
      <c r="Q66" s="62"/>
      <c r="R66" s="62"/>
    </row>
    <row r="67" spans="1:18" x14ac:dyDescent="0.2">
      <c r="B67" s="59"/>
      <c r="C67" s="59"/>
      <c r="D67" s="59"/>
      <c r="E67" s="59"/>
      <c r="F67" s="59"/>
      <c r="G67" s="59"/>
      <c r="H67" s="59"/>
      <c r="I67" s="59"/>
      <c r="J67" s="59"/>
      <c r="K67" s="59"/>
      <c r="L67" s="59"/>
      <c r="M67" s="59"/>
      <c r="N67" s="59"/>
      <c r="O67" s="59"/>
      <c r="R67" s="310" t="s">
        <v>294</v>
      </c>
    </row>
    <row r="68" spans="1:18" x14ac:dyDescent="0.2">
      <c r="B68" s="59"/>
      <c r="C68" s="59"/>
      <c r="D68" s="59"/>
      <c r="E68" s="59"/>
      <c r="F68" s="59"/>
      <c r="G68" s="59"/>
      <c r="H68" s="59"/>
      <c r="I68" s="59"/>
      <c r="J68" s="59"/>
      <c r="K68" s="59"/>
      <c r="L68" s="59"/>
      <c r="M68" s="59"/>
      <c r="N68" s="59"/>
      <c r="O68" s="59"/>
      <c r="P68" s="59"/>
      <c r="Q68" s="59"/>
      <c r="R68" s="59"/>
    </row>
    <row r="69" spans="1:18" x14ac:dyDescent="0.2">
      <c r="B69" s="59"/>
      <c r="C69" s="59"/>
      <c r="D69" s="59"/>
      <c r="E69" s="59"/>
      <c r="F69" s="59"/>
      <c r="G69" s="59"/>
      <c r="H69" s="59"/>
      <c r="I69" s="59"/>
      <c r="J69" s="59"/>
      <c r="K69" s="59"/>
      <c r="L69" s="59"/>
      <c r="M69" s="59"/>
      <c r="N69" s="59"/>
      <c r="O69" s="59"/>
      <c r="P69" s="59"/>
      <c r="Q69" s="59"/>
      <c r="R69" s="59"/>
    </row>
    <row r="70" spans="1:18" x14ac:dyDescent="0.2">
      <c r="A70" s="63" t="s">
        <v>27</v>
      </c>
      <c r="B70" s="59"/>
      <c r="C70" s="59"/>
      <c r="D70" s="59"/>
      <c r="E70" s="59"/>
      <c r="F70" s="59"/>
      <c r="G70" s="59"/>
      <c r="H70" s="59"/>
      <c r="I70" s="59"/>
      <c r="J70" s="59"/>
      <c r="K70" s="59"/>
      <c r="L70" s="59"/>
      <c r="M70" s="59"/>
      <c r="N70" s="59"/>
      <c r="O70" s="59"/>
      <c r="P70" s="59"/>
      <c r="Q70" s="59"/>
      <c r="R70" s="59"/>
    </row>
    <row r="71" spans="1:18" x14ac:dyDescent="0.2">
      <c r="A71" s="64" t="s">
        <v>28</v>
      </c>
    </row>
    <row r="72" spans="1:18" x14ac:dyDescent="0.2">
      <c r="A72" s="212" t="s">
        <v>277</v>
      </c>
    </row>
    <row r="73" spans="1:18" x14ac:dyDescent="0.2">
      <c r="A73" s="64" t="s">
        <v>29</v>
      </c>
    </row>
    <row r="74" spans="1:18" x14ac:dyDescent="0.2">
      <c r="A74" s="64" t="s">
        <v>344</v>
      </c>
    </row>
    <row r="75" spans="1:18" x14ac:dyDescent="0.2">
      <c r="A75" s="63" t="s">
        <v>345</v>
      </c>
    </row>
    <row r="76" spans="1:18" x14ac:dyDescent="0.2">
      <c r="A76" s="65"/>
    </row>
    <row r="77" spans="1:18" x14ac:dyDescent="0.2">
      <c r="A77" s="63" t="s">
        <v>76</v>
      </c>
    </row>
    <row r="78" spans="1:18" x14ac:dyDescent="0.2">
      <c r="A78" s="63" t="s">
        <v>77</v>
      </c>
    </row>
    <row r="79" spans="1:18" x14ac:dyDescent="0.2">
      <c r="A79" s="63"/>
    </row>
    <row r="80" spans="1:18" x14ac:dyDescent="0.2">
      <c r="A80" s="166" t="s">
        <v>319</v>
      </c>
    </row>
    <row r="81" spans="1:1" x14ac:dyDescent="0.2">
      <c r="A81" s="166" t="s">
        <v>299</v>
      </c>
    </row>
    <row r="82" spans="1:1" x14ac:dyDescent="0.2">
      <c r="A82" s="168"/>
    </row>
    <row r="83" spans="1:1" x14ac:dyDescent="0.2">
      <c r="A83" s="167"/>
    </row>
    <row r="84" spans="1:1" x14ac:dyDescent="0.2">
      <c r="A84" s="169" t="s">
        <v>73</v>
      </c>
    </row>
  </sheetData>
  <mergeCells count="3">
    <mergeCell ref="P3:R3"/>
    <mergeCell ref="N3:O3"/>
    <mergeCell ref="N2:R2"/>
  </mergeCells>
  <phoneticPr fontId="3" type="noConversion"/>
  <dataValidations count="1">
    <dataValidation type="list" allowBlank="1" showInputMessage="1" showErrorMessage="1" sqref="P3">
      <formula1>$V$3:$V$4</formula1>
    </dataValidation>
  </dataValidations>
  <pageMargins left="0.39370078740157483" right="0.39370078740157483" top="0.78740157480314965" bottom="0.78740157480314965" header="0.51181102362204722" footer="0.51181102362204722"/>
  <pageSetup paperSize="9" scale="5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00B050"/>
    <pageSetUpPr fitToPage="1"/>
  </sheetPr>
  <dimension ref="A1:Q43"/>
  <sheetViews>
    <sheetView showGridLines="0" zoomScaleNormal="100" workbookViewId="0">
      <selection activeCell="A5" sqref="A5"/>
    </sheetView>
  </sheetViews>
  <sheetFormatPr defaultRowHeight="11.25" x14ac:dyDescent="0.2"/>
  <cols>
    <col min="1" max="1" width="6.7109375" style="149" customWidth="1"/>
    <col min="2" max="7" width="12" style="149" customWidth="1"/>
    <col min="8" max="8" width="2.28515625" style="149" customWidth="1"/>
    <col min="9" max="14" width="12" style="149" customWidth="1"/>
    <col min="15" max="16384" width="9.140625" style="149"/>
  </cols>
  <sheetData>
    <row r="1" spans="1:14" s="247" customFormat="1" ht="14.25" customHeight="1" x14ac:dyDescent="0.2">
      <c r="A1" s="492" t="s">
        <v>320</v>
      </c>
      <c r="B1" s="492"/>
      <c r="C1" s="492"/>
      <c r="D1" s="492"/>
      <c r="E1" s="492"/>
      <c r="F1" s="492"/>
      <c r="G1" s="492"/>
      <c r="H1" s="492"/>
      <c r="I1" s="492"/>
      <c r="J1" s="492"/>
      <c r="K1" s="492"/>
      <c r="L1" s="492"/>
      <c r="M1" s="492"/>
      <c r="N1" s="492"/>
    </row>
    <row r="2" spans="1:14" s="247" customFormat="1" ht="14.25" x14ac:dyDescent="0.2">
      <c r="A2" s="248" t="s">
        <v>233</v>
      </c>
    </row>
    <row r="3" spans="1:14" s="247" customFormat="1" ht="14.25" x14ac:dyDescent="0.2">
      <c r="A3" s="178" t="s">
        <v>292</v>
      </c>
    </row>
    <row r="4" spans="1:14" s="250" customFormat="1" ht="12.75" x14ac:dyDescent="0.2">
      <c r="A4" s="249" t="s">
        <v>90</v>
      </c>
    </row>
    <row r="5" spans="1:14" s="250" customFormat="1" ht="12.75" x14ac:dyDescent="0.2">
      <c r="A5" s="249"/>
    </row>
    <row r="7" spans="1:14" ht="25.5" customHeight="1" x14ac:dyDescent="0.2">
      <c r="A7" s="251"/>
      <c r="B7" s="493" t="s">
        <v>234</v>
      </c>
      <c r="C7" s="493"/>
      <c r="D7" s="493"/>
      <c r="E7" s="493"/>
      <c r="F7" s="493"/>
      <c r="G7" s="493"/>
      <c r="H7" s="252"/>
      <c r="I7" s="493" t="s">
        <v>235</v>
      </c>
      <c r="J7" s="493"/>
      <c r="K7" s="493"/>
      <c r="L7" s="493"/>
      <c r="M7" s="493"/>
      <c r="N7" s="493"/>
    </row>
    <row r="8" spans="1:14" ht="12.75" customHeight="1" x14ac:dyDescent="0.2">
      <c r="A8" s="251"/>
      <c r="B8" s="491" t="s">
        <v>19</v>
      </c>
      <c r="C8" s="491"/>
      <c r="D8" s="491" t="s">
        <v>34</v>
      </c>
      <c r="E8" s="491"/>
      <c r="F8" s="491" t="s">
        <v>32</v>
      </c>
      <c r="G8" s="491"/>
      <c r="H8" s="253"/>
      <c r="I8" s="491" t="s">
        <v>19</v>
      </c>
      <c r="J8" s="491"/>
      <c r="K8" s="491" t="s">
        <v>34</v>
      </c>
      <c r="L8" s="491"/>
      <c r="M8" s="491" t="s">
        <v>32</v>
      </c>
      <c r="N8" s="491"/>
    </row>
    <row r="9" spans="1:14" ht="57.75" customHeight="1" x14ac:dyDescent="0.2">
      <c r="A9" s="251"/>
      <c r="B9" s="254" t="s">
        <v>236</v>
      </c>
      <c r="C9" s="255" t="s">
        <v>91</v>
      </c>
      <c r="D9" s="254" t="s">
        <v>236</v>
      </c>
      <c r="E9" s="255" t="s">
        <v>91</v>
      </c>
      <c r="F9" s="254" t="s">
        <v>236</v>
      </c>
      <c r="G9" s="255" t="s">
        <v>91</v>
      </c>
      <c r="H9" s="256"/>
      <c r="I9" s="254" t="s">
        <v>236</v>
      </c>
      <c r="J9" s="255" t="s">
        <v>91</v>
      </c>
      <c r="K9" s="254" t="s">
        <v>236</v>
      </c>
      <c r="L9" s="255" t="s">
        <v>91</v>
      </c>
      <c r="M9" s="254" t="s">
        <v>236</v>
      </c>
      <c r="N9" s="255" t="s">
        <v>91</v>
      </c>
    </row>
    <row r="10" spans="1:14" x14ac:dyDescent="0.2">
      <c r="A10" s="253"/>
      <c r="B10" s="257"/>
      <c r="C10" s="257"/>
      <c r="D10" s="257"/>
      <c r="E10" s="257"/>
      <c r="F10" s="257"/>
      <c r="G10" s="257"/>
      <c r="H10" s="258"/>
      <c r="I10" s="258"/>
      <c r="J10" s="258"/>
      <c r="K10" s="258"/>
      <c r="L10" s="258"/>
      <c r="M10" s="259"/>
      <c r="N10" s="259"/>
    </row>
    <row r="11" spans="1:14" x14ac:dyDescent="0.2">
      <c r="A11" s="260" t="s">
        <v>36</v>
      </c>
      <c r="B11" s="253"/>
      <c r="C11" s="253"/>
      <c r="D11" s="253"/>
      <c r="E11" s="253"/>
      <c r="F11" s="253"/>
      <c r="G11" s="253"/>
      <c r="H11" s="161"/>
      <c r="I11" s="161"/>
      <c r="J11" s="161"/>
      <c r="K11" s="161"/>
      <c r="L11" s="161"/>
      <c r="M11" s="239"/>
      <c r="N11" s="239"/>
    </row>
    <row r="12" spans="1:14" x14ac:dyDescent="0.2">
      <c r="A12" s="261">
        <v>2009</v>
      </c>
      <c r="B12" s="162" t="s">
        <v>37</v>
      </c>
      <c r="C12" s="162" t="s">
        <v>37</v>
      </c>
      <c r="D12" s="162" t="s">
        <v>37</v>
      </c>
      <c r="E12" s="162" t="s">
        <v>37</v>
      </c>
      <c r="F12" s="159">
        <v>280693</v>
      </c>
      <c r="G12" s="160">
        <v>81</v>
      </c>
      <c r="H12" s="161"/>
      <c r="I12" s="162" t="s">
        <v>37</v>
      </c>
      <c r="J12" s="162" t="s">
        <v>37</v>
      </c>
      <c r="K12" s="162" t="s">
        <v>37</v>
      </c>
      <c r="L12" s="162" t="s">
        <v>37</v>
      </c>
      <c r="M12" s="162" t="s">
        <v>37</v>
      </c>
      <c r="N12" s="162" t="s">
        <v>37</v>
      </c>
    </row>
    <row r="13" spans="1:14" x14ac:dyDescent="0.2">
      <c r="A13" s="262" t="s">
        <v>239</v>
      </c>
      <c r="B13" s="162" t="s">
        <v>37</v>
      </c>
      <c r="C13" s="162" t="s">
        <v>37</v>
      </c>
      <c r="D13" s="162" t="s">
        <v>37</v>
      </c>
      <c r="E13" s="162" t="s">
        <v>37</v>
      </c>
      <c r="F13" s="159">
        <v>202165</v>
      </c>
      <c r="G13" s="160">
        <v>83</v>
      </c>
      <c r="H13" s="161"/>
      <c r="I13" s="162" t="s">
        <v>37</v>
      </c>
      <c r="J13" s="162" t="s">
        <v>37</v>
      </c>
      <c r="K13" s="162" t="s">
        <v>37</v>
      </c>
      <c r="L13" s="162" t="s">
        <v>37</v>
      </c>
      <c r="M13" s="162" t="s">
        <v>37</v>
      </c>
      <c r="N13" s="162" t="s">
        <v>37</v>
      </c>
    </row>
    <row r="14" spans="1:14" x14ac:dyDescent="0.2">
      <c r="A14" s="262" t="s">
        <v>240</v>
      </c>
      <c r="B14" s="162" t="s">
        <v>37</v>
      </c>
      <c r="C14" s="162" t="s">
        <v>37</v>
      </c>
      <c r="D14" s="162" t="s">
        <v>37</v>
      </c>
      <c r="E14" s="162" t="s">
        <v>37</v>
      </c>
      <c r="F14" s="159">
        <v>270619</v>
      </c>
      <c r="G14" s="159">
        <v>83</v>
      </c>
      <c r="H14" s="161"/>
      <c r="I14" s="162" t="s">
        <v>37</v>
      </c>
      <c r="J14" s="162" t="s">
        <v>37</v>
      </c>
      <c r="K14" s="162" t="s">
        <v>37</v>
      </c>
      <c r="L14" s="264"/>
      <c r="M14" s="159">
        <v>266607</v>
      </c>
      <c r="N14" s="160">
        <v>84</v>
      </c>
    </row>
    <row r="15" spans="1:14" x14ac:dyDescent="0.2">
      <c r="A15" s="262" t="s">
        <v>245</v>
      </c>
      <c r="B15" s="162">
        <v>262467</v>
      </c>
      <c r="C15" s="162">
        <v>88</v>
      </c>
      <c r="D15" s="162">
        <v>263125</v>
      </c>
      <c r="E15" s="162">
        <v>88</v>
      </c>
      <c r="F15" s="159">
        <v>262927</v>
      </c>
      <c r="G15" s="159">
        <v>88</v>
      </c>
      <c r="H15" s="161"/>
      <c r="I15" s="162">
        <v>258562</v>
      </c>
      <c r="J15" s="162">
        <v>89</v>
      </c>
      <c r="K15" s="162">
        <v>259028</v>
      </c>
      <c r="L15" s="162">
        <v>89</v>
      </c>
      <c r="M15" s="159">
        <v>258853</v>
      </c>
      <c r="N15" s="159">
        <v>89</v>
      </c>
    </row>
    <row r="16" spans="1:14" x14ac:dyDescent="0.2">
      <c r="A16" s="262">
        <v>2013</v>
      </c>
      <c r="B16" s="159">
        <v>261974</v>
      </c>
      <c r="C16" s="159">
        <v>87</v>
      </c>
      <c r="D16" s="159">
        <v>262131</v>
      </c>
      <c r="E16" s="159">
        <v>90</v>
      </c>
      <c r="F16" s="159">
        <v>262204</v>
      </c>
      <c r="G16" s="159">
        <v>88</v>
      </c>
      <c r="H16" s="161"/>
      <c r="I16" s="162">
        <v>257826</v>
      </c>
      <c r="J16" s="162">
        <v>88</v>
      </c>
      <c r="K16" s="162">
        <v>257966</v>
      </c>
      <c r="L16" s="162">
        <v>91</v>
      </c>
      <c r="M16" s="159">
        <v>258061</v>
      </c>
      <c r="N16" s="159">
        <v>89</v>
      </c>
    </row>
    <row r="17" spans="1:14" x14ac:dyDescent="0.2">
      <c r="A17" s="260"/>
      <c r="B17" s="159"/>
      <c r="C17" s="160"/>
      <c r="D17" s="159"/>
      <c r="E17" s="160"/>
      <c r="F17" s="159"/>
      <c r="G17" s="160"/>
      <c r="H17" s="161"/>
      <c r="I17" s="162"/>
      <c r="J17" s="161"/>
      <c r="K17" s="162"/>
      <c r="L17" s="161"/>
      <c r="M17" s="159"/>
      <c r="N17" s="160"/>
    </row>
    <row r="18" spans="1:14" x14ac:dyDescent="0.2">
      <c r="A18" s="260" t="s">
        <v>38</v>
      </c>
      <c r="B18" s="159"/>
      <c r="C18" s="160"/>
      <c r="D18" s="159"/>
      <c r="E18" s="160"/>
      <c r="F18" s="159"/>
      <c r="G18" s="160"/>
      <c r="H18" s="161"/>
      <c r="I18" s="162"/>
      <c r="J18" s="161"/>
      <c r="K18" s="162"/>
      <c r="L18" s="161"/>
      <c r="M18" s="159"/>
      <c r="N18" s="160"/>
    </row>
    <row r="19" spans="1:14" x14ac:dyDescent="0.2">
      <c r="A19" s="261">
        <v>2009</v>
      </c>
      <c r="B19" s="162" t="s">
        <v>37</v>
      </c>
      <c r="C19" s="162" t="s">
        <v>37</v>
      </c>
      <c r="D19" s="162" t="s">
        <v>37</v>
      </c>
      <c r="E19" s="162" t="s">
        <v>37</v>
      </c>
      <c r="F19" s="159">
        <v>267202</v>
      </c>
      <c r="G19" s="160">
        <v>79</v>
      </c>
      <c r="H19" s="161"/>
      <c r="I19" s="162" t="s">
        <v>37</v>
      </c>
      <c r="J19" s="162" t="s">
        <v>37</v>
      </c>
      <c r="K19" s="162" t="s">
        <v>37</v>
      </c>
      <c r="L19" s="162" t="s">
        <v>37</v>
      </c>
      <c r="M19" s="162" t="s">
        <v>37</v>
      </c>
      <c r="N19" s="162" t="s">
        <v>37</v>
      </c>
    </row>
    <row r="20" spans="1:14" x14ac:dyDescent="0.2">
      <c r="A20" s="262" t="s">
        <v>239</v>
      </c>
      <c r="B20" s="162" t="s">
        <v>37</v>
      </c>
      <c r="C20" s="162" t="s">
        <v>37</v>
      </c>
      <c r="D20" s="162" t="s">
        <v>37</v>
      </c>
      <c r="E20" s="162" t="s">
        <v>37</v>
      </c>
      <c r="F20" s="159">
        <v>193141</v>
      </c>
      <c r="G20" s="160">
        <v>81</v>
      </c>
      <c r="H20" s="161"/>
      <c r="I20" s="162" t="s">
        <v>37</v>
      </c>
      <c r="J20" s="162" t="s">
        <v>37</v>
      </c>
      <c r="K20" s="162" t="s">
        <v>37</v>
      </c>
      <c r="L20" s="162" t="s">
        <v>37</v>
      </c>
      <c r="M20" s="162" t="s">
        <v>37</v>
      </c>
      <c r="N20" s="162" t="s">
        <v>37</v>
      </c>
    </row>
    <row r="21" spans="1:14" x14ac:dyDescent="0.2">
      <c r="A21" s="262" t="s">
        <v>240</v>
      </c>
      <c r="B21" s="162" t="s">
        <v>37</v>
      </c>
      <c r="C21" s="162" t="s">
        <v>37</v>
      </c>
      <c r="D21" s="162" t="s">
        <v>37</v>
      </c>
      <c r="E21" s="162" t="s">
        <v>37</v>
      </c>
      <c r="F21" s="159">
        <v>258983</v>
      </c>
      <c r="G21" s="159">
        <v>82</v>
      </c>
      <c r="H21" s="161"/>
      <c r="I21" s="162" t="s">
        <v>37</v>
      </c>
      <c r="J21" s="162" t="s">
        <v>37</v>
      </c>
      <c r="K21" s="162" t="s">
        <v>37</v>
      </c>
      <c r="L21" s="162" t="s">
        <v>37</v>
      </c>
      <c r="M21" s="159">
        <v>257508</v>
      </c>
      <c r="N21" s="160">
        <v>83</v>
      </c>
    </row>
    <row r="22" spans="1:14" x14ac:dyDescent="0.2">
      <c r="A22" s="262" t="s">
        <v>245</v>
      </c>
      <c r="B22" s="159">
        <v>251700</v>
      </c>
      <c r="C22" s="159">
        <v>91</v>
      </c>
      <c r="D22" s="159">
        <v>252260</v>
      </c>
      <c r="E22" s="159">
        <v>92</v>
      </c>
      <c r="F22" s="159">
        <v>252018</v>
      </c>
      <c r="G22" s="159">
        <v>86</v>
      </c>
      <c r="H22" s="161"/>
      <c r="I22" s="162">
        <v>250304</v>
      </c>
      <c r="J22" s="162">
        <v>92</v>
      </c>
      <c r="K22" s="162">
        <v>250750</v>
      </c>
      <c r="L22" s="162">
        <v>92</v>
      </c>
      <c r="M22" s="159">
        <v>250512</v>
      </c>
      <c r="N22" s="159">
        <v>87</v>
      </c>
    </row>
    <row r="23" spans="1:14" x14ac:dyDescent="0.2">
      <c r="A23" s="262">
        <v>2013</v>
      </c>
      <c r="B23" s="159">
        <v>249827</v>
      </c>
      <c r="C23" s="159">
        <v>89</v>
      </c>
      <c r="D23" s="159">
        <v>249993</v>
      </c>
      <c r="E23" s="159">
        <v>93</v>
      </c>
      <c r="F23" s="159">
        <v>249955</v>
      </c>
      <c r="G23" s="159">
        <v>88</v>
      </c>
      <c r="H23" s="161"/>
      <c r="I23" s="162">
        <v>248327</v>
      </c>
      <c r="J23" s="162">
        <v>89</v>
      </c>
      <c r="K23" s="162">
        <v>248489</v>
      </c>
      <c r="L23" s="162">
        <v>94</v>
      </c>
      <c r="M23" s="159">
        <v>248453</v>
      </c>
      <c r="N23" s="159">
        <v>88</v>
      </c>
    </row>
    <row r="24" spans="1:14" x14ac:dyDescent="0.2">
      <c r="A24" s="260"/>
      <c r="B24" s="159"/>
      <c r="C24" s="160"/>
      <c r="D24" s="159"/>
      <c r="E24" s="160"/>
      <c r="F24" s="159"/>
      <c r="G24" s="160"/>
      <c r="H24" s="161"/>
      <c r="I24" s="162"/>
      <c r="J24" s="161"/>
      <c r="K24" s="162"/>
      <c r="L24" s="161"/>
      <c r="M24" s="159"/>
      <c r="N24" s="160"/>
    </row>
    <row r="25" spans="1:14" x14ac:dyDescent="0.2">
      <c r="A25" s="260" t="s">
        <v>39</v>
      </c>
      <c r="B25" s="159"/>
      <c r="C25" s="160"/>
      <c r="D25" s="159"/>
      <c r="E25" s="160"/>
      <c r="F25" s="159"/>
      <c r="G25" s="160"/>
      <c r="H25" s="161"/>
      <c r="I25" s="162"/>
      <c r="J25" s="161"/>
      <c r="K25" s="162"/>
      <c r="L25" s="161"/>
      <c r="M25" s="159"/>
      <c r="N25" s="160"/>
    </row>
    <row r="26" spans="1:14" x14ac:dyDescent="0.2">
      <c r="A26" s="261">
        <v>2009</v>
      </c>
      <c r="B26" s="162" t="s">
        <v>37</v>
      </c>
      <c r="C26" s="162" t="s">
        <v>37</v>
      </c>
      <c r="D26" s="162" t="s">
        <v>37</v>
      </c>
      <c r="E26" s="162" t="s">
        <v>37</v>
      </c>
      <c r="F26" s="159">
        <v>547895</v>
      </c>
      <c r="G26" s="160">
        <v>80</v>
      </c>
      <c r="H26" s="161"/>
      <c r="I26" s="162" t="s">
        <v>37</v>
      </c>
      <c r="J26" s="162" t="s">
        <v>37</v>
      </c>
      <c r="K26" s="162" t="s">
        <v>37</v>
      </c>
      <c r="L26" s="162" t="s">
        <v>37</v>
      </c>
      <c r="M26" s="162" t="s">
        <v>37</v>
      </c>
      <c r="N26" s="162" t="s">
        <v>37</v>
      </c>
    </row>
    <row r="27" spans="1:14" x14ac:dyDescent="0.2">
      <c r="A27" s="262" t="s">
        <v>239</v>
      </c>
      <c r="B27" s="162" t="s">
        <v>37</v>
      </c>
      <c r="C27" s="162" t="s">
        <v>37</v>
      </c>
      <c r="D27" s="162" t="s">
        <v>37</v>
      </c>
      <c r="E27" s="162" t="s">
        <v>37</v>
      </c>
      <c r="F27" s="159">
        <v>395306</v>
      </c>
      <c r="G27" s="160">
        <v>82</v>
      </c>
      <c r="H27" s="161"/>
      <c r="I27" s="162" t="s">
        <v>37</v>
      </c>
      <c r="J27" s="162" t="s">
        <v>37</v>
      </c>
      <c r="K27" s="162" t="s">
        <v>37</v>
      </c>
      <c r="L27" s="162" t="s">
        <v>37</v>
      </c>
      <c r="M27" s="162" t="s">
        <v>37</v>
      </c>
      <c r="N27" s="162" t="s">
        <v>37</v>
      </c>
    </row>
    <row r="28" spans="1:14" x14ac:dyDescent="0.2">
      <c r="A28" s="262" t="s">
        <v>240</v>
      </c>
      <c r="B28" s="162" t="s">
        <v>37</v>
      </c>
      <c r="C28" s="162" t="s">
        <v>37</v>
      </c>
      <c r="D28" s="162" t="s">
        <v>37</v>
      </c>
      <c r="E28" s="162" t="s">
        <v>37</v>
      </c>
      <c r="F28" s="159">
        <v>529602</v>
      </c>
      <c r="G28" s="160">
        <v>83</v>
      </c>
      <c r="H28" s="161"/>
      <c r="I28" s="162" t="s">
        <v>37</v>
      </c>
      <c r="J28" s="162" t="s">
        <v>37</v>
      </c>
      <c r="K28" s="162" t="s">
        <v>37</v>
      </c>
      <c r="L28" s="162" t="s">
        <v>37</v>
      </c>
      <c r="M28" s="159">
        <v>524115</v>
      </c>
      <c r="N28" s="160">
        <v>83</v>
      </c>
    </row>
    <row r="29" spans="1:14" x14ac:dyDescent="0.2">
      <c r="A29" s="262" t="s">
        <v>245</v>
      </c>
      <c r="B29" s="159">
        <v>514167</v>
      </c>
      <c r="C29" s="159">
        <v>90</v>
      </c>
      <c r="D29" s="159">
        <v>515385</v>
      </c>
      <c r="E29" s="159">
        <v>90</v>
      </c>
      <c r="F29" s="159">
        <v>514945</v>
      </c>
      <c r="G29" s="159">
        <v>87</v>
      </c>
      <c r="H29" s="161"/>
      <c r="I29" s="162">
        <v>508866</v>
      </c>
      <c r="J29" s="162">
        <v>90</v>
      </c>
      <c r="K29" s="162">
        <v>509778</v>
      </c>
      <c r="L29" s="162">
        <v>91</v>
      </c>
      <c r="M29" s="159">
        <v>509365</v>
      </c>
      <c r="N29" s="159">
        <v>88</v>
      </c>
    </row>
    <row r="30" spans="1:14" x14ac:dyDescent="0.2">
      <c r="A30" s="262">
        <v>2013</v>
      </c>
      <c r="B30" s="159">
        <v>511801</v>
      </c>
      <c r="C30" s="159">
        <v>88</v>
      </c>
      <c r="D30" s="159">
        <v>512124</v>
      </c>
      <c r="E30" s="159">
        <v>91</v>
      </c>
      <c r="F30" s="159">
        <v>512159</v>
      </c>
      <c r="G30" s="159">
        <v>88</v>
      </c>
      <c r="H30" s="161"/>
      <c r="I30" s="162">
        <v>506153</v>
      </c>
      <c r="J30" s="162">
        <v>89</v>
      </c>
      <c r="K30" s="162">
        <v>506455</v>
      </c>
      <c r="L30" s="162">
        <v>92</v>
      </c>
      <c r="M30" s="159">
        <v>506514</v>
      </c>
      <c r="N30" s="159">
        <v>89</v>
      </c>
    </row>
    <row r="31" spans="1:14" ht="12.75" customHeight="1" x14ac:dyDescent="0.2">
      <c r="A31" s="256"/>
      <c r="B31" s="263"/>
      <c r="C31" s="256"/>
      <c r="D31" s="256"/>
      <c r="E31" s="256"/>
      <c r="F31" s="256"/>
      <c r="G31" s="256"/>
      <c r="H31" s="256"/>
      <c r="I31" s="256"/>
      <c r="J31" s="256"/>
      <c r="K31" s="256"/>
      <c r="L31" s="256"/>
      <c r="M31" s="256"/>
      <c r="N31" s="256"/>
    </row>
    <row r="32" spans="1:14" ht="15" customHeight="1" x14ac:dyDescent="0.2">
      <c r="B32" s="161"/>
      <c r="H32" s="264"/>
      <c r="I32" s="264"/>
      <c r="N32" s="353" t="s">
        <v>295</v>
      </c>
    </row>
    <row r="33" spans="1:17" ht="15" customHeight="1" x14ac:dyDescent="0.2">
      <c r="B33" s="161"/>
      <c r="H33" s="264"/>
      <c r="I33" s="264"/>
      <c r="J33" s="264"/>
      <c r="K33" s="264"/>
      <c r="L33" s="264"/>
      <c r="M33" s="161"/>
    </row>
    <row r="34" spans="1:17" s="265" customFormat="1" ht="11.25" customHeight="1" x14ac:dyDescent="0.2">
      <c r="A34" s="144" t="s">
        <v>210</v>
      </c>
      <c r="B34" s="145"/>
      <c r="C34" s="144"/>
      <c r="D34" s="144"/>
      <c r="E34" s="144"/>
      <c r="F34" s="144"/>
      <c r="G34" s="144"/>
      <c r="H34" s="146"/>
      <c r="I34" s="146"/>
      <c r="J34" s="146"/>
      <c r="K34" s="146"/>
      <c r="L34" s="146"/>
      <c r="M34" s="147"/>
      <c r="N34" s="144"/>
    </row>
    <row r="35" spans="1:17" ht="22.5" customHeight="1" x14ac:dyDescent="0.2">
      <c r="A35" s="468" t="s">
        <v>300</v>
      </c>
      <c r="B35" s="468"/>
      <c r="C35" s="468"/>
      <c r="D35" s="468"/>
      <c r="E35" s="468"/>
      <c r="F35" s="468"/>
      <c r="G35" s="468"/>
      <c r="H35" s="468"/>
      <c r="I35" s="468"/>
      <c r="J35" s="468"/>
      <c r="K35" s="468"/>
      <c r="L35" s="468"/>
      <c r="M35" s="468"/>
      <c r="N35" s="468"/>
    </row>
    <row r="36" spans="1:17" ht="14.25" customHeight="1" x14ac:dyDescent="0.2">
      <c r="A36" s="144" t="s">
        <v>246</v>
      </c>
      <c r="B36" s="148"/>
      <c r="C36" s="148"/>
      <c r="D36" s="148"/>
      <c r="E36" s="148"/>
      <c r="F36" s="148"/>
      <c r="G36" s="148"/>
      <c r="H36" s="148"/>
      <c r="I36" s="148"/>
      <c r="J36" s="148"/>
      <c r="K36" s="148"/>
      <c r="L36" s="148"/>
      <c r="M36" s="148"/>
      <c r="N36" s="148"/>
    </row>
    <row r="37" spans="1:17" ht="23.25" customHeight="1" x14ac:dyDescent="0.2">
      <c r="A37" s="468" t="s">
        <v>278</v>
      </c>
      <c r="B37" s="468"/>
      <c r="C37" s="468"/>
      <c r="D37" s="468"/>
      <c r="E37" s="468"/>
      <c r="F37" s="468"/>
      <c r="G37" s="468"/>
      <c r="H37" s="468"/>
      <c r="I37" s="468"/>
      <c r="J37" s="468"/>
      <c r="K37" s="468"/>
      <c r="L37" s="468"/>
      <c r="M37" s="468"/>
      <c r="N37" s="468"/>
    </row>
    <row r="38" spans="1:17" ht="24" customHeight="1" x14ac:dyDescent="0.2">
      <c r="A38" s="468" t="s">
        <v>279</v>
      </c>
      <c r="B38" s="468"/>
      <c r="C38" s="468"/>
      <c r="D38" s="468"/>
      <c r="E38" s="468"/>
      <c r="F38" s="468"/>
      <c r="G38" s="468"/>
      <c r="H38" s="468"/>
      <c r="I38" s="468"/>
      <c r="J38" s="468"/>
      <c r="K38" s="468"/>
      <c r="L38" s="468"/>
      <c r="M38" s="468"/>
      <c r="N38" s="468"/>
    </row>
    <row r="39" spans="1:17" ht="24" customHeight="1" x14ac:dyDescent="0.2">
      <c r="A39" s="490" t="s">
        <v>237</v>
      </c>
      <c r="B39" s="490"/>
      <c r="C39" s="490"/>
      <c r="D39" s="490"/>
      <c r="E39" s="490"/>
      <c r="F39" s="490"/>
      <c r="G39" s="490"/>
      <c r="H39" s="490"/>
      <c r="I39" s="490"/>
      <c r="J39" s="490"/>
      <c r="K39" s="490"/>
      <c r="L39" s="490"/>
      <c r="M39" s="490"/>
      <c r="N39" s="490"/>
      <c r="O39" s="265"/>
      <c r="P39" s="265"/>
      <c r="Q39" s="265"/>
    </row>
    <row r="40" spans="1:17" x14ac:dyDescent="0.2">
      <c r="A40" s="144" t="s">
        <v>238</v>
      </c>
      <c r="B40" s="145"/>
      <c r="C40" s="144"/>
      <c r="D40" s="144"/>
      <c r="E40" s="144"/>
      <c r="F40" s="144"/>
      <c r="G40" s="144"/>
      <c r="H40" s="144"/>
      <c r="I40" s="144"/>
      <c r="J40" s="144"/>
      <c r="K40" s="144"/>
      <c r="L40" s="144"/>
      <c r="M40" s="144"/>
      <c r="N40" s="144"/>
    </row>
    <row r="41" spans="1:17" ht="10.5" customHeight="1" x14ac:dyDescent="0.2">
      <c r="A41" s="149" t="s">
        <v>280</v>
      </c>
    </row>
    <row r="43" spans="1:17" x14ac:dyDescent="0.2">
      <c r="A43" s="149" t="s">
        <v>22</v>
      </c>
    </row>
  </sheetData>
  <mergeCells count="13">
    <mergeCell ref="A1:N1"/>
    <mergeCell ref="B7:G7"/>
    <mergeCell ref="I7:N7"/>
    <mergeCell ref="B8:C8"/>
    <mergeCell ref="F8:G8"/>
    <mergeCell ref="I8:J8"/>
    <mergeCell ref="M8:N8"/>
    <mergeCell ref="A39:N39"/>
    <mergeCell ref="D8:E8"/>
    <mergeCell ref="K8:L8"/>
    <mergeCell ref="A35:N35"/>
    <mergeCell ref="A37:N37"/>
    <mergeCell ref="A38:N38"/>
  </mergeCells>
  <phoneticPr fontId="42" type="noConversion"/>
  <pageMargins left="0.39370078740157483" right="0.39370078740157483" top="0.78740157480314965" bottom="0.78740157480314965" header="0.51181102362204722" footer="0.51181102362204722"/>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U65"/>
  <sheetViews>
    <sheetView showGridLines="0" zoomScaleNormal="100" workbookViewId="0">
      <selection activeCell="A4" sqref="A4"/>
    </sheetView>
  </sheetViews>
  <sheetFormatPr defaultRowHeight="12.75" x14ac:dyDescent="0.2"/>
  <cols>
    <col min="1" max="1" width="54.140625" style="270" customWidth="1"/>
    <col min="2" max="2" width="11.140625" style="239" customWidth="1"/>
    <col min="3" max="3" width="1" style="246" customWidth="1"/>
    <col min="4" max="4" width="11.140625" style="246" customWidth="1"/>
    <col min="5" max="5" width="1" style="246" customWidth="1"/>
    <col min="6" max="7" width="13.42578125" style="246" customWidth="1"/>
    <col min="8" max="8" width="11.7109375" style="224" customWidth="1"/>
    <col min="9" max="9" width="1" style="235" customWidth="1"/>
    <col min="10" max="14" width="11.42578125" style="224" customWidth="1"/>
    <col min="15" max="15" width="1.85546875" style="224" customWidth="1"/>
    <col min="16" max="16" width="27.140625" style="224" customWidth="1"/>
    <col min="17" max="17" width="2.42578125" style="224" customWidth="1"/>
    <col min="18" max="20" width="13.140625" style="224" customWidth="1"/>
    <col min="21" max="16384" width="9.140625" style="224"/>
  </cols>
  <sheetData>
    <row r="1" spans="1:20" s="217" customFormat="1" ht="14.25" customHeight="1" x14ac:dyDescent="0.2">
      <c r="A1" s="7" t="s">
        <v>321</v>
      </c>
      <c r="B1" s="138"/>
      <c r="C1" s="7"/>
      <c r="D1" s="7"/>
      <c r="E1" s="7"/>
      <c r="F1" s="7"/>
      <c r="G1" s="7"/>
      <c r="H1" s="215"/>
      <c r="I1" s="8"/>
      <c r="J1" s="8"/>
      <c r="K1" s="8"/>
    </row>
    <row r="2" spans="1:20" s="217" customFormat="1" x14ac:dyDescent="0.2">
      <c r="A2" s="496" t="s">
        <v>328</v>
      </c>
      <c r="B2" s="496"/>
      <c r="C2" s="496"/>
      <c r="D2" s="496"/>
      <c r="E2" s="496"/>
      <c r="F2" s="496"/>
      <c r="G2" s="437"/>
      <c r="H2" s="8"/>
      <c r="I2" s="8"/>
      <c r="J2" s="8"/>
      <c r="K2" s="8"/>
      <c r="L2" s="3"/>
    </row>
    <row r="3" spans="1:20" s="217" customFormat="1" ht="14.25" x14ac:dyDescent="0.2">
      <c r="A3" s="266" t="s">
        <v>23</v>
      </c>
      <c r="B3" s="139"/>
      <c r="C3" s="9"/>
      <c r="D3" s="9"/>
      <c r="E3" s="9"/>
      <c r="F3" s="9"/>
      <c r="G3" s="9"/>
      <c r="H3" s="8"/>
      <c r="I3" s="8"/>
      <c r="J3" s="8"/>
      <c r="K3" s="8"/>
    </row>
    <row r="4" spans="1:20" s="217" customFormat="1" x14ac:dyDescent="0.2">
      <c r="A4" s="9"/>
      <c r="B4" s="267"/>
      <c r="C4" s="268"/>
      <c r="D4" s="268"/>
      <c r="E4" s="268"/>
      <c r="F4" s="220"/>
      <c r="G4" s="220"/>
      <c r="H4" s="8"/>
      <c r="I4" s="8"/>
      <c r="J4" s="8"/>
      <c r="K4" s="8"/>
    </row>
    <row r="5" spans="1:20" ht="35.25" customHeight="1" x14ac:dyDescent="0.2">
      <c r="A5" s="269"/>
      <c r="B5" s="497" t="s">
        <v>199</v>
      </c>
      <c r="C5" s="270"/>
      <c r="D5" s="497" t="s">
        <v>271</v>
      </c>
      <c r="E5" s="270"/>
      <c r="F5" s="481" t="s">
        <v>322</v>
      </c>
      <c r="G5" s="481"/>
      <c r="H5" s="480"/>
      <c r="I5" s="222"/>
      <c r="J5" s="481" t="s">
        <v>309</v>
      </c>
      <c r="K5" s="481"/>
      <c r="L5" s="481"/>
      <c r="M5" s="481"/>
      <c r="N5" s="481"/>
      <c r="P5" s="435" t="s">
        <v>310</v>
      </c>
      <c r="R5" s="495" t="s">
        <v>91</v>
      </c>
      <c r="S5" s="495"/>
      <c r="T5" s="495"/>
    </row>
    <row r="6" spans="1:20" s="231" customFormat="1" ht="33" customHeight="1" x14ac:dyDescent="0.2">
      <c r="A6" s="271" t="s">
        <v>224</v>
      </c>
      <c r="B6" s="498"/>
      <c r="C6" s="272"/>
      <c r="D6" s="498"/>
      <c r="E6" s="272"/>
      <c r="F6" s="363" t="s">
        <v>19</v>
      </c>
      <c r="G6" s="357" t="s">
        <v>227</v>
      </c>
      <c r="H6" s="363" t="s">
        <v>32</v>
      </c>
      <c r="I6" s="227"/>
      <c r="J6" s="10" t="s">
        <v>33</v>
      </c>
      <c r="K6" s="229" t="s">
        <v>19</v>
      </c>
      <c r="L6" s="11" t="s">
        <v>34</v>
      </c>
      <c r="M6" s="10" t="s">
        <v>32</v>
      </c>
      <c r="N6" s="229" t="s">
        <v>35</v>
      </c>
      <c r="P6" s="360" t="s">
        <v>232</v>
      </c>
      <c r="R6" s="362" t="s">
        <v>241</v>
      </c>
      <c r="S6" s="362" t="s">
        <v>34</v>
      </c>
      <c r="T6" s="362" t="s">
        <v>32</v>
      </c>
    </row>
    <row r="7" spans="1:20" x14ac:dyDescent="0.2">
      <c r="A7" s="222"/>
      <c r="B7" s="222"/>
      <c r="C7" s="222"/>
      <c r="D7" s="222"/>
      <c r="E7" s="222"/>
      <c r="F7" s="234"/>
      <c r="G7" s="234"/>
      <c r="H7" s="234"/>
      <c r="J7" s="234"/>
      <c r="K7" s="234"/>
      <c r="L7" s="234"/>
      <c r="M7" s="234"/>
      <c r="N7" s="234"/>
      <c r="R7" s="361"/>
      <c r="S7" s="361"/>
      <c r="T7" s="361"/>
    </row>
    <row r="8" spans="1:20" x14ac:dyDescent="0.2">
      <c r="A8" s="273" t="s">
        <v>285</v>
      </c>
      <c r="B8" s="274">
        <v>14023</v>
      </c>
      <c r="C8" s="273"/>
      <c r="D8" s="274">
        <v>490886</v>
      </c>
      <c r="E8" s="273"/>
      <c r="F8" s="236">
        <v>87</v>
      </c>
      <c r="G8" s="236">
        <v>74</v>
      </c>
      <c r="H8" s="236">
        <v>86</v>
      </c>
      <c r="I8" s="236"/>
      <c r="J8" s="236">
        <v>87</v>
      </c>
      <c r="K8" s="236">
        <v>88</v>
      </c>
      <c r="L8" s="236">
        <v>84</v>
      </c>
      <c r="M8" s="236">
        <v>87</v>
      </c>
      <c r="N8" s="236">
        <v>88</v>
      </c>
      <c r="O8" s="236"/>
      <c r="P8" s="234">
        <v>76</v>
      </c>
      <c r="R8" s="234">
        <v>89</v>
      </c>
      <c r="S8" s="234">
        <v>92</v>
      </c>
      <c r="T8" s="234">
        <v>89</v>
      </c>
    </row>
    <row r="9" spans="1:20" x14ac:dyDescent="0.2">
      <c r="A9" s="273" t="s">
        <v>289</v>
      </c>
      <c r="B9" s="274">
        <v>772</v>
      </c>
      <c r="C9" s="273"/>
      <c r="D9" s="274">
        <v>37354</v>
      </c>
      <c r="E9" s="273"/>
      <c r="F9" s="236">
        <v>87</v>
      </c>
      <c r="G9" s="236">
        <v>75</v>
      </c>
      <c r="H9" s="236">
        <v>87</v>
      </c>
      <c r="I9" s="236"/>
      <c r="J9" s="236">
        <v>88</v>
      </c>
      <c r="K9" s="236">
        <v>89</v>
      </c>
      <c r="L9" s="236">
        <v>85</v>
      </c>
      <c r="M9" s="236">
        <v>88</v>
      </c>
      <c r="N9" s="236">
        <v>89</v>
      </c>
      <c r="O9" s="236"/>
      <c r="P9" s="234">
        <v>78</v>
      </c>
      <c r="R9" s="234">
        <v>89</v>
      </c>
      <c r="S9" s="234">
        <v>92</v>
      </c>
      <c r="T9" s="234">
        <v>89</v>
      </c>
    </row>
    <row r="10" spans="1:20" x14ac:dyDescent="0.2">
      <c r="A10" s="275" t="s">
        <v>163</v>
      </c>
      <c r="B10" s="276"/>
      <c r="C10" s="277"/>
      <c r="D10" s="274"/>
      <c r="E10" s="277"/>
      <c r="F10" s="236"/>
      <c r="G10" s="236"/>
      <c r="H10" s="236"/>
      <c r="I10" s="236"/>
      <c r="J10" s="236"/>
      <c r="K10" s="236"/>
      <c r="L10" s="236"/>
      <c r="M10" s="236"/>
      <c r="N10" s="236"/>
      <c r="O10" s="236"/>
      <c r="P10" s="234"/>
      <c r="R10" s="234"/>
      <c r="S10" s="234"/>
      <c r="T10" s="234"/>
    </row>
    <row r="11" spans="1:20" x14ac:dyDescent="0.2">
      <c r="A11" s="278" t="s">
        <v>282</v>
      </c>
      <c r="B11" s="279">
        <v>149</v>
      </c>
      <c r="C11" s="280"/>
      <c r="D11" s="274">
        <v>6011</v>
      </c>
      <c r="E11" s="280"/>
      <c r="F11" s="236">
        <v>75</v>
      </c>
      <c r="G11" s="236">
        <v>59</v>
      </c>
      <c r="H11" s="236">
        <v>76</v>
      </c>
      <c r="I11" s="236"/>
      <c r="J11" s="236">
        <v>77</v>
      </c>
      <c r="K11" s="236">
        <v>78</v>
      </c>
      <c r="L11" s="236">
        <v>74</v>
      </c>
      <c r="M11" s="236">
        <v>78</v>
      </c>
      <c r="N11" s="236">
        <v>75</v>
      </c>
      <c r="O11" s="236"/>
      <c r="P11" s="234">
        <v>62</v>
      </c>
      <c r="R11" s="234">
        <v>83</v>
      </c>
      <c r="S11" s="234">
        <v>88</v>
      </c>
      <c r="T11" s="234">
        <v>84</v>
      </c>
    </row>
    <row r="12" spans="1:20" x14ac:dyDescent="0.2">
      <c r="A12" s="278" t="s">
        <v>283</v>
      </c>
      <c r="B12" s="279">
        <v>614</v>
      </c>
      <c r="C12" s="280"/>
      <c r="D12" s="274">
        <v>31124</v>
      </c>
      <c r="E12" s="280"/>
      <c r="F12" s="236">
        <v>90</v>
      </c>
      <c r="G12" s="236">
        <v>78</v>
      </c>
      <c r="H12" s="236">
        <v>89</v>
      </c>
      <c r="I12" s="236"/>
      <c r="J12" s="236">
        <v>90</v>
      </c>
      <c r="K12" s="236">
        <v>91</v>
      </c>
      <c r="L12" s="236">
        <v>87</v>
      </c>
      <c r="M12" s="236">
        <v>90</v>
      </c>
      <c r="N12" s="236">
        <v>91</v>
      </c>
      <c r="O12" s="236"/>
      <c r="P12" s="234">
        <v>81</v>
      </c>
      <c r="R12" s="234">
        <v>90</v>
      </c>
      <c r="S12" s="234">
        <v>93</v>
      </c>
      <c r="T12" s="234">
        <v>90</v>
      </c>
    </row>
    <row r="13" spans="1:20" x14ac:dyDescent="0.2">
      <c r="A13" s="278" t="s">
        <v>284</v>
      </c>
      <c r="B13" s="279">
        <v>9</v>
      </c>
      <c r="C13" s="280"/>
      <c r="D13" s="274">
        <v>219</v>
      </c>
      <c r="E13" s="280"/>
      <c r="F13" s="236">
        <v>85</v>
      </c>
      <c r="G13" s="236">
        <v>71</v>
      </c>
      <c r="H13" s="236">
        <v>75</v>
      </c>
      <c r="I13" s="236"/>
      <c r="J13" s="236">
        <v>90</v>
      </c>
      <c r="K13" s="236">
        <v>90</v>
      </c>
      <c r="L13" s="236">
        <v>83</v>
      </c>
      <c r="M13" s="236">
        <v>82</v>
      </c>
      <c r="N13" s="236">
        <v>89</v>
      </c>
      <c r="O13" s="236"/>
      <c r="P13" s="234">
        <v>68</v>
      </c>
      <c r="R13" s="234">
        <v>81</v>
      </c>
      <c r="S13" s="234">
        <v>84</v>
      </c>
      <c r="T13" s="234">
        <v>72</v>
      </c>
    </row>
    <row r="14" spans="1:20" s="178" customFormat="1" x14ac:dyDescent="0.2">
      <c r="A14" s="281" t="s">
        <v>286</v>
      </c>
      <c r="B14" s="279">
        <v>14796</v>
      </c>
      <c r="C14" s="283"/>
      <c r="D14" s="274">
        <v>528254</v>
      </c>
      <c r="E14" s="283"/>
      <c r="F14" s="236">
        <v>87</v>
      </c>
      <c r="G14" s="236">
        <v>74</v>
      </c>
      <c r="H14" s="236">
        <v>86</v>
      </c>
      <c r="I14" s="284"/>
      <c r="J14" s="236">
        <v>87</v>
      </c>
      <c r="K14" s="236">
        <v>88</v>
      </c>
      <c r="L14" s="236">
        <v>84</v>
      </c>
      <c r="M14" s="236">
        <v>88</v>
      </c>
      <c r="N14" s="236">
        <v>88</v>
      </c>
      <c r="O14" s="284"/>
      <c r="P14" s="234">
        <v>76</v>
      </c>
      <c r="R14" s="234">
        <v>89</v>
      </c>
      <c r="S14" s="234">
        <v>92</v>
      </c>
      <c r="T14" s="234">
        <v>89</v>
      </c>
    </row>
    <row r="15" spans="1:20" x14ac:dyDescent="0.2">
      <c r="A15" s="224"/>
      <c r="B15" s="285"/>
      <c r="C15" s="235"/>
      <c r="D15" s="416"/>
      <c r="E15" s="235"/>
      <c r="F15" s="236"/>
      <c r="G15" s="236"/>
      <c r="H15" s="236"/>
      <c r="I15" s="236"/>
      <c r="J15" s="236"/>
      <c r="K15" s="236"/>
      <c r="L15" s="236"/>
      <c r="M15" s="236"/>
      <c r="N15" s="236"/>
      <c r="O15" s="236"/>
      <c r="P15" s="234"/>
      <c r="R15" s="234"/>
      <c r="S15" s="234"/>
      <c r="T15" s="234"/>
    </row>
    <row r="16" spans="1:20" x14ac:dyDescent="0.2">
      <c r="A16" s="286" t="s">
        <v>242</v>
      </c>
      <c r="B16" s="279">
        <v>663</v>
      </c>
      <c r="C16" s="287"/>
      <c r="D16" s="417">
        <v>5766</v>
      </c>
      <c r="E16" s="287"/>
      <c r="F16" s="236">
        <v>7</v>
      </c>
      <c r="G16" s="236">
        <v>3</v>
      </c>
      <c r="H16" s="236">
        <v>5</v>
      </c>
      <c r="I16" s="236"/>
      <c r="J16" s="236">
        <v>4</v>
      </c>
      <c r="K16" s="236">
        <v>6</v>
      </c>
      <c r="L16" s="236">
        <v>3</v>
      </c>
      <c r="M16" s="236">
        <v>5</v>
      </c>
      <c r="N16" s="236">
        <v>6</v>
      </c>
      <c r="O16" s="236"/>
      <c r="P16" s="234">
        <v>2</v>
      </c>
      <c r="R16" s="234">
        <v>17</v>
      </c>
      <c r="S16" s="234">
        <v>15</v>
      </c>
      <c r="T16" s="234">
        <v>15</v>
      </c>
    </row>
    <row r="17" spans="1:20" x14ac:dyDescent="0.2">
      <c r="A17" s="224"/>
      <c r="B17" s="285"/>
      <c r="C17" s="235"/>
      <c r="D17" s="416"/>
      <c r="E17" s="235"/>
      <c r="F17" s="236"/>
      <c r="G17" s="236"/>
      <c r="H17" s="236"/>
      <c r="I17" s="236"/>
      <c r="J17" s="236"/>
      <c r="K17" s="236"/>
      <c r="L17" s="236"/>
      <c r="M17" s="236"/>
      <c r="N17" s="236"/>
      <c r="O17" s="236"/>
      <c r="P17" s="234"/>
      <c r="R17" s="234"/>
      <c r="S17" s="234"/>
      <c r="T17" s="234"/>
    </row>
    <row r="18" spans="1:20" s="178" customFormat="1" x14ac:dyDescent="0.2">
      <c r="A18" s="281" t="s">
        <v>287</v>
      </c>
      <c r="B18" s="282">
        <v>15459</v>
      </c>
      <c r="C18" s="283"/>
      <c r="D18" s="418">
        <v>534020</v>
      </c>
      <c r="E18" s="283"/>
      <c r="F18" s="236">
        <v>86</v>
      </c>
      <c r="G18" s="236">
        <v>74</v>
      </c>
      <c r="H18" s="236">
        <v>85</v>
      </c>
      <c r="I18" s="284"/>
      <c r="J18" s="236">
        <v>86</v>
      </c>
      <c r="K18" s="236">
        <v>87</v>
      </c>
      <c r="L18" s="236">
        <v>83</v>
      </c>
      <c r="M18" s="236">
        <v>87</v>
      </c>
      <c r="N18" s="236">
        <v>87</v>
      </c>
      <c r="O18" s="284"/>
      <c r="P18" s="234">
        <v>75</v>
      </c>
      <c r="R18" s="234">
        <v>88</v>
      </c>
      <c r="S18" s="234">
        <v>92</v>
      </c>
      <c r="T18" s="234">
        <v>88</v>
      </c>
    </row>
    <row r="19" spans="1:20" x14ac:dyDescent="0.2">
      <c r="A19" s="224"/>
      <c r="B19" s="285"/>
      <c r="C19" s="235"/>
      <c r="D19" s="416"/>
      <c r="E19" s="235"/>
      <c r="F19" s="236"/>
      <c r="G19" s="236"/>
      <c r="H19" s="236"/>
      <c r="I19" s="236"/>
      <c r="J19" s="236"/>
      <c r="K19" s="236"/>
      <c r="L19" s="236"/>
      <c r="M19" s="236"/>
      <c r="N19" s="236"/>
      <c r="O19" s="236"/>
      <c r="P19" s="234"/>
      <c r="R19" s="234"/>
      <c r="S19" s="234"/>
      <c r="T19" s="234"/>
    </row>
    <row r="20" spans="1:20" x14ac:dyDescent="0.2">
      <c r="A20" s="140" t="s">
        <v>281</v>
      </c>
      <c r="B20" s="282">
        <v>53</v>
      </c>
      <c r="C20" s="288"/>
      <c r="D20" s="419">
        <v>196</v>
      </c>
      <c r="E20" s="288"/>
      <c r="F20" s="236">
        <v>35</v>
      </c>
      <c r="G20" s="236">
        <v>14</v>
      </c>
      <c r="H20" s="236">
        <v>28</v>
      </c>
      <c r="I20" s="236"/>
      <c r="J20" s="236">
        <v>20</v>
      </c>
      <c r="K20" s="236">
        <v>29</v>
      </c>
      <c r="L20" s="236">
        <v>14</v>
      </c>
      <c r="M20" s="236">
        <v>30</v>
      </c>
      <c r="N20" s="236">
        <v>24</v>
      </c>
      <c r="O20" s="236"/>
      <c r="P20" s="234">
        <v>9</v>
      </c>
      <c r="R20" s="234">
        <v>49</v>
      </c>
      <c r="S20" s="234">
        <v>49</v>
      </c>
      <c r="T20" s="234">
        <v>39</v>
      </c>
    </row>
    <row r="21" spans="1:20" x14ac:dyDescent="0.2">
      <c r="A21" s="286"/>
      <c r="B21" s="279"/>
      <c r="C21" s="287"/>
      <c r="D21" s="417"/>
      <c r="E21" s="287"/>
      <c r="F21" s="236"/>
      <c r="G21" s="236"/>
      <c r="H21" s="236"/>
      <c r="I21" s="236"/>
      <c r="J21" s="236"/>
      <c r="K21" s="236"/>
      <c r="L21" s="236"/>
      <c r="M21" s="236"/>
      <c r="N21" s="236"/>
      <c r="O21" s="236"/>
      <c r="P21" s="234"/>
      <c r="R21" s="234"/>
      <c r="S21" s="234"/>
      <c r="T21" s="234"/>
    </row>
    <row r="22" spans="1:20" s="178" customFormat="1" x14ac:dyDescent="0.2">
      <c r="A22" s="281" t="s">
        <v>288</v>
      </c>
      <c r="B22" s="282">
        <v>15512</v>
      </c>
      <c r="C22" s="283"/>
      <c r="D22" s="420">
        <v>534216</v>
      </c>
      <c r="E22" s="283"/>
      <c r="F22" s="236">
        <v>86</v>
      </c>
      <c r="G22" s="236">
        <v>74</v>
      </c>
      <c r="H22" s="236">
        <v>85</v>
      </c>
      <c r="I22" s="236">
        <v>86</v>
      </c>
      <c r="J22" s="236">
        <v>86</v>
      </c>
      <c r="K22" s="236">
        <v>87</v>
      </c>
      <c r="L22" s="236">
        <v>83</v>
      </c>
      <c r="M22" s="236">
        <v>87</v>
      </c>
      <c r="N22" s="236">
        <v>87</v>
      </c>
      <c r="O22" s="284"/>
      <c r="P22" s="234">
        <v>75</v>
      </c>
      <c r="R22" s="234">
        <v>88</v>
      </c>
      <c r="S22" s="234">
        <v>92</v>
      </c>
      <c r="T22" s="234">
        <v>88</v>
      </c>
    </row>
    <row r="23" spans="1:20" s="178" customFormat="1" x14ac:dyDescent="0.2">
      <c r="A23" s="281"/>
      <c r="B23" s="282"/>
      <c r="C23" s="283"/>
      <c r="D23" s="418"/>
      <c r="E23" s="283"/>
      <c r="F23" s="284"/>
      <c r="G23" s="284"/>
      <c r="H23" s="284"/>
      <c r="I23" s="284"/>
      <c r="J23" s="284"/>
      <c r="K23" s="284"/>
      <c r="L23" s="284"/>
      <c r="M23" s="284"/>
      <c r="N23" s="284"/>
      <c r="O23" s="284"/>
      <c r="P23" s="359"/>
      <c r="R23" s="359"/>
      <c r="S23" s="359"/>
      <c r="T23" s="359"/>
    </row>
    <row r="24" spans="1:20" s="178" customFormat="1" x14ac:dyDescent="0.2">
      <c r="A24" s="222" t="s">
        <v>225</v>
      </c>
      <c r="B24" s="282">
        <v>15859</v>
      </c>
      <c r="C24" s="222"/>
      <c r="D24" s="420">
        <v>540217</v>
      </c>
      <c r="E24" s="222"/>
      <c r="F24" s="236">
        <v>86</v>
      </c>
      <c r="G24" s="236">
        <v>74</v>
      </c>
      <c r="H24" s="236">
        <v>85</v>
      </c>
      <c r="I24" s="236">
        <v>87</v>
      </c>
      <c r="J24" s="236">
        <v>87</v>
      </c>
      <c r="K24" s="236">
        <v>87</v>
      </c>
      <c r="L24" s="236">
        <v>83</v>
      </c>
      <c r="M24" s="236">
        <v>87</v>
      </c>
      <c r="N24" s="236">
        <v>88</v>
      </c>
      <c r="O24" s="284"/>
      <c r="P24" s="234">
        <v>76</v>
      </c>
      <c r="R24" s="234">
        <v>88</v>
      </c>
      <c r="S24" s="234">
        <v>92</v>
      </c>
      <c r="T24" s="234">
        <v>88</v>
      </c>
    </row>
    <row r="25" spans="1:20" s="178" customFormat="1" x14ac:dyDescent="0.2">
      <c r="A25" s="222"/>
      <c r="B25" s="289"/>
      <c r="C25" s="222"/>
      <c r="D25" s="222"/>
      <c r="E25" s="222"/>
      <c r="F25" s="284"/>
      <c r="G25" s="284"/>
      <c r="H25" s="284"/>
      <c r="I25" s="284"/>
      <c r="J25" s="284"/>
      <c r="K25" s="284"/>
      <c r="L25" s="284"/>
      <c r="M25" s="284"/>
      <c r="N25" s="284"/>
      <c r="O25" s="284"/>
      <c r="P25" s="359"/>
      <c r="R25" s="359"/>
      <c r="S25" s="359"/>
      <c r="T25" s="359"/>
    </row>
    <row r="26" spans="1:20" s="178" customFormat="1" x14ac:dyDescent="0.2">
      <c r="A26" s="368" t="s">
        <v>248</v>
      </c>
      <c r="B26" s="289"/>
      <c r="C26" s="222"/>
      <c r="D26" s="222"/>
      <c r="E26" s="222"/>
      <c r="F26" s="284"/>
      <c r="G26" s="284"/>
      <c r="H26" s="284"/>
      <c r="I26" s="284"/>
      <c r="J26" s="284"/>
      <c r="K26" s="284"/>
      <c r="L26" s="284"/>
      <c r="M26" s="284"/>
      <c r="N26" s="284"/>
      <c r="O26" s="284"/>
      <c r="P26" s="359"/>
      <c r="R26" s="359"/>
      <c r="S26" s="359"/>
      <c r="T26" s="359"/>
    </row>
    <row r="27" spans="1:20" s="178" customFormat="1" x14ac:dyDescent="0.2">
      <c r="A27" s="295" t="s">
        <v>249</v>
      </c>
      <c r="B27" s="289">
        <v>13664</v>
      </c>
      <c r="C27" s="222"/>
      <c r="D27" s="421">
        <v>428576</v>
      </c>
      <c r="E27" s="222"/>
      <c r="F27" s="284">
        <v>86</v>
      </c>
      <c r="G27" s="284">
        <v>74</v>
      </c>
      <c r="H27" s="284">
        <v>86</v>
      </c>
      <c r="I27" s="284"/>
      <c r="J27" s="284">
        <v>87</v>
      </c>
      <c r="K27" s="284">
        <v>88</v>
      </c>
      <c r="L27" s="284">
        <v>84</v>
      </c>
      <c r="M27" s="284">
        <v>87</v>
      </c>
      <c r="N27" s="284">
        <v>88</v>
      </c>
      <c r="O27" s="284"/>
      <c r="P27" s="359">
        <v>76</v>
      </c>
      <c r="R27" s="359">
        <v>89</v>
      </c>
      <c r="S27" s="359">
        <v>93</v>
      </c>
      <c r="T27" s="359">
        <v>89</v>
      </c>
    </row>
    <row r="28" spans="1:20" s="178" customFormat="1" x14ac:dyDescent="0.2">
      <c r="A28" s="295" t="s">
        <v>250</v>
      </c>
      <c r="B28" s="289">
        <v>1236</v>
      </c>
      <c r="C28" s="222"/>
      <c r="D28" s="421">
        <v>81575</v>
      </c>
      <c r="E28" s="222"/>
      <c r="F28" s="284">
        <v>87</v>
      </c>
      <c r="G28" s="284">
        <v>75</v>
      </c>
      <c r="H28" s="284">
        <v>86</v>
      </c>
      <c r="I28" s="284"/>
      <c r="J28" s="284">
        <v>88</v>
      </c>
      <c r="K28" s="284">
        <v>89</v>
      </c>
      <c r="L28" s="284">
        <v>84</v>
      </c>
      <c r="M28" s="284">
        <v>88</v>
      </c>
      <c r="N28" s="284">
        <v>89</v>
      </c>
      <c r="O28" s="284"/>
      <c r="P28" s="359">
        <v>76</v>
      </c>
      <c r="R28" s="359">
        <v>86</v>
      </c>
      <c r="S28" s="359">
        <v>90</v>
      </c>
      <c r="T28" s="359">
        <v>86</v>
      </c>
    </row>
    <row r="29" spans="1:20" x14ac:dyDescent="0.2">
      <c r="A29" s="295" t="s">
        <v>251</v>
      </c>
      <c r="B29" s="289">
        <v>959</v>
      </c>
      <c r="C29" s="235"/>
      <c r="D29" s="421">
        <v>30066</v>
      </c>
      <c r="E29" s="235"/>
      <c r="F29" s="284">
        <v>76</v>
      </c>
      <c r="G29" s="284">
        <v>63</v>
      </c>
      <c r="H29" s="284">
        <v>73</v>
      </c>
      <c r="I29" s="236"/>
      <c r="J29" s="284">
        <v>77</v>
      </c>
      <c r="K29" s="284">
        <v>78</v>
      </c>
      <c r="L29" s="284">
        <v>73</v>
      </c>
      <c r="M29" s="284">
        <v>75</v>
      </c>
      <c r="N29" s="284">
        <v>80</v>
      </c>
      <c r="O29" s="236"/>
      <c r="P29" s="359">
        <v>64</v>
      </c>
      <c r="Q29" s="235"/>
      <c r="R29" s="359">
        <v>75</v>
      </c>
      <c r="S29" s="359">
        <v>77</v>
      </c>
      <c r="T29" s="359">
        <v>72</v>
      </c>
    </row>
    <row r="30" spans="1:20" x14ac:dyDescent="0.2">
      <c r="A30" s="291"/>
      <c r="B30" s="242"/>
      <c r="C30" s="245"/>
      <c r="D30" s="245"/>
      <c r="E30" s="245"/>
      <c r="F30" s="290"/>
      <c r="G30" s="290"/>
      <c r="H30" s="290"/>
      <c r="I30" s="290"/>
      <c r="J30" s="290"/>
      <c r="K30" s="290"/>
      <c r="L30" s="290"/>
      <c r="M30" s="290"/>
      <c r="N30" s="290"/>
      <c r="O30" s="290"/>
      <c r="P30" s="290"/>
      <c r="Q30" s="245"/>
      <c r="R30" s="290"/>
      <c r="S30" s="290"/>
      <c r="T30" s="243"/>
    </row>
    <row r="31" spans="1:20" x14ac:dyDescent="0.2">
      <c r="A31" s="287"/>
      <c r="B31" s="287"/>
      <c r="C31" s="197"/>
      <c r="D31" s="197"/>
      <c r="E31" s="197"/>
      <c r="F31" s="197"/>
      <c r="G31" s="197"/>
      <c r="H31" s="235"/>
      <c r="I31" s="197"/>
      <c r="J31" s="197"/>
      <c r="K31" s="197"/>
      <c r="L31" s="197"/>
      <c r="M31" s="197"/>
      <c r="N31" s="235"/>
      <c r="O31" s="235"/>
      <c r="P31" s="235"/>
      <c r="Q31" s="235"/>
      <c r="R31" s="235"/>
      <c r="S31" s="235"/>
    </row>
    <row r="32" spans="1:20" ht="12.75" customHeight="1" x14ac:dyDescent="0.2">
      <c r="A32" s="291"/>
      <c r="B32" s="291"/>
      <c r="C32" s="234"/>
      <c r="D32" s="243"/>
      <c r="E32" s="243"/>
      <c r="F32" s="243"/>
      <c r="G32" s="234"/>
      <c r="H32" s="234"/>
      <c r="J32" s="243"/>
      <c r="K32" s="243"/>
      <c r="L32" s="243"/>
      <c r="M32" s="243"/>
      <c r="P32" s="235"/>
      <c r="Q32" s="235"/>
      <c r="R32" s="235"/>
      <c r="S32" s="235"/>
      <c r="T32" s="235"/>
    </row>
    <row r="33" spans="1:21" ht="39.75" customHeight="1" x14ac:dyDescent="0.2">
      <c r="A33" s="292"/>
      <c r="B33" s="291"/>
      <c r="C33" s="270"/>
      <c r="D33" s="269"/>
      <c r="E33" s="269"/>
      <c r="F33" s="481" t="s">
        <v>323</v>
      </c>
      <c r="G33" s="481"/>
      <c r="H33" s="480"/>
      <c r="I33" s="222"/>
      <c r="J33" s="221"/>
      <c r="K33" s="481" t="s">
        <v>312</v>
      </c>
      <c r="L33" s="481"/>
      <c r="M33" s="481"/>
      <c r="N33" s="481"/>
      <c r="P33" s="435" t="s">
        <v>324</v>
      </c>
      <c r="R33" s="494"/>
      <c r="S33" s="494"/>
      <c r="T33" s="494"/>
      <c r="U33" s="235"/>
    </row>
    <row r="34" spans="1:21" s="231" customFormat="1" ht="36.75" customHeight="1" x14ac:dyDescent="0.2">
      <c r="A34" s="271" t="s">
        <v>224</v>
      </c>
      <c r="B34" s="271"/>
      <c r="C34" s="272"/>
      <c r="D34" s="373"/>
      <c r="E34" s="373"/>
      <c r="F34" s="363" t="s">
        <v>19</v>
      </c>
      <c r="G34" s="357" t="s">
        <v>227</v>
      </c>
      <c r="H34" s="363" t="s">
        <v>32</v>
      </c>
      <c r="I34" s="227"/>
      <c r="J34" s="10" t="s">
        <v>33</v>
      </c>
      <c r="K34" s="229" t="s">
        <v>19</v>
      </c>
      <c r="L34" s="11" t="s">
        <v>34</v>
      </c>
      <c r="M34" s="10" t="s">
        <v>32</v>
      </c>
      <c r="N34" s="229" t="s">
        <v>35</v>
      </c>
      <c r="P34" s="360" t="s">
        <v>232</v>
      </c>
      <c r="R34" s="293"/>
      <c r="S34" s="293"/>
      <c r="T34" s="293"/>
      <c r="U34" s="294"/>
    </row>
    <row r="35" spans="1:21" x14ac:dyDescent="0.2">
      <c r="A35" s="222"/>
      <c r="B35" s="222"/>
      <c r="C35" s="222"/>
      <c r="D35" s="222"/>
      <c r="E35" s="222"/>
      <c r="F35" s="234"/>
      <c r="G35" s="234"/>
      <c r="H35" s="234"/>
      <c r="I35" s="234"/>
      <c r="K35" s="234"/>
      <c r="L35" s="234"/>
      <c r="M35" s="234"/>
      <c r="N35" s="234"/>
      <c r="P35" s="235"/>
      <c r="Q35" s="235"/>
      <c r="R35" s="235"/>
      <c r="S35" s="235"/>
      <c r="T35" s="235"/>
      <c r="U35" s="235"/>
    </row>
    <row r="36" spans="1:21" x14ac:dyDescent="0.2">
      <c r="A36" s="273" t="s">
        <v>285</v>
      </c>
      <c r="B36" s="273"/>
      <c r="C36" s="273"/>
      <c r="D36" s="273"/>
      <c r="E36" s="273"/>
      <c r="F36" s="236">
        <v>45</v>
      </c>
      <c r="G36" s="236">
        <v>48</v>
      </c>
      <c r="H36" s="236">
        <v>41</v>
      </c>
      <c r="I36" s="236"/>
      <c r="J36" s="236">
        <v>39</v>
      </c>
      <c r="K36" s="236">
        <v>48</v>
      </c>
      <c r="L36" s="236">
        <v>30</v>
      </c>
      <c r="M36" s="236">
        <v>42</v>
      </c>
      <c r="N36" s="236">
        <v>38</v>
      </c>
      <c r="O36" s="236"/>
      <c r="P36" s="234">
        <v>21</v>
      </c>
      <c r="R36" s="236"/>
      <c r="S36" s="236"/>
      <c r="T36" s="236"/>
    </row>
    <row r="37" spans="1:21" x14ac:dyDescent="0.2">
      <c r="A37" s="273" t="s">
        <v>289</v>
      </c>
      <c r="B37" s="273"/>
      <c r="C37" s="273"/>
      <c r="D37" s="273"/>
      <c r="E37" s="273"/>
      <c r="F37" s="236">
        <v>46</v>
      </c>
      <c r="G37" s="236">
        <v>49</v>
      </c>
      <c r="H37" s="236">
        <v>44</v>
      </c>
      <c r="I37" s="236"/>
      <c r="J37" s="236">
        <v>40</v>
      </c>
      <c r="K37" s="236">
        <v>50</v>
      </c>
      <c r="L37" s="236">
        <v>32</v>
      </c>
      <c r="M37" s="236">
        <v>45</v>
      </c>
      <c r="N37" s="236">
        <v>40</v>
      </c>
      <c r="O37" s="236"/>
      <c r="P37" s="234">
        <v>23</v>
      </c>
    </row>
    <row r="38" spans="1:21" x14ac:dyDescent="0.2">
      <c r="A38" s="275" t="s">
        <v>163</v>
      </c>
      <c r="B38" s="275"/>
      <c r="C38" s="277"/>
      <c r="D38" s="277"/>
      <c r="E38" s="277"/>
      <c r="F38" s="236"/>
      <c r="G38" s="236"/>
      <c r="H38" s="236"/>
      <c r="I38" s="236"/>
      <c r="J38" s="236"/>
      <c r="K38" s="236"/>
      <c r="L38" s="236"/>
      <c r="M38" s="236"/>
      <c r="N38" s="236"/>
      <c r="O38" s="236"/>
      <c r="P38" s="234"/>
    </row>
    <row r="39" spans="1:21" x14ac:dyDescent="0.2">
      <c r="A39" s="278" t="s">
        <v>282</v>
      </c>
      <c r="B39" s="278"/>
      <c r="C39" s="280"/>
      <c r="D39" s="280"/>
      <c r="E39" s="280"/>
      <c r="F39" s="236">
        <v>28</v>
      </c>
      <c r="G39" s="236">
        <v>32</v>
      </c>
      <c r="H39" s="236">
        <v>26</v>
      </c>
      <c r="I39" s="236"/>
      <c r="J39" s="236">
        <v>23</v>
      </c>
      <c r="K39" s="236">
        <v>30</v>
      </c>
      <c r="L39" s="236">
        <v>18</v>
      </c>
      <c r="M39" s="236">
        <v>26</v>
      </c>
      <c r="N39" s="236">
        <v>20</v>
      </c>
      <c r="O39" s="236"/>
      <c r="P39" s="234">
        <v>10</v>
      </c>
    </row>
    <row r="40" spans="1:21" x14ac:dyDescent="0.2">
      <c r="A40" s="278" t="s">
        <v>283</v>
      </c>
      <c r="B40" s="278"/>
      <c r="C40" s="280"/>
      <c r="D40" s="280"/>
      <c r="E40" s="280"/>
      <c r="F40" s="236">
        <v>50</v>
      </c>
      <c r="G40" s="236">
        <v>52</v>
      </c>
      <c r="H40" s="236">
        <v>47</v>
      </c>
      <c r="I40" s="236"/>
      <c r="J40" s="236">
        <v>43</v>
      </c>
      <c r="K40" s="236">
        <v>54</v>
      </c>
      <c r="L40" s="236">
        <v>35</v>
      </c>
      <c r="M40" s="236">
        <v>48</v>
      </c>
      <c r="N40" s="236">
        <v>44</v>
      </c>
      <c r="O40" s="236"/>
      <c r="P40" s="234">
        <v>25</v>
      </c>
    </row>
    <row r="41" spans="1:21" x14ac:dyDescent="0.2">
      <c r="A41" s="278" t="s">
        <v>284</v>
      </c>
      <c r="B41" s="278"/>
      <c r="C41" s="280"/>
      <c r="D41" s="280"/>
      <c r="E41" s="280"/>
      <c r="F41" s="236">
        <v>42</v>
      </c>
      <c r="G41" s="236">
        <v>42</v>
      </c>
      <c r="H41" s="236">
        <v>29</v>
      </c>
      <c r="I41" s="236"/>
      <c r="J41" s="236">
        <v>26</v>
      </c>
      <c r="K41" s="236">
        <v>37</v>
      </c>
      <c r="L41" s="236">
        <v>20</v>
      </c>
      <c r="M41" s="236">
        <v>37</v>
      </c>
      <c r="N41" s="236">
        <v>34</v>
      </c>
      <c r="O41" s="236"/>
      <c r="P41" s="234">
        <v>13</v>
      </c>
    </row>
    <row r="42" spans="1:21" s="178" customFormat="1" x14ac:dyDescent="0.2">
      <c r="A42" s="281" t="s">
        <v>286</v>
      </c>
      <c r="B42" s="281"/>
      <c r="C42" s="283"/>
      <c r="D42" s="283"/>
      <c r="E42" s="283"/>
      <c r="F42" s="236">
        <v>45</v>
      </c>
      <c r="G42" s="236">
        <v>48</v>
      </c>
      <c r="H42" s="236">
        <v>41</v>
      </c>
      <c r="I42" s="284"/>
      <c r="J42" s="236">
        <v>39</v>
      </c>
      <c r="K42" s="236">
        <v>49</v>
      </c>
      <c r="L42" s="236">
        <v>31</v>
      </c>
      <c r="M42" s="236">
        <v>42</v>
      </c>
      <c r="N42" s="236">
        <v>38</v>
      </c>
      <c r="O42" s="284"/>
      <c r="P42" s="234">
        <v>21</v>
      </c>
    </row>
    <row r="43" spans="1:21" x14ac:dyDescent="0.2">
      <c r="A43" s="224"/>
      <c r="B43" s="144"/>
      <c r="C43" s="235"/>
      <c r="D43" s="235"/>
      <c r="E43" s="235"/>
      <c r="F43" s="236"/>
      <c r="G43" s="236"/>
      <c r="H43" s="236"/>
      <c r="I43" s="236"/>
      <c r="J43" s="236"/>
      <c r="K43" s="236"/>
      <c r="L43" s="236"/>
      <c r="M43" s="236"/>
      <c r="N43" s="236"/>
      <c r="O43" s="236"/>
      <c r="P43" s="234"/>
    </row>
    <row r="44" spans="1:21" x14ac:dyDescent="0.2">
      <c r="A44" s="286" t="s">
        <v>242</v>
      </c>
      <c r="B44" s="286"/>
      <c r="C44" s="287"/>
      <c r="D44" s="287"/>
      <c r="E44" s="287"/>
      <c r="F44" s="236">
        <v>2</v>
      </c>
      <c r="G44" s="236">
        <v>1</v>
      </c>
      <c r="H44" s="236">
        <v>1</v>
      </c>
      <c r="I44" s="236"/>
      <c r="J44" s="236">
        <v>0</v>
      </c>
      <c r="K44" s="236">
        <v>1</v>
      </c>
      <c r="L44" s="236">
        <v>0</v>
      </c>
      <c r="M44" s="236">
        <v>1</v>
      </c>
      <c r="N44" s="236">
        <v>0</v>
      </c>
      <c r="O44" s="236"/>
      <c r="P44" s="234">
        <v>0</v>
      </c>
    </row>
    <row r="45" spans="1:21" x14ac:dyDescent="0.2">
      <c r="A45" s="224"/>
      <c r="B45" s="144"/>
      <c r="C45" s="235"/>
      <c r="D45" s="235"/>
      <c r="E45" s="235"/>
      <c r="F45" s="236"/>
      <c r="G45" s="236"/>
      <c r="H45" s="236"/>
      <c r="I45" s="236"/>
      <c r="J45" s="236"/>
      <c r="K45" s="236"/>
      <c r="L45" s="236"/>
      <c r="M45" s="236"/>
      <c r="N45" s="236"/>
      <c r="O45" s="236"/>
      <c r="P45" s="234"/>
    </row>
    <row r="46" spans="1:21" s="178" customFormat="1" x14ac:dyDescent="0.2">
      <c r="A46" s="281" t="s">
        <v>287</v>
      </c>
      <c r="B46" s="281"/>
      <c r="C46" s="283"/>
      <c r="D46" s="283"/>
      <c r="E46" s="283"/>
      <c r="F46" s="236">
        <v>44</v>
      </c>
      <c r="G46" s="236">
        <v>47</v>
      </c>
      <c r="H46" s="236">
        <v>41</v>
      </c>
      <c r="I46" s="236">
        <v>38</v>
      </c>
      <c r="J46" s="236">
        <v>38</v>
      </c>
      <c r="K46" s="236">
        <v>48</v>
      </c>
      <c r="L46" s="236">
        <v>30</v>
      </c>
      <c r="M46" s="236">
        <v>42</v>
      </c>
      <c r="N46" s="236">
        <v>38</v>
      </c>
      <c r="O46" s="284"/>
      <c r="P46" s="234">
        <v>21</v>
      </c>
    </row>
    <row r="47" spans="1:21" x14ac:dyDescent="0.2">
      <c r="A47" s="224"/>
      <c r="B47" s="144"/>
      <c r="C47" s="235"/>
      <c r="D47" s="235"/>
      <c r="E47" s="235"/>
      <c r="F47" s="236"/>
      <c r="G47" s="236"/>
      <c r="H47" s="236"/>
      <c r="I47" s="236"/>
      <c r="J47" s="236"/>
      <c r="K47" s="236"/>
      <c r="L47" s="236"/>
      <c r="M47" s="236"/>
      <c r="N47" s="236"/>
      <c r="O47" s="236"/>
      <c r="P47" s="234"/>
    </row>
    <row r="48" spans="1:21" x14ac:dyDescent="0.2">
      <c r="A48" s="140" t="s">
        <v>281</v>
      </c>
      <c r="B48" s="140"/>
      <c r="C48" s="288"/>
      <c r="D48" s="288"/>
      <c r="E48" s="288"/>
      <c r="F48" s="236">
        <v>7</v>
      </c>
      <c r="G48" s="236">
        <v>6</v>
      </c>
      <c r="H48" s="236">
        <v>6</v>
      </c>
      <c r="I48" s="236"/>
      <c r="J48" s="236">
        <v>4</v>
      </c>
      <c r="K48" s="236">
        <v>5</v>
      </c>
      <c r="L48" s="236">
        <v>3</v>
      </c>
      <c r="M48" s="236">
        <v>4</v>
      </c>
      <c r="N48" s="236">
        <v>2</v>
      </c>
      <c r="O48" s="236"/>
      <c r="P48" s="234">
        <v>1</v>
      </c>
    </row>
    <row r="49" spans="1:20" x14ac:dyDescent="0.2">
      <c r="A49" s="286"/>
      <c r="B49" s="286"/>
      <c r="C49" s="287"/>
      <c r="D49" s="287"/>
      <c r="E49" s="287"/>
      <c r="F49" s="236"/>
      <c r="G49" s="236"/>
      <c r="H49" s="236"/>
      <c r="I49" s="236"/>
      <c r="J49" s="236"/>
      <c r="K49" s="236"/>
      <c r="L49" s="236"/>
      <c r="M49" s="236"/>
      <c r="N49" s="236"/>
      <c r="O49" s="236"/>
      <c r="P49" s="234"/>
    </row>
    <row r="50" spans="1:20" s="178" customFormat="1" x14ac:dyDescent="0.2">
      <c r="A50" s="281" t="s">
        <v>288</v>
      </c>
      <c r="B50" s="281"/>
      <c r="C50" s="283"/>
      <c r="D50" s="283"/>
      <c r="E50" s="283"/>
      <c r="F50" s="236">
        <v>44</v>
      </c>
      <c r="G50" s="236">
        <v>47</v>
      </c>
      <c r="H50" s="236">
        <v>41</v>
      </c>
      <c r="I50" s="284"/>
      <c r="J50" s="236">
        <v>38</v>
      </c>
      <c r="K50" s="236">
        <v>48</v>
      </c>
      <c r="L50" s="236">
        <v>30</v>
      </c>
      <c r="M50" s="236">
        <v>42</v>
      </c>
      <c r="N50" s="236">
        <v>38</v>
      </c>
      <c r="O50" s="284"/>
      <c r="P50" s="234">
        <v>21</v>
      </c>
    </row>
    <row r="51" spans="1:20" s="178" customFormat="1" x14ac:dyDescent="0.2">
      <c r="A51" s="281"/>
      <c r="B51" s="281"/>
      <c r="C51" s="283"/>
      <c r="D51" s="283"/>
      <c r="E51" s="283"/>
      <c r="F51" s="284"/>
      <c r="G51" s="284"/>
      <c r="H51" s="284"/>
      <c r="I51" s="284"/>
      <c r="J51" s="284"/>
      <c r="K51" s="284"/>
      <c r="L51" s="284"/>
      <c r="M51" s="284"/>
      <c r="N51" s="284"/>
      <c r="O51" s="284"/>
      <c r="P51" s="359"/>
    </row>
    <row r="52" spans="1:20" s="178" customFormat="1" x14ac:dyDescent="0.2">
      <c r="A52" s="222" t="s">
        <v>225</v>
      </c>
      <c r="B52" s="222"/>
      <c r="C52" s="222"/>
      <c r="D52" s="222"/>
      <c r="E52" s="222"/>
      <c r="F52" s="236">
        <v>45</v>
      </c>
      <c r="G52" s="236">
        <v>48</v>
      </c>
      <c r="H52" s="236">
        <v>41</v>
      </c>
      <c r="I52" s="284"/>
      <c r="J52" s="236">
        <v>39</v>
      </c>
      <c r="K52" s="236">
        <v>48</v>
      </c>
      <c r="L52" s="236">
        <v>30</v>
      </c>
      <c r="M52" s="236">
        <v>42</v>
      </c>
      <c r="N52" s="236">
        <v>38</v>
      </c>
      <c r="O52" s="284"/>
      <c r="P52" s="234">
        <v>21</v>
      </c>
    </row>
    <row r="53" spans="1:20" s="178" customFormat="1" x14ac:dyDescent="0.2">
      <c r="A53" s="222"/>
      <c r="B53" s="222"/>
      <c r="C53" s="222"/>
      <c r="D53" s="222"/>
      <c r="E53" s="222"/>
      <c r="F53" s="284"/>
      <c r="G53" s="284"/>
      <c r="H53" s="284"/>
      <c r="I53" s="284"/>
      <c r="J53" s="284"/>
      <c r="K53" s="284"/>
      <c r="L53" s="284"/>
      <c r="M53" s="284"/>
      <c r="N53" s="284"/>
      <c r="O53" s="284"/>
      <c r="P53" s="359"/>
    </row>
    <row r="54" spans="1:20" s="178" customFormat="1" x14ac:dyDescent="0.2">
      <c r="A54" s="368" t="s">
        <v>248</v>
      </c>
      <c r="B54" s="222"/>
      <c r="C54" s="222"/>
      <c r="D54" s="222"/>
      <c r="E54" s="222"/>
      <c r="F54" s="284"/>
      <c r="G54" s="284"/>
      <c r="H54" s="284"/>
      <c r="I54" s="284"/>
      <c r="J54" s="284"/>
      <c r="K54" s="284"/>
      <c r="L54" s="284"/>
      <c r="M54" s="284"/>
      <c r="N54" s="284"/>
      <c r="O54" s="284"/>
      <c r="P54" s="359"/>
    </row>
    <row r="55" spans="1:20" s="178" customFormat="1" x14ac:dyDescent="0.2">
      <c r="A55" s="295" t="s">
        <v>249</v>
      </c>
      <c r="B55" s="222"/>
      <c r="C55" s="222"/>
      <c r="D55" s="222"/>
      <c r="E55" s="222"/>
      <c r="F55" s="284">
        <v>45</v>
      </c>
      <c r="G55" s="284">
        <v>48</v>
      </c>
      <c r="H55" s="284">
        <v>41</v>
      </c>
      <c r="I55" s="284"/>
      <c r="J55" s="284">
        <v>39</v>
      </c>
      <c r="K55" s="284">
        <v>48</v>
      </c>
      <c r="L55" s="284">
        <v>31</v>
      </c>
      <c r="M55" s="284">
        <v>42</v>
      </c>
      <c r="N55" s="284">
        <v>38</v>
      </c>
      <c r="O55" s="284"/>
      <c r="P55" s="359">
        <v>21</v>
      </c>
    </row>
    <row r="56" spans="1:20" s="178" customFormat="1" x14ac:dyDescent="0.2">
      <c r="A56" s="295" t="s">
        <v>250</v>
      </c>
      <c r="B56" s="222"/>
      <c r="C56" s="222"/>
      <c r="D56" s="222"/>
      <c r="E56" s="222"/>
      <c r="F56" s="284">
        <v>46</v>
      </c>
      <c r="G56" s="284">
        <v>49</v>
      </c>
      <c r="H56" s="284">
        <v>43</v>
      </c>
      <c r="I56" s="284"/>
      <c r="J56" s="284">
        <v>40</v>
      </c>
      <c r="K56" s="284">
        <v>50</v>
      </c>
      <c r="L56" s="284">
        <v>31</v>
      </c>
      <c r="M56" s="284">
        <v>44</v>
      </c>
      <c r="N56" s="284">
        <v>39</v>
      </c>
      <c r="O56" s="284"/>
      <c r="P56" s="359">
        <v>22</v>
      </c>
    </row>
    <row r="57" spans="1:20" s="178" customFormat="1" x14ac:dyDescent="0.2">
      <c r="A57" s="295" t="s">
        <v>251</v>
      </c>
      <c r="B57" s="222"/>
      <c r="C57" s="222"/>
      <c r="D57" s="222"/>
      <c r="E57" s="222"/>
      <c r="F57" s="284">
        <v>41</v>
      </c>
      <c r="G57" s="284">
        <v>40</v>
      </c>
      <c r="H57" s="284">
        <v>34</v>
      </c>
      <c r="I57" s="284"/>
      <c r="J57" s="284">
        <v>35</v>
      </c>
      <c r="K57" s="284">
        <v>43</v>
      </c>
      <c r="L57" s="284">
        <v>27</v>
      </c>
      <c r="M57" s="284">
        <v>36</v>
      </c>
      <c r="N57" s="284">
        <v>36</v>
      </c>
      <c r="O57" s="284"/>
      <c r="P57" s="359">
        <v>18</v>
      </c>
    </row>
    <row r="58" spans="1:20" x14ac:dyDescent="0.2">
      <c r="A58" s="291"/>
      <c r="B58" s="291"/>
      <c r="C58" s="291"/>
      <c r="D58" s="291"/>
      <c r="E58" s="291"/>
      <c r="F58" s="243"/>
      <c r="G58" s="243"/>
      <c r="H58" s="243"/>
      <c r="I58" s="243"/>
      <c r="J58" s="243"/>
      <c r="K58" s="243"/>
      <c r="L58" s="243"/>
      <c r="M58" s="243"/>
      <c r="N58" s="243"/>
      <c r="O58" s="243"/>
      <c r="P58" s="243"/>
      <c r="Q58" s="234"/>
      <c r="R58" s="234"/>
      <c r="S58" s="234"/>
      <c r="T58" s="234"/>
    </row>
    <row r="59" spans="1:20" x14ac:dyDescent="0.2">
      <c r="A59" s="295"/>
      <c r="B59" s="295"/>
      <c r="C59" s="234"/>
      <c r="D59" s="234"/>
      <c r="E59" s="234"/>
      <c r="F59" s="234"/>
      <c r="G59" s="234"/>
      <c r="H59" s="234"/>
      <c r="I59" s="234"/>
      <c r="J59" s="234"/>
      <c r="K59" s="234"/>
      <c r="L59" s="234"/>
      <c r="M59" s="234"/>
      <c r="N59" s="234"/>
      <c r="O59" s="234"/>
      <c r="P59" s="310" t="s">
        <v>294</v>
      </c>
      <c r="Q59" s="234"/>
      <c r="R59" s="234"/>
      <c r="S59" s="234"/>
    </row>
    <row r="60" spans="1:20" x14ac:dyDescent="0.2">
      <c r="A60" s="295" t="s">
        <v>247</v>
      </c>
      <c r="B60" s="296"/>
      <c r="C60" s="270"/>
      <c r="D60" s="270"/>
      <c r="E60" s="270"/>
      <c r="F60" s="433"/>
      <c r="G60" s="433"/>
      <c r="H60" s="433"/>
      <c r="I60" s="270"/>
      <c r="J60" s="433"/>
      <c r="K60" s="433"/>
      <c r="L60" s="433"/>
      <c r="M60" s="433"/>
      <c r="N60" s="433"/>
      <c r="O60" s="433"/>
      <c r="P60" s="433"/>
    </row>
    <row r="61" spans="1:20" x14ac:dyDescent="0.2">
      <c r="A61" s="344" t="s">
        <v>325</v>
      </c>
      <c r="B61" s="433"/>
      <c r="C61" s="433"/>
      <c r="D61" s="433"/>
      <c r="E61" s="433"/>
      <c r="F61" s="433"/>
      <c r="G61" s="433"/>
      <c r="H61" s="433"/>
      <c r="I61" s="433"/>
      <c r="J61" s="433"/>
      <c r="K61" s="433"/>
      <c r="L61" s="433"/>
      <c r="M61" s="433"/>
      <c r="N61" s="433"/>
      <c r="O61" s="433"/>
      <c r="P61" s="433"/>
    </row>
    <row r="62" spans="1:20" ht="12.75" customHeight="1" x14ac:dyDescent="0.2">
      <c r="A62" s="286" t="s">
        <v>274</v>
      </c>
      <c r="B62" s="436"/>
      <c r="C62" s="297"/>
      <c r="D62" s="297"/>
      <c r="E62" s="297"/>
      <c r="F62" s="436"/>
      <c r="G62" s="436"/>
      <c r="H62" s="436"/>
      <c r="I62" s="297"/>
      <c r="J62" s="436"/>
      <c r="K62" s="436"/>
      <c r="L62" s="436"/>
      <c r="M62" s="436"/>
      <c r="N62" s="436"/>
      <c r="O62" s="436"/>
    </row>
    <row r="63" spans="1:20" x14ac:dyDescent="0.2">
      <c r="A63" s="286" t="s">
        <v>326</v>
      </c>
      <c r="B63" s="343"/>
      <c r="C63" s="343"/>
      <c r="D63" s="343"/>
      <c r="E63" s="343"/>
      <c r="F63" s="343"/>
      <c r="G63" s="343"/>
      <c r="H63" s="343"/>
      <c r="I63" s="343"/>
    </row>
    <row r="64" spans="1:20" x14ac:dyDescent="0.2">
      <c r="A64" s="286" t="s">
        <v>275</v>
      </c>
    </row>
    <row r="65" spans="1:1" x14ac:dyDescent="0.2">
      <c r="A65" s="286" t="s">
        <v>276</v>
      </c>
    </row>
  </sheetData>
  <mergeCells count="9">
    <mergeCell ref="R33:T33"/>
    <mergeCell ref="R5:T5"/>
    <mergeCell ref="A2:F2"/>
    <mergeCell ref="B5:B6"/>
    <mergeCell ref="F5:H5"/>
    <mergeCell ref="J5:N5"/>
    <mergeCell ref="F33:H33"/>
    <mergeCell ref="K33:N33"/>
    <mergeCell ref="D5:D6"/>
  </mergeCells>
  <phoneticPr fontId="42" type="noConversion"/>
  <pageMargins left="0.39370078740157483" right="0.39370078740157483" top="0.78740157480314965" bottom="0.78740157480314965" header="0.51181102362204722" footer="0.51181102362204722"/>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T47"/>
  <sheetViews>
    <sheetView showGridLines="0" zoomScaleNormal="100" workbookViewId="0">
      <selection activeCell="A4" sqref="A4"/>
    </sheetView>
  </sheetViews>
  <sheetFormatPr defaultRowHeight="12.75" x14ac:dyDescent="0.2"/>
  <cols>
    <col min="1" max="1" width="15" style="98" customWidth="1"/>
    <col min="2" max="9" width="9.28515625" customWidth="1"/>
  </cols>
  <sheetData>
    <row r="1" spans="1:17" s="71" customFormat="1" ht="28.5" customHeight="1" x14ac:dyDescent="0.2">
      <c r="A1" s="499" t="s">
        <v>327</v>
      </c>
      <c r="B1" s="499"/>
      <c r="C1" s="499"/>
      <c r="D1" s="499"/>
      <c r="E1" s="499"/>
      <c r="F1" s="499"/>
      <c r="G1" s="499"/>
      <c r="H1" s="499"/>
      <c r="I1" s="499"/>
      <c r="J1" s="499"/>
      <c r="M1"/>
    </row>
    <row r="2" spans="1:17" s="71" customFormat="1" x14ac:dyDescent="0.2">
      <c r="A2" s="72" t="s">
        <v>328</v>
      </c>
      <c r="B2" s="121"/>
      <c r="C2" s="121"/>
      <c r="D2" s="121"/>
      <c r="E2" s="121"/>
      <c r="F2" s="121"/>
      <c r="G2" s="121"/>
      <c r="H2" s="95"/>
      <c r="I2" s="95"/>
      <c r="M2"/>
    </row>
    <row r="3" spans="1:17" s="71" customFormat="1" ht="14.25" x14ac:dyDescent="0.2">
      <c r="A3" s="72" t="s">
        <v>255</v>
      </c>
      <c r="H3" s="95"/>
      <c r="I3" s="95"/>
      <c r="M3"/>
    </row>
    <row r="4" spans="1:17" ht="12.75" customHeight="1" x14ac:dyDescent="0.2">
      <c r="A4" s="99"/>
      <c r="B4" s="74"/>
      <c r="C4" s="74"/>
    </row>
    <row r="5" spans="1:17" ht="12.75" customHeight="1" thickBot="1" x14ac:dyDescent="0.25">
      <c r="A5" s="99"/>
      <c r="B5" s="74"/>
      <c r="C5" s="74"/>
      <c r="D5" s="100"/>
      <c r="E5" s="12"/>
      <c r="F5" s="12"/>
      <c r="G5" s="102"/>
      <c r="H5" s="102"/>
      <c r="I5" s="102"/>
    </row>
    <row r="6" spans="1:17" ht="12.75" customHeight="1" thickBot="1" x14ac:dyDescent="0.25">
      <c r="A6" s="99"/>
      <c r="B6" s="74"/>
      <c r="C6" s="74"/>
      <c r="E6" s="503" t="s">
        <v>70</v>
      </c>
      <c r="F6" s="504"/>
      <c r="G6" s="504"/>
      <c r="H6" s="504"/>
      <c r="I6" s="504"/>
      <c r="J6" s="505"/>
    </row>
    <row r="7" spans="1:17" ht="13.5" thickBot="1" x14ac:dyDescent="0.25">
      <c r="A7" s="99"/>
      <c r="B7" s="108"/>
      <c r="C7" s="108"/>
      <c r="E7" s="531" t="s">
        <v>272</v>
      </c>
      <c r="F7" s="532"/>
      <c r="G7" s="533"/>
      <c r="H7" s="534" t="s">
        <v>43</v>
      </c>
      <c r="I7" s="535"/>
      <c r="J7" s="536"/>
      <c r="M7" s="347"/>
      <c r="N7" s="347"/>
      <c r="O7" s="347"/>
      <c r="P7" s="347"/>
      <c r="Q7" s="347"/>
    </row>
    <row r="8" spans="1:17" x14ac:dyDescent="0.2">
      <c r="A8" s="99"/>
      <c r="B8" s="108"/>
      <c r="C8" s="108"/>
      <c r="D8" s="108"/>
      <c r="E8" s="108"/>
      <c r="F8" s="108"/>
      <c r="G8" s="108"/>
      <c r="H8" s="108"/>
      <c r="I8" s="74"/>
      <c r="M8" s="426" t="s">
        <v>43</v>
      </c>
      <c r="N8" s="427"/>
      <c r="O8" s="427"/>
      <c r="P8" s="427"/>
      <c r="Q8" s="347"/>
    </row>
    <row r="9" spans="1:17" ht="12.75" customHeight="1" x14ac:dyDescent="0.2">
      <c r="A9" s="500" t="s">
        <v>329</v>
      </c>
      <c r="B9" s="501"/>
      <c r="C9" s="501"/>
      <c r="D9" s="501"/>
      <c r="E9" s="501"/>
      <c r="F9" s="501"/>
      <c r="G9" s="501"/>
      <c r="H9" s="73"/>
      <c r="I9" s="74"/>
      <c r="M9" s="426" t="s">
        <v>72</v>
      </c>
      <c r="N9" s="427"/>
      <c r="O9" s="427"/>
      <c r="P9" s="427"/>
      <c r="Q9" s="347"/>
    </row>
    <row r="10" spans="1:17" x14ac:dyDescent="0.2">
      <c r="A10" s="506" t="s">
        <v>330</v>
      </c>
      <c r="B10" s="502" t="s">
        <v>331</v>
      </c>
      <c r="C10" s="502"/>
      <c r="D10" s="502"/>
      <c r="E10" s="502"/>
      <c r="F10" s="502"/>
      <c r="G10" s="502"/>
      <c r="H10" s="502"/>
      <c r="I10" s="502"/>
      <c r="J10" s="502"/>
      <c r="M10" s="427"/>
      <c r="N10" s="427"/>
      <c r="O10" s="427"/>
      <c r="P10" s="427"/>
      <c r="Q10" s="347"/>
    </row>
    <row r="11" spans="1:17" ht="22.5" x14ac:dyDescent="0.2">
      <c r="A11" s="507"/>
      <c r="B11" s="135" t="s">
        <v>256</v>
      </c>
      <c r="C11" s="135" t="s">
        <v>47</v>
      </c>
      <c r="D11" s="135">
        <v>1</v>
      </c>
      <c r="E11" s="135">
        <v>2</v>
      </c>
      <c r="F11" s="135">
        <v>3</v>
      </c>
      <c r="G11" s="135">
        <v>4</v>
      </c>
      <c r="H11" s="135">
        <v>5</v>
      </c>
      <c r="I11" s="135">
        <v>6</v>
      </c>
      <c r="J11" s="136" t="s">
        <v>211</v>
      </c>
      <c r="M11" s="427"/>
      <c r="N11" s="427"/>
      <c r="O11" s="427"/>
      <c r="P11" s="427"/>
      <c r="Q11" s="347"/>
    </row>
    <row r="12" spans="1:17" x14ac:dyDescent="0.2">
      <c r="A12" s="78" t="s">
        <v>47</v>
      </c>
      <c r="B12" s="381">
        <f ca="1">VLOOKUP($A12,INDIRECT($N$12),'Table 6 data'!B$6,0)</f>
        <v>197</v>
      </c>
      <c r="C12" s="381">
        <f ca="1">VLOOKUP($A12,INDIRECT($N$12),'Table 6 data'!C$6,0)</f>
        <v>2583</v>
      </c>
      <c r="D12" s="381">
        <f ca="1">VLOOKUP($A12,INDIRECT($N$12),'Table 6 data'!D$6,0)</f>
        <v>1915</v>
      </c>
      <c r="E12" s="381">
        <f ca="1">VLOOKUP($A12,INDIRECT($N$12),'Table 6 data'!E$6,0)</f>
        <v>5085</v>
      </c>
      <c r="F12" s="381">
        <f ca="1">VLOOKUP($A12,INDIRECT($N$12),'Table 6 data'!F$6,0)</f>
        <v>1903</v>
      </c>
      <c r="G12" s="381">
        <f ca="1">VLOOKUP($A12,INDIRECT($N$12),'Table 6 data'!G$6,0)</f>
        <v>2112</v>
      </c>
      <c r="H12" s="381">
        <f ca="1">VLOOKUP($A12,INDIRECT($N$12),'Table 6 data'!H$6,0)</f>
        <v>322</v>
      </c>
      <c r="I12" s="381">
        <f ca="1">VLOOKUP($A12,INDIRECT($N$12),'Table 6 data'!I$6,0)</f>
        <v>0</v>
      </c>
      <c r="J12" s="381">
        <f ca="1">VLOOKUP($A12,INDIRECT($N$12),'Table 6 data'!J$6,0)</f>
        <v>9422</v>
      </c>
      <c r="K12" s="164"/>
      <c r="M12" s="427"/>
      <c r="N12" s="427" t="str">
        <f>CONCATENATE("KS2_",H$7,"_Reading")</f>
        <v>KS2_Numbers_Reading</v>
      </c>
      <c r="O12" s="427"/>
      <c r="P12" s="427"/>
      <c r="Q12" s="347"/>
    </row>
    <row r="13" spans="1:17" x14ac:dyDescent="0.2">
      <c r="A13" s="101">
        <v>1</v>
      </c>
      <c r="B13" s="382">
        <f ca="1">VLOOKUP($A13,INDIRECT($N$12),'Table 6 data'!B$6,0)</f>
        <v>68</v>
      </c>
      <c r="C13" s="382">
        <f ca="1">VLOOKUP($A13,INDIRECT($N$12),'Table 6 data'!C$6,0)</f>
        <v>60</v>
      </c>
      <c r="D13" s="382">
        <f ca="1">VLOOKUP($A13,INDIRECT($N$12),'Table 6 data'!D$6,0)</f>
        <v>522</v>
      </c>
      <c r="E13" s="382">
        <f ca="1">VLOOKUP($A13,INDIRECT($N$12),'Table 6 data'!E$6,0)</f>
        <v>11364</v>
      </c>
      <c r="F13" s="382">
        <f ca="1">VLOOKUP($A13,INDIRECT($N$12),'Table 6 data'!F$6,0)</f>
        <v>17509</v>
      </c>
      <c r="G13" s="382">
        <f ca="1">VLOOKUP($A13,INDIRECT($N$12),'Table 6 data'!G$6,0)</f>
        <v>30161</v>
      </c>
      <c r="H13" s="382">
        <f ca="1">VLOOKUP($A13,INDIRECT($N$12),'Table 6 data'!H$6,0)</f>
        <v>4963</v>
      </c>
      <c r="I13" s="382">
        <f ca="1">VLOOKUP($A13,INDIRECT($N$12),'Table 6 data'!I$6,0)</f>
        <v>0</v>
      </c>
      <c r="J13" s="382">
        <f ca="1">VLOOKUP($A13,INDIRECT($N$12),'Table 6 data'!J$6,0)</f>
        <v>52633</v>
      </c>
      <c r="M13" s="427"/>
      <c r="N13" s="427" t="str">
        <f>CONCATENATE("KS2_",H7,"_Writing")</f>
        <v>KS2_Numbers_Writing</v>
      </c>
      <c r="O13" s="427"/>
      <c r="P13" s="427"/>
      <c r="Q13" s="347"/>
    </row>
    <row r="14" spans="1:17" x14ac:dyDescent="0.2">
      <c r="A14" s="81" t="s">
        <v>124</v>
      </c>
      <c r="B14" s="382">
        <f ca="1">VLOOKUP($A14,INDIRECT($N$12),'Table 6 data'!B$6,0)</f>
        <v>15</v>
      </c>
      <c r="C14" s="382">
        <f ca="1">VLOOKUP($A14,INDIRECT($N$12),'Table 6 data'!C$6,0)</f>
        <v>2</v>
      </c>
      <c r="D14" s="382">
        <f ca="1">VLOOKUP($A14,INDIRECT($N$12),'Table 6 data'!D$6,0)</f>
        <v>16</v>
      </c>
      <c r="E14" s="382">
        <f ca="1">VLOOKUP($A14,INDIRECT($N$12),'Table 6 data'!E$6,0)</f>
        <v>2343</v>
      </c>
      <c r="F14" s="382">
        <f ca="1">VLOOKUP($A14,INDIRECT($N$12),'Table 6 data'!F$6,0)</f>
        <v>11833</v>
      </c>
      <c r="G14" s="382">
        <f ca="1">VLOOKUP($A14,INDIRECT($N$12),'Table 6 data'!G$6,0)</f>
        <v>40345</v>
      </c>
      <c r="H14" s="382">
        <f ca="1">VLOOKUP($A14,INDIRECT($N$12),'Table 6 data'!H$6,0)</f>
        <v>9732</v>
      </c>
      <c r="I14" s="382">
        <f ca="1">VLOOKUP($A14,INDIRECT($N$12),'Table 6 data'!I$6,0)</f>
        <v>3</v>
      </c>
      <c r="J14" s="382">
        <f ca="1">VLOOKUP($A14,INDIRECT($N$12),'Table 6 data'!J$6,0)</f>
        <v>50080</v>
      </c>
      <c r="M14" s="427"/>
      <c r="N14" s="427" t="str">
        <f>CONCATENATE("KS2_",H7,"_Mathematics")</f>
        <v>KS2_Numbers_Mathematics</v>
      </c>
      <c r="O14" s="427"/>
      <c r="P14" s="427"/>
      <c r="Q14" s="347"/>
    </row>
    <row r="15" spans="1:17" x14ac:dyDescent="0.2">
      <c r="A15" s="81" t="s">
        <v>123</v>
      </c>
      <c r="B15" s="382">
        <f ca="1">VLOOKUP($A15,INDIRECT($N$12),'Table 6 data'!B$6,0)</f>
        <v>14</v>
      </c>
      <c r="C15" s="382">
        <f ca="1">VLOOKUP($A15,INDIRECT($N$12),'Table 6 data'!C$6,0)</f>
        <v>1</v>
      </c>
      <c r="D15" s="382">
        <f ca="1">VLOOKUP($A15,INDIRECT($N$12),'Table 6 data'!D$6,0)</f>
        <v>6</v>
      </c>
      <c r="E15" s="382">
        <f ca="1">VLOOKUP($A15,INDIRECT($N$12),'Table 6 data'!E$6,0)</f>
        <v>751</v>
      </c>
      <c r="F15" s="382">
        <f ca="1">VLOOKUP($A15,INDIRECT($N$12),'Table 6 data'!F$6,0)</f>
        <v>8535</v>
      </c>
      <c r="G15" s="382">
        <f ca="1">VLOOKUP($A15,INDIRECT($N$12),'Table 6 data'!G$6,0)</f>
        <v>72245</v>
      </c>
      <c r="H15" s="382">
        <f ca="1">VLOOKUP($A15,INDIRECT($N$12),'Table 6 data'!H$6,0)</f>
        <v>33941</v>
      </c>
      <c r="I15" s="382">
        <f ca="1">VLOOKUP($A15,INDIRECT($N$12),'Table 6 data'!I$6,0)</f>
        <v>8</v>
      </c>
      <c r="J15" s="382">
        <f ca="1">VLOOKUP($A15,INDIRECT($N$12),'Table 6 data'!J$6,0)</f>
        <v>106194</v>
      </c>
      <c r="M15" s="428"/>
      <c r="N15" s="428"/>
      <c r="O15" s="428"/>
      <c r="P15" s="428"/>
      <c r="Q15" s="347"/>
    </row>
    <row r="16" spans="1:17" x14ac:dyDescent="0.2">
      <c r="A16" s="81" t="s">
        <v>122</v>
      </c>
      <c r="B16" s="382">
        <f ca="1">VLOOKUP($A16,INDIRECT($N$12),'Table 6 data'!B$6,0)</f>
        <v>10</v>
      </c>
      <c r="C16" s="382">
        <f ca="1">VLOOKUP($A16,INDIRECT($N$12),'Table 6 data'!C$6,0)</f>
        <v>0</v>
      </c>
      <c r="D16" s="382">
        <f ca="1">VLOOKUP($A16,INDIRECT($N$12),'Table 6 data'!D$6,0)</f>
        <v>1</v>
      </c>
      <c r="E16" s="382">
        <f ca="1">VLOOKUP($A16,INDIRECT($N$12),'Table 6 data'!E$6,0)</f>
        <v>115</v>
      </c>
      <c r="F16" s="382">
        <f ca="1">VLOOKUP($A16,INDIRECT($N$12),'Table 6 data'!F$6,0)</f>
        <v>1922</v>
      </c>
      <c r="G16" s="382">
        <f ca="1">VLOOKUP($A16,INDIRECT($N$12),'Table 6 data'!G$6,0)</f>
        <v>50752</v>
      </c>
      <c r="H16" s="382">
        <f ca="1">VLOOKUP($A16,INDIRECT($N$12),'Table 6 data'!H$6,0)</f>
        <v>67653</v>
      </c>
      <c r="I16" s="382">
        <f ca="1">VLOOKUP($A16,INDIRECT($N$12),'Table 6 data'!I$6,0)</f>
        <v>75</v>
      </c>
      <c r="J16" s="382">
        <f ca="1">VLOOKUP($A16,INDIRECT($N$12),'Table 6 data'!J$6,0)</f>
        <v>118480</v>
      </c>
    </row>
    <row r="17" spans="1:17" x14ac:dyDescent="0.2">
      <c r="A17" s="101" t="s">
        <v>127</v>
      </c>
      <c r="B17" s="383">
        <f ca="1">VLOOKUP($A17,INDIRECT($N$12),'Table 6 data'!B$6,0)</f>
        <v>6</v>
      </c>
      <c r="C17" s="383">
        <f ca="1">VLOOKUP($A17,INDIRECT($N$12),'Table 6 data'!C$6,0)</f>
        <v>2</v>
      </c>
      <c r="D17" s="383">
        <f ca="1">VLOOKUP($A17,INDIRECT($N$12),'Table 6 data'!D$6,0)</f>
        <v>0</v>
      </c>
      <c r="E17" s="383">
        <f ca="1">VLOOKUP($A17,INDIRECT($N$12),'Table 6 data'!E$6,0)</f>
        <v>14</v>
      </c>
      <c r="F17" s="383">
        <f ca="1">VLOOKUP($A17,INDIRECT($N$12),'Table 6 data'!F$6,0)</f>
        <v>170</v>
      </c>
      <c r="G17" s="383">
        <f ca="1">VLOOKUP($A17,INDIRECT($N$12),'Table 6 data'!G$6,0)</f>
        <v>17162</v>
      </c>
      <c r="H17" s="383">
        <f ca="1">VLOOKUP($A17,INDIRECT($N$12),'Table 6 data'!H$6,0)</f>
        <v>111513</v>
      </c>
      <c r="I17" s="383">
        <f ca="1">VLOOKUP($A17,INDIRECT($N$12),'Table 6 data'!I$6,0)</f>
        <v>1969</v>
      </c>
      <c r="J17" s="383">
        <f ca="1">VLOOKUP($A17,INDIRECT($N$12),'Table 6 data'!J$6,0)</f>
        <v>113338</v>
      </c>
    </row>
    <row r="18" spans="1:17" x14ac:dyDescent="0.2">
      <c r="A18" s="82" t="s">
        <v>96</v>
      </c>
      <c r="B18" s="383">
        <f ca="1">VLOOKUP($A18,INDIRECT($N$12),'Table 6 data'!B$6,0)</f>
        <v>45</v>
      </c>
      <c r="C18" s="383">
        <f ca="1">VLOOKUP($A18,INDIRECT($N$12),'Table 6 data'!C$6,0)</f>
        <v>5</v>
      </c>
      <c r="D18" s="383">
        <f ca="1">VLOOKUP($A18,INDIRECT($N$12),'Table 6 data'!D$6,0)</f>
        <v>23</v>
      </c>
      <c r="E18" s="383">
        <f ca="1">VLOOKUP($A18,INDIRECT($N$12),'Table 6 data'!E$6,0)</f>
        <v>3223</v>
      </c>
      <c r="F18" s="383">
        <f ca="1">VLOOKUP($A18,INDIRECT($N$12),'Table 6 data'!F$6,0)</f>
        <v>22460</v>
      </c>
      <c r="G18" s="383">
        <f ca="1">VLOOKUP($A18,INDIRECT($N$12),'Table 6 data'!G$6,0)</f>
        <v>180504</v>
      </c>
      <c r="H18" s="383">
        <f ca="1">VLOOKUP($A18,INDIRECT($N$12),'Table 6 data'!H$6,0)</f>
        <v>222839</v>
      </c>
      <c r="I18" s="383">
        <f ca="1">VLOOKUP($A18,INDIRECT($N$12),'Table 6 data'!I$6,0)</f>
        <v>2055</v>
      </c>
      <c r="J18" s="383">
        <f ca="1">VLOOKUP($A18,INDIRECT($N$12),'Table 6 data'!J$6,0)</f>
        <v>388092</v>
      </c>
    </row>
    <row r="19" spans="1:17" x14ac:dyDescent="0.2">
      <c r="A19" s="99"/>
      <c r="B19" s="108"/>
      <c r="C19" s="108"/>
      <c r="D19" s="108"/>
      <c r="E19" s="108"/>
      <c r="F19" s="108"/>
      <c r="G19" s="108"/>
      <c r="H19" s="108"/>
      <c r="I19" s="74"/>
      <c r="M19" s="348"/>
      <c r="N19" s="347"/>
      <c r="O19" s="347"/>
      <c r="P19" s="347"/>
      <c r="Q19" s="347"/>
    </row>
    <row r="20" spans="1:17" ht="12.75" customHeight="1" x14ac:dyDescent="0.2">
      <c r="A20" s="500" t="s">
        <v>332</v>
      </c>
      <c r="B20" s="501"/>
      <c r="C20" s="501"/>
      <c r="D20" s="501"/>
      <c r="E20" s="501"/>
      <c r="F20" s="501"/>
      <c r="G20" s="501"/>
      <c r="H20" s="73"/>
      <c r="I20" s="74"/>
      <c r="M20" s="348" t="s">
        <v>72</v>
      </c>
      <c r="N20" s="347"/>
      <c r="O20" s="347"/>
      <c r="P20" s="347"/>
      <c r="Q20" s="347"/>
    </row>
    <row r="21" spans="1:17" x14ac:dyDescent="0.2">
      <c r="A21" s="506" t="s">
        <v>330</v>
      </c>
      <c r="B21" s="502" t="s">
        <v>331</v>
      </c>
      <c r="C21" s="502"/>
      <c r="D21" s="502"/>
      <c r="E21" s="502"/>
      <c r="F21" s="502"/>
      <c r="G21" s="502"/>
      <c r="H21" s="502"/>
      <c r="I21" s="502"/>
      <c r="J21" s="502"/>
      <c r="M21" s="347"/>
      <c r="N21" s="347"/>
      <c r="O21" s="347"/>
      <c r="P21" s="347"/>
      <c r="Q21" s="347"/>
    </row>
    <row r="22" spans="1:17" ht="22.5" x14ac:dyDescent="0.2">
      <c r="A22" s="507"/>
      <c r="B22" s="379" t="s">
        <v>256</v>
      </c>
      <c r="C22" s="379" t="s">
        <v>47</v>
      </c>
      <c r="D22" s="379">
        <v>1</v>
      </c>
      <c r="E22" s="379">
        <v>2</v>
      </c>
      <c r="F22" s="379">
        <v>3</v>
      </c>
      <c r="G22" s="379">
        <v>4</v>
      </c>
      <c r="H22" s="379">
        <v>5</v>
      </c>
      <c r="I22" s="379">
        <v>6</v>
      </c>
      <c r="J22" s="380" t="s">
        <v>211</v>
      </c>
      <c r="M22" s="347"/>
      <c r="N22" s="347"/>
      <c r="O22" s="347"/>
      <c r="P22" s="347"/>
      <c r="Q22" s="347"/>
    </row>
    <row r="23" spans="1:17" x14ac:dyDescent="0.2">
      <c r="A23" s="78" t="s">
        <v>47</v>
      </c>
      <c r="B23" s="382">
        <f ca="1">VLOOKUP($A23,INDIRECT($N$13),'Table 6 data'!B$6,0)</f>
        <v>95</v>
      </c>
      <c r="C23" s="382">
        <f ca="1">VLOOKUP($A23,INDIRECT($N$13),'Table 6 data'!C$6,0)</f>
        <v>2869</v>
      </c>
      <c r="D23" s="382">
        <f ca="1">VLOOKUP($A23,INDIRECT($N$13),'Table 6 data'!D$6,0)</f>
        <v>2467</v>
      </c>
      <c r="E23" s="382">
        <f ca="1">VLOOKUP($A23,INDIRECT($N$13),'Table 6 data'!E$6,0)</f>
        <v>6026</v>
      </c>
      <c r="F23" s="382">
        <f ca="1">VLOOKUP($A23,INDIRECT($N$13),'Table 6 data'!F$6,0)</f>
        <v>6115</v>
      </c>
      <c r="G23" s="382">
        <f ca="1">VLOOKUP($A23,INDIRECT($N$13),'Table 6 data'!G$6,0)</f>
        <v>2309</v>
      </c>
      <c r="H23" s="382">
        <f ca="1">VLOOKUP($A23,INDIRECT($N$13),'Table 6 data'!H$6,0)</f>
        <v>68</v>
      </c>
      <c r="I23" s="382">
        <f ca="1">VLOOKUP($A23,INDIRECT($N$13),'Table 6 data'!I$6,0)</f>
        <v>1</v>
      </c>
      <c r="J23" s="382">
        <f ca="1">VLOOKUP($A23,INDIRECT($N$13),'Table 6 data'!J$6,0)</f>
        <v>14519</v>
      </c>
      <c r="K23" s="164"/>
      <c r="M23" s="347"/>
      <c r="N23" s="349" t="str">
        <f>CONCATENATE("KS2_",H7,"_English")</f>
        <v>KS2_Numbers_English</v>
      </c>
      <c r="O23" s="347"/>
      <c r="P23" s="347"/>
      <c r="Q23" s="347"/>
    </row>
    <row r="24" spans="1:17" x14ac:dyDescent="0.2">
      <c r="A24" s="101">
        <v>1</v>
      </c>
      <c r="B24" s="382">
        <f ca="1">VLOOKUP($A24,INDIRECT($N$13),'Table 6 data'!B$6,0)</f>
        <v>48</v>
      </c>
      <c r="C24" s="382">
        <f ca="1">VLOOKUP($A24,INDIRECT($N$13),'Table 6 data'!C$6,0)</f>
        <v>39</v>
      </c>
      <c r="D24" s="382">
        <f ca="1">VLOOKUP($A24,INDIRECT($N$13),'Table 6 data'!D$6,0)</f>
        <v>447</v>
      </c>
      <c r="E24" s="382">
        <f ca="1">VLOOKUP($A24,INDIRECT($N$13),'Table 6 data'!E$6,0)</f>
        <v>5731</v>
      </c>
      <c r="F24" s="382">
        <f ca="1">VLOOKUP($A24,INDIRECT($N$13),'Table 6 data'!F$6,0)</f>
        <v>33661</v>
      </c>
      <c r="G24" s="382">
        <f ca="1">VLOOKUP($A24,INDIRECT($N$13),'Table 6 data'!G$6,0)</f>
        <v>35615</v>
      </c>
      <c r="H24" s="382">
        <f ca="1">VLOOKUP($A24,INDIRECT($N$13),'Table 6 data'!H$6,0)</f>
        <v>1168</v>
      </c>
      <c r="I24" s="382">
        <f ca="1">VLOOKUP($A24,INDIRECT($N$13),'Table 6 data'!I$6,0)</f>
        <v>11</v>
      </c>
      <c r="J24" s="382">
        <f ca="1">VLOOKUP($A24,INDIRECT($N$13),'Table 6 data'!J$6,0)</f>
        <v>70444</v>
      </c>
      <c r="M24" s="347"/>
      <c r="N24" s="349" t="str">
        <f>CONCATENATE("KS2_",H7,"_Mathematics")</f>
        <v>KS2_Numbers_Mathematics</v>
      </c>
      <c r="O24" s="347"/>
      <c r="P24" s="347"/>
      <c r="Q24" s="347"/>
    </row>
    <row r="25" spans="1:17" x14ac:dyDescent="0.2">
      <c r="A25" s="81" t="s">
        <v>124</v>
      </c>
      <c r="B25" s="382">
        <f ca="1">VLOOKUP($A25,INDIRECT($N$13),'Table 6 data'!B$6,0)</f>
        <v>15</v>
      </c>
      <c r="C25" s="382">
        <f ca="1">VLOOKUP($A25,INDIRECT($N$13),'Table 6 data'!C$6,0)</f>
        <v>1</v>
      </c>
      <c r="D25" s="382">
        <f ca="1">VLOOKUP($A25,INDIRECT($N$13),'Table 6 data'!D$6,0)</f>
        <v>15</v>
      </c>
      <c r="E25" s="382">
        <f ca="1">VLOOKUP($A25,INDIRECT($N$13),'Table 6 data'!E$6,0)</f>
        <v>610</v>
      </c>
      <c r="F25" s="382">
        <f ca="1">VLOOKUP($A25,INDIRECT($N$13),'Table 6 data'!F$6,0)</f>
        <v>16828</v>
      </c>
      <c r="G25" s="382">
        <f ca="1">VLOOKUP($A25,INDIRECT($N$13),'Table 6 data'!G$6,0)</f>
        <v>83936</v>
      </c>
      <c r="H25" s="382">
        <f ca="1">VLOOKUP($A25,INDIRECT($N$13),'Table 6 data'!H$6,0)</f>
        <v>7514</v>
      </c>
      <c r="I25" s="382">
        <f ca="1">VLOOKUP($A25,INDIRECT($N$13),'Table 6 data'!I$6,0)</f>
        <v>55</v>
      </c>
      <c r="J25" s="382">
        <f ca="1">VLOOKUP($A25,INDIRECT($N$13),'Table 6 data'!J$6,0)</f>
        <v>91505</v>
      </c>
      <c r="M25" s="347"/>
      <c r="N25" s="347"/>
      <c r="O25" s="347"/>
      <c r="P25" s="347"/>
      <c r="Q25" s="347"/>
    </row>
    <row r="26" spans="1:17" x14ac:dyDescent="0.2">
      <c r="A26" s="81" t="s">
        <v>123</v>
      </c>
      <c r="B26" s="382">
        <f ca="1">VLOOKUP($A26,INDIRECT($N$13),'Table 6 data'!B$6,0)</f>
        <v>14</v>
      </c>
      <c r="C26" s="382">
        <f ca="1">VLOOKUP($A26,INDIRECT($N$13),'Table 6 data'!C$6,0)</f>
        <v>3</v>
      </c>
      <c r="D26" s="382">
        <f ca="1">VLOOKUP($A26,INDIRECT($N$13),'Table 6 data'!D$6,0)</f>
        <v>3</v>
      </c>
      <c r="E26" s="382">
        <f ca="1">VLOOKUP($A26,INDIRECT($N$13),'Table 6 data'!E$6,0)</f>
        <v>59</v>
      </c>
      <c r="F26" s="382">
        <f ca="1">VLOOKUP($A26,INDIRECT($N$13),'Table 6 data'!F$6,0)</f>
        <v>4656</v>
      </c>
      <c r="G26" s="382">
        <f ca="1">VLOOKUP($A26,INDIRECT($N$13),'Table 6 data'!G$6,0)</f>
        <v>101821</v>
      </c>
      <c r="H26" s="382">
        <f ca="1">VLOOKUP($A26,INDIRECT($N$13),'Table 6 data'!H$6,0)</f>
        <v>34563</v>
      </c>
      <c r="I26" s="382">
        <f ca="1">VLOOKUP($A26,INDIRECT($N$13),'Table 6 data'!I$6,0)</f>
        <v>392</v>
      </c>
      <c r="J26" s="382">
        <f ca="1">VLOOKUP($A26,INDIRECT($N$13),'Table 6 data'!J$6,0)</f>
        <v>136776</v>
      </c>
      <c r="M26" s="347"/>
      <c r="N26" s="347"/>
      <c r="O26" s="347"/>
      <c r="P26" s="347"/>
      <c r="Q26" s="347"/>
    </row>
    <row r="27" spans="1:17" x14ac:dyDescent="0.2">
      <c r="A27" s="81" t="s">
        <v>122</v>
      </c>
      <c r="B27" s="382">
        <f ca="1">VLOOKUP($A27,INDIRECT($N$13),'Table 6 data'!B$6,0)</f>
        <v>6</v>
      </c>
      <c r="C27" s="382">
        <f ca="1">VLOOKUP($A27,INDIRECT($N$13),'Table 6 data'!C$6,0)</f>
        <v>0</v>
      </c>
      <c r="D27" s="382">
        <f ca="1">VLOOKUP($A27,INDIRECT($N$13),'Table 6 data'!D$6,0)</f>
        <v>1</v>
      </c>
      <c r="E27" s="382">
        <f ca="1">VLOOKUP($A27,INDIRECT($N$13),'Table 6 data'!E$6,0)</f>
        <v>7</v>
      </c>
      <c r="F27" s="382">
        <f ca="1">VLOOKUP($A27,INDIRECT($N$13),'Table 6 data'!F$6,0)</f>
        <v>497</v>
      </c>
      <c r="G27" s="382">
        <f ca="1">VLOOKUP($A27,INDIRECT($N$13),'Table 6 data'!G$6,0)</f>
        <v>41523</v>
      </c>
      <c r="H27" s="382">
        <f ca="1">VLOOKUP($A27,INDIRECT($N$13),'Table 6 data'!H$6,0)</f>
        <v>56600</v>
      </c>
      <c r="I27" s="382">
        <f ca="1">VLOOKUP($A27,INDIRECT($N$13),'Table 6 data'!I$6,0)</f>
        <v>1724</v>
      </c>
      <c r="J27" s="382">
        <f ca="1">VLOOKUP($A27,INDIRECT($N$13),'Table 6 data'!J$6,0)</f>
        <v>99847</v>
      </c>
    </row>
    <row r="28" spans="1:17" x14ac:dyDescent="0.2">
      <c r="A28" s="101" t="s">
        <v>127</v>
      </c>
      <c r="B28" s="383">
        <f ca="1">VLOOKUP($A28,INDIRECT($N$13),'Table 6 data'!B$6,0)</f>
        <v>3</v>
      </c>
      <c r="C28" s="383">
        <f ca="1">VLOOKUP($A28,INDIRECT($N$13),'Table 6 data'!C$6,0)</f>
        <v>0</v>
      </c>
      <c r="D28" s="383">
        <f ca="1">VLOOKUP($A28,INDIRECT($N$13),'Table 6 data'!D$6,0)</f>
        <v>1</v>
      </c>
      <c r="E28" s="383">
        <f ca="1">VLOOKUP($A28,INDIRECT($N$13),'Table 6 data'!E$6,0)</f>
        <v>2</v>
      </c>
      <c r="F28" s="383">
        <f ca="1">VLOOKUP($A28,INDIRECT($N$13),'Table 6 data'!F$6,0)</f>
        <v>46</v>
      </c>
      <c r="G28" s="383">
        <f ca="1">VLOOKUP($A28,INDIRECT($N$13),'Table 6 data'!G$6,0)</f>
        <v>7023</v>
      </c>
      <c r="H28" s="383">
        <f ca="1">VLOOKUP($A28,INDIRECT($N$13),'Table 6 data'!H$6,0)</f>
        <v>49415</v>
      </c>
      <c r="I28" s="383">
        <f ca="1">VLOOKUP($A28,INDIRECT($N$13),'Table 6 data'!I$6,0)</f>
        <v>5681</v>
      </c>
      <c r="J28" s="383">
        <f ca="1">VLOOKUP($A28,INDIRECT($N$13),'Table 6 data'!J$6,0)</f>
        <v>55084</v>
      </c>
    </row>
    <row r="29" spans="1:17" x14ac:dyDescent="0.2">
      <c r="A29" s="82" t="s">
        <v>96</v>
      </c>
      <c r="B29" s="384">
        <f ca="1">VLOOKUP($A29,INDIRECT($N$13),'Table 6 data'!B$6,0)</f>
        <v>38</v>
      </c>
      <c r="C29" s="384">
        <f ca="1">VLOOKUP($A29,INDIRECT($N$13),'Table 6 data'!C$6,0)</f>
        <v>4</v>
      </c>
      <c r="D29" s="384">
        <f ca="1">VLOOKUP($A29,INDIRECT($N$13),'Table 6 data'!D$6,0)</f>
        <v>20</v>
      </c>
      <c r="E29" s="384">
        <f ca="1">VLOOKUP($A29,INDIRECT($N$13),'Table 6 data'!E$6,0)</f>
        <v>678</v>
      </c>
      <c r="F29" s="384">
        <f ca="1">VLOOKUP($A29,INDIRECT($N$13),'Table 6 data'!F$6,0)</f>
        <v>22027</v>
      </c>
      <c r="G29" s="384">
        <f ca="1">VLOOKUP($A29,INDIRECT($N$13),'Table 6 data'!G$6,0)</f>
        <v>234303</v>
      </c>
      <c r="H29" s="384">
        <f ca="1">VLOOKUP($A29,INDIRECT($N$13),'Table 6 data'!H$6,0)</f>
        <v>148092</v>
      </c>
      <c r="I29" s="384">
        <f ca="1">VLOOKUP($A29,INDIRECT($N$13),'Table 6 data'!I$6,0)</f>
        <v>7852</v>
      </c>
      <c r="J29" s="384">
        <f ca="1">VLOOKUP($A29,INDIRECT($N$13),'Table 6 data'!J$6,0)</f>
        <v>383212</v>
      </c>
    </row>
    <row r="30" spans="1:17" x14ac:dyDescent="0.2">
      <c r="A30" s="81"/>
      <c r="B30" s="79"/>
      <c r="C30" s="79"/>
      <c r="D30" s="79"/>
      <c r="E30" s="79"/>
      <c r="F30" s="79"/>
      <c r="G30" s="79"/>
      <c r="H30" s="79"/>
      <c r="I30" s="85"/>
    </row>
    <row r="31" spans="1:17" x14ac:dyDescent="0.2">
      <c r="A31" s="500" t="s">
        <v>333</v>
      </c>
      <c r="B31" s="501"/>
      <c r="C31" s="501"/>
      <c r="D31" s="501"/>
      <c r="E31" s="501"/>
      <c r="F31" s="501"/>
      <c r="G31" s="501"/>
      <c r="H31" s="73"/>
      <c r="I31" s="74"/>
    </row>
    <row r="32" spans="1:17" x14ac:dyDescent="0.2">
      <c r="A32" s="506" t="s">
        <v>330</v>
      </c>
      <c r="B32" s="502" t="s">
        <v>331</v>
      </c>
      <c r="C32" s="502"/>
      <c r="D32" s="502"/>
      <c r="E32" s="502"/>
      <c r="F32" s="502"/>
      <c r="G32" s="502"/>
      <c r="H32" s="502"/>
      <c r="I32" s="502"/>
      <c r="J32" s="502"/>
    </row>
    <row r="33" spans="1:20" ht="22.5" x14ac:dyDescent="0.2">
      <c r="A33" s="507"/>
      <c r="B33" s="379" t="s">
        <v>256</v>
      </c>
      <c r="C33" s="379" t="s">
        <v>47</v>
      </c>
      <c r="D33" s="379">
        <v>1</v>
      </c>
      <c r="E33" s="379">
        <v>2</v>
      </c>
      <c r="F33" s="379">
        <v>3</v>
      </c>
      <c r="G33" s="379">
        <v>4</v>
      </c>
      <c r="H33" s="379">
        <v>5</v>
      </c>
      <c r="I33" s="379">
        <v>6</v>
      </c>
      <c r="J33" s="380" t="s">
        <v>211</v>
      </c>
    </row>
    <row r="34" spans="1:20" x14ac:dyDescent="0.2">
      <c r="A34" s="78" t="s">
        <v>47</v>
      </c>
      <c r="B34" s="382">
        <f ca="1">VLOOKUP($A34,INDIRECT($N$14),'Table 6 data'!B$6,0)</f>
        <v>163</v>
      </c>
      <c r="C34" s="382">
        <f ca="1">VLOOKUP($A34,INDIRECT($N$14),'Table 6 data'!C$6,0)</f>
        <v>2498</v>
      </c>
      <c r="D34" s="382">
        <f ca="1">VLOOKUP($A34,INDIRECT($N$14),'Table 6 data'!D$6,0)</f>
        <v>1561</v>
      </c>
      <c r="E34" s="382">
        <f ca="1">VLOOKUP($A34,INDIRECT($N$14),'Table 6 data'!E$6,0)</f>
        <v>3390</v>
      </c>
      <c r="F34" s="382">
        <f ca="1">VLOOKUP($A34,INDIRECT($N$14),'Table 6 data'!F$6,0)</f>
        <v>1662</v>
      </c>
      <c r="G34" s="382">
        <f ca="1">VLOOKUP($A34,INDIRECT($N$14),'Table 6 data'!G$6,0)</f>
        <v>785</v>
      </c>
      <c r="H34" s="382">
        <f ca="1">VLOOKUP($A34,INDIRECT($N$14),'Table 6 data'!H$6,0)</f>
        <v>57</v>
      </c>
      <c r="I34" s="382">
        <f ca="1">VLOOKUP($A34,INDIRECT($N$14),'Table 6 data'!I$6,0)</f>
        <v>1</v>
      </c>
      <c r="J34" s="382">
        <f ca="1">VLOOKUP($A34,INDIRECT($N$14),'Table 6 data'!J$6,0)</f>
        <v>5895</v>
      </c>
    </row>
    <row r="35" spans="1:20" x14ac:dyDescent="0.2">
      <c r="A35" s="101">
        <v>1</v>
      </c>
      <c r="B35" s="382">
        <f ca="1">VLOOKUP($A35,INDIRECT($N$14),'Table 6 data'!B$6,0)</f>
        <v>53</v>
      </c>
      <c r="C35" s="382">
        <f ca="1">VLOOKUP($A35,INDIRECT($N$14),'Table 6 data'!C$6,0)</f>
        <v>62</v>
      </c>
      <c r="D35" s="382">
        <f ca="1">VLOOKUP($A35,INDIRECT($N$14),'Table 6 data'!D$6,0)</f>
        <v>462</v>
      </c>
      <c r="E35" s="382">
        <f ca="1">VLOOKUP($A35,INDIRECT($N$14),'Table 6 data'!E$6,0)</f>
        <v>7499</v>
      </c>
      <c r="F35" s="382">
        <f ca="1">VLOOKUP($A35,INDIRECT($N$14),'Table 6 data'!F$6,0)</f>
        <v>18229</v>
      </c>
      <c r="G35" s="382">
        <f ca="1">VLOOKUP($A35,INDIRECT($N$14),'Table 6 data'!G$6,0)</f>
        <v>15455</v>
      </c>
      <c r="H35" s="382">
        <f ca="1">VLOOKUP($A35,INDIRECT($N$14),'Table 6 data'!H$6,0)</f>
        <v>880</v>
      </c>
      <c r="I35" s="382">
        <f ca="1">VLOOKUP($A35,INDIRECT($N$14),'Table 6 data'!I$6,0)</f>
        <v>8</v>
      </c>
      <c r="J35" s="382">
        <f ca="1">VLOOKUP($A35,INDIRECT($N$14),'Table 6 data'!J$6,0)</f>
        <v>34572</v>
      </c>
    </row>
    <row r="36" spans="1:20" x14ac:dyDescent="0.2">
      <c r="A36" s="81" t="s">
        <v>124</v>
      </c>
      <c r="B36" s="382">
        <f ca="1">VLOOKUP($A36,INDIRECT($N$14),'Table 6 data'!B$6,0)</f>
        <v>23</v>
      </c>
      <c r="C36" s="382">
        <f ca="1">VLOOKUP($A36,INDIRECT($N$14),'Table 6 data'!C$6,0)</f>
        <v>2</v>
      </c>
      <c r="D36" s="382">
        <f ca="1">VLOOKUP($A36,INDIRECT($N$14),'Table 6 data'!D$6,0)</f>
        <v>42</v>
      </c>
      <c r="E36" s="382">
        <f ca="1">VLOOKUP($A36,INDIRECT($N$14),'Table 6 data'!E$6,0)</f>
        <v>1974</v>
      </c>
      <c r="F36" s="382">
        <f ca="1">VLOOKUP($A36,INDIRECT($N$14),'Table 6 data'!F$6,0)</f>
        <v>22001</v>
      </c>
      <c r="G36" s="382">
        <f ca="1">VLOOKUP($A36,INDIRECT($N$14),'Table 6 data'!G$6,0)</f>
        <v>51654</v>
      </c>
      <c r="H36" s="382">
        <f ca="1">VLOOKUP($A36,INDIRECT($N$14),'Table 6 data'!H$6,0)</f>
        <v>5756</v>
      </c>
      <c r="I36" s="382">
        <f ca="1">VLOOKUP($A36,INDIRECT($N$14),'Table 6 data'!I$6,0)</f>
        <v>82</v>
      </c>
      <c r="J36" s="382">
        <f ca="1">VLOOKUP($A36,INDIRECT($N$14),'Table 6 data'!J$6,0)</f>
        <v>57492</v>
      </c>
    </row>
    <row r="37" spans="1:20" x14ac:dyDescent="0.2">
      <c r="A37" s="81" t="s">
        <v>123</v>
      </c>
      <c r="B37" s="382">
        <f ca="1">VLOOKUP($A37,INDIRECT($N$14),'Table 6 data'!B$6,0)</f>
        <v>22</v>
      </c>
      <c r="C37" s="382">
        <f ca="1">VLOOKUP($A37,INDIRECT($N$14),'Table 6 data'!C$6,0)</f>
        <v>1</v>
      </c>
      <c r="D37" s="382">
        <f ca="1">VLOOKUP($A37,INDIRECT($N$14),'Table 6 data'!D$6,0)</f>
        <v>5</v>
      </c>
      <c r="E37" s="382">
        <f ca="1">VLOOKUP($A37,INDIRECT($N$14),'Table 6 data'!E$6,0)</f>
        <v>334</v>
      </c>
      <c r="F37" s="382">
        <f ca="1">VLOOKUP($A37,INDIRECT($N$14),'Table 6 data'!F$6,0)</f>
        <v>11065</v>
      </c>
      <c r="G37" s="382">
        <f ca="1">VLOOKUP($A37,INDIRECT($N$14),'Table 6 data'!G$6,0)</f>
        <v>88885</v>
      </c>
      <c r="H37" s="382">
        <f ca="1">VLOOKUP($A37,INDIRECT($N$14),'Table 6 data'!H$6,0)</f>
        <v>30811</v>
      </c>
      <c r="I37" s="382">
        <f ca="1">VLOOKUP($A37,INDIRECT($N$14),'Table 6 data'!I$6,0)</f>
        <v>750</v>
      </c>
      <c r="J37" s="382">
        <f ca="1">VLOOKUP($A37,INDIRECT($N$14),'Table 6 data'!J$6,0)</f>
        <v>120446</v>
      </c>
    </row>
    <row r="38" spans="1:20" x14ac:dyDescent="0.2">
      <c r="A38" s="81" t="s">
        <v>122</v>
      </c>
      <c r="B38" s="382">
        <f ca="1">VLOOKUP($A38,INDIRECT($N$14),'Table 6 data'!B$6,0)</f>
        <v>14</v>
      </c>
      <c r="C38" s="382">
        <f ca="1">VLOOKUP($A38,INDIRECT($N$14),'Table 6 data'!C$6,0)</f>
        <v>2</v>
      </c>
      <c r="D38" s="382">
        <f ca="1">VLOOKUP($A38,INDIRECT($N$14),'Table 6 data'!D$6,0)</f>
        <v>2</v>
      </c>
      <c r="E38" s="382">
        <f ca="1">VLOOKUP($A38,INDIRECT($N$14),'Table 6 data'!E$6,0)</f>
        <v>42</v>
      </c>
      <c r="F38" s="382">
        <f ca="1">VLOOKUP($A38,INDIRECT($N$14),'Table 6 data'!F$6,0)</f>
        <v>1888</v>
      </c>
      <c r="G38" s="382">
        <f ca="1">VLOOKUP($A38,INDIRECT($N$14),'Table 6 data'!G$6,0)</f>
        <v>57830</v>
      </c>
      <c r="H38" s="382">
        <f ca="1">VLOOKUP($A38,INDIRECT($N$14),'Table 6 data'!H$6,0)</f>
        <v>72324</v>
      </c>
      <c r="I38" s="382">
        <f ca="1">VLOOKUP($A38,INDIRECT($N$14),'Table 6 data'!I$6,0)</f>
        <v>4967</v>
      </c>
      <c r="J38" s="382">
        <f ca="1">VLOOKUP($A38,INDIRECT($N$14),'Table 6 data'!J$6,0)</f>
        <v>135121</v>
      </c>
    </row>
    <row r="39" spans="1:20" x14ac:dyDescent="0.2">
      <c r="A39" s="101" t="s">
        <v>127</v>
      </c>
      <c r="B39" s="383">
        <f ca="1">VLOOKUP($A39,INDIRECT($N$14),'Table 6 data'!B$6,0)</f>
        <v>6</v>
      </c>
      <c r="C39" s="383">
        <f ca="1">VLOOKUP($A39,INDIRECT($N$14),'Table 6 data'!C$6,0)</f>
        <v>1</v>
      </c>
      <c r="D39" s="383">
        <f ca="1">VLOOKUP($A39,INDIRECT($N$14),'Table 6 data'!D$6,0)</f>
        <v>1</v>
      </c>
      <c r="E39" s="383">
        <f ca="1">VLOOKUP($A39,INDIRECT($N$14),'Table 6 data'!E$6,0)</f>
        <v>13</v>
      </c>
      <c r="F39" s="383">
        <f ca="1">VLOOKUP($A39,INDIRECT($N$14),'Table 6 data'!F$6,0)</f>
        <v>122</v>
      </c>
      <c r="G39" s="383">
        <f ca="1">VLOOKUP($A39,INDIRECT($N$14),'Table 6 data'!G$6,0)</f>
        <v>10652</v>
      </c>
      <c r="H39" s="383">
        <f ca="1">VLOOKUP($A39,INDIRECT($N$14),'Table 6 data'!H$6,0)</f>
        <v>68497</v>
      </c>
      <c r="I39" s="383">
        <f ca="1">VLOOKUP($A39,INDIRECT($N$14),'Table 6 data'!I$6,0)</f>
        <v>27305</v>
      </c>
      <c r="J39" s="383">
        <f ca="1">VLOOKUP($A39,INDIRECT($N$14),'Table 6 data'!J$6,0)</f>
        <v>95791</v>
      </c>
    </row>
    <row r="40" spans="1:20" x14ac:dyDescent="0.2">
      <c r="A40" s="82" t="s">
        <v>96</v>
      </c>
      <c r="B40" s="384">
        <f ca="1">VLOOKUP($A40,INDIRECT($N$14),'Table 6 data'!B$6,0)</f>
        <v>65</v>
      </c>
      <c r="C40" s="384">
        <f ca="1">VLOOKUP($A40,INDIRECT($N$14),'Table 6 data'!C$6,0)</f>
        <v>6</v>
      </c>
      <c r="D40" s="384">
        <f ca="1">VLOOKUP($A40,INDIRECT($N$14),'Table 6 data'!D$6,0)</f>
        <v>50</v>
      </c>
      <c r="E40" s="384">
        <f ca="1">VLOOKUP($A40,INDIRECT($N$14),'Table 6 data'!E$6,0)</f>
        <v>2363</v>
      </c>
      <c r="F40" s="384">
        <f ca="1">VLOOKUP($A40,INDIRECT($N$14),'Table 6 data'!F$6,0)</f>
        <v>35076</v>
      </c>
      <c r="G40" s="384">
        <f ca="1">VLOOKUP($A40,INDIRECT($N$14),'Table 6 data'!G$6,0)</f>
        <v>209021</v>
      </c>
      <c r="H40" s="384">
        <f ca="1">VLOOKUP($A40,INDIRECT($N$14),'Table 6 data'!H$6,0)</f>
        <v>177388</v>
      </c>
      <c r="I40" s="384">
        <f ca="1">VLOOKUP($A40,INDIRECT($N$14),'Table 6 data'!I$6,0)</f>
        <v>33104</v>
      </c>
      <c r="J40" s="384">
        <f ca="1">VLOOKUP($A40,INDIRECT($N$14),'Table 6 data'!J$6,0)</f>
        <v>408850</v>
      </c>
    </row>
    <row r="41" spans="1:20" x14ac:dyDescent="0.2">
      <c r="A41" s="81"/>
      <c r="B41" s="79"/>
      <c r="C41" s="79"/>
      <c r="D41" s="79"/>
      <c r="E41" s="79"/>
      <c r="F41" s="124"/>
      <c r="G41" s="125"/>
      <c r="J41" s="310" t="s">
        <v>294</v>
      </c>
    </row>
    <row r="42" spans="1:20" x14ac:dyDescent="0.2">
      <c r="A42" s="81"/>
      <c r="B42" s="79"/>
      <c r="C42" s="79"/>
      <c r="D42" s="79"/>
      <c r="E42" s="79"/>
      <c r="F42" s="79"/>
      <c r="G42" s="79"/>
      <c r="H42" s="79"/>
      <c r="I42" s="79"/>
    </row>
    <row r="43" spans="1:20" ht="33.75" customHeight="1" x14ac:dyDescent="0.2">
      <c r="A43" s="509" t="s">
        <v>334</v>
      </c>
      <c r="B43" s="509"/>
      <c r="C43" s="509"/>
      <c r="D43" s="509"/>
      <c r="E43" s="509"/>
      <c r="F43" s="509"/>
      <c r="G43" s="509"/>
      <c r="H43" s="509"/>
      <c r="I43" s="509"/>
      <c r="J43" s="509"/>
      <c r="K43" s="87"/>
      <c r="L43" s="87"/>
      <c r="M43" s="509"/>
      <c r="N43" s="509"/>
      <c r="O43" s="509"/>
      <c r="P43" s="509"/>
      <c r="Q43" s="509"/>
      <c r="R43" s="509"/>
      <c r="S43" s="509"/>
      <c r="T43" s="509"/>
    </row>
    <row r="44" spans="1:20" ht="23.25" customHeight="1" x14ac:dyDescent="0.2">
      <c r="A44" s="508" t="s">
        <v>290</v>
      </c>
      <c r="B44" s="508"/>
      <c r="C44" s="508"/>
      <c r="D44" s="508"/>
      <c r="E44" s="508"/>
      <c r="F44" s="508"/>
      <c r="G44" s="508"/>
      <c r="H44" s="508"/>
      <c r="I44" s="508"/>
      <c r="J44" s="508"/>
      <c r="M44" s="350"/>
      <c r="N44" s="350"/>
      <c r="O44" s="350"/>
      <c r="P44" s="350"/>
      <c r="Q44" s="350"/>
      <c r="R44" s="350"/>
      <c r="S44" s="350"/>
      <c r="T44" s="350"/>
    </row>
    <row r="45" spans="1:20" ht="36" customHeight="1" x14ac:dyDescent="0.2">
      <c r="A45" s="508" t="s">
        <v>301</v>
      </c>
      <c r="B45" s="510"/>
      <c r="C45" s="510"/>
      <c r="D45" s="510"/>
      <c r="E45" s="510"/>
      <c r="F45" s="510"/>
      <c r="G45" s="510"/>
      <c r="H45" s="510"/>
      <c r="I45" s="510"/>
      <c r="J45" s="510"/>
      <c r="M45" s="511"/>
      <c r="N45" s="511"/>
      <c r="O45" s="511"/>
      <c r="P45" s="511"/>
      <c r="Q45" s="511"/>
      <c r="R45" s="511"/>
      <c r="S45" s="511"/>
      <c r="T45" s="511"/>
    </row>
    <row r="46" spans="1:20" ht="22.5" customHeight="1" x14ac:dyDescent="0.2">
      <c r="A46" s="508" t="s">
        <v>291</v>
      </c>
      <c r="B46" s="508"/>
      <c r="C46" s="508"/>
      <c r="D46" s="508"/>
      <c r="E46" s="508"/>
      <c r="F46" s="508"/>
      <c r="G46" s="508"/>
      <c r="H46" s="508"/>
      <c r="I46" s="508"/>
      <c r="J46" s="508"/>
      <c r="K46" s="346"/>
      <c r="L46" s="346"/>
    </row>
    <row r="47" spans="1:20" ht="14.25" customHeight="1" x14ac:dyDescent="0.2">
      <c r="A47" s="366" t="s">
        <v>343</v>
      </c>
      <c r="B47" s="358"/>
      <c r="C47" s="358"/>
      <c r="D47" s="358"/>
      <c r="E47" s="358"/>
      <c r="F47" s="358"/>
      <c r="G47" s="358"/>
      <c r="H47" s="358"/>
      <c r="I47" s="358"/>
      <c r="J47" s="358"/>
      <c r="M47" s="350"/>
      <c r="N47" s="350"/>
      <c r="O47" s="350"/>
      <c r="P47" s="350"/>
      <c r="Q47" s="350"/>
      <c r="R47" s="350"/>
      <c r="S47" s="350"/>
      <c r="T47" s="350"/>
    </row>
  </sheetData>
  <mergeCells count="19">
    <mergeCell ref="A46:J46"/>
    <mergeCell ref="A43:J43"/>
    <mergeCell ref="A45:J45"/>
    <mergeCell ref="M43:T43"/>
    <mergeCell ref="M45:T45"/>
    <mergeCell ref="A44:J44"/>
    <mergeCell ref="B32:J32"/>
    <mergeCell ref="A21:A22"/>
    <mergeCell ref="A10:A11"/>
    <mergeCell ref="B10:J10"/>
    <mergeCell ref="A31:G31"/>
    <mergeCell ref="A32:A33"/>
    <mergeCell ref="A20:G20"/>
    <mergeCell ref="A1:J1"/>
    <mergeCell ref="A9:G9"/>
    <mergeCell ref="B21:J21"/>
    <mergeCell ref="E6:J6"/>
    <mergeCell ref="H7:J7"/>
    <mergeCell ref="E7:G7"/>
  </mergeCells>
  <phoneticPr fontId="3" type="noConversion"/>
  <dataValidations count="2">
    <dataValidation type="list" allowBlank="1" showInputMessage="1" showErrorMessage="1" sqref="G5:I5">
      <formula1>$M$8:$M$20</formula1>
    </dataValidation>
    <dataValidation type="list" allowBlank="1" showInputMessage="1" showErrorMessage="1" sqref="H7:J7">
      <formula1>$M$8:$M$9</formula1>
    </dataValidation>
  </dataValidations>
  <pageMargins left="0.39370078740157483" right="0.39370078740157483" top="0.78740157480314965" bottom="0.78740157480314965"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66"/>
  <sheetViews>
    <sheetView workbookViewId="0">
      <selection sqref="A1:H1"/>
    </sheetView>
  </sheetViews>
  <sheetFormatPr defaultRowHeight="12.75" x14ac:dyDescent="0.2"/>
  <cols>
    <col min="17" max="18" width="9.140625" style="1"/>
  </cols>
  <sheetData>
    <row r="1" spans="1:22" x14ac:dyDescent="0.2">
      <c r="A1" s="352" t="s">
        <v>226</v>
      </c>
    </row>
    <row r="2" spans="1:22" x14ac:dyDescent="0.2">
      <c r="A2" t="s">
        <v>0</v>
      </c>
      <c r="B2" t="s">
        <v>0</v>
      </c>
      <c r="C2" t="s">
        <v>16</v>
      </c>
    </row>
    <row r="3" spans="1:22" x14ac:dyDescent="0.2">
      <c r="C3" t="s">
        <v>17</v>
      </c>
      <c r="D3" t="s">
        <v>2</v>
      </c>
      <c r="E3" t="s">
        <v>3</v>
      </c>
      <c r="F3" t="s">
        <v>4</v>
      </c>
      <c r="G3" t="s">
        <v>5</v>
      </c>
      <c r="H3" t="s">
        <v>6</v>
      </c>
      <c r="I3" t="s">
        <v>7</v>
      </c>
      <c r="J3" t="s">
        <v>8</v>
      </c>
      <c r="K3" t="s">
        <v>9</v>
      </c>
      <c r="L3" t="s">
        <v>10</v>
      </c>
      <c r="M3" t="s">
        <v>11</v>
      </c>
    </row>
    <row r="4" spans="1:22" x14ac:dyDescent="0.2">
      <c r="C4" t="s">
        <v>12</v>
      </c>
      <c r="D4" t="s">
        <v>12</v>
      </c>
      <c r="E4" t="s">
        <v>12</v>
      </c>
      <c r="F4" t="s">
        <v>12</v>
      </c>
      <c r="G4" t="s">
        <v>12</v>
      </c>
      <c r="H4" t="s">
        <v>12</v>
      </c>
      <c r="I4" t="s">
        <v>12</v>
      </c>
      <c r="J4" t="s">
        <v>12</v>
      </c>
      <c r="K4" t="s">
        <v>12</v>
      </c>
      <c r="L4" t="s">
        <v>12</v>
      </c>
      <c r="M4" t="s">
        <v>12</v>
      </c>
      <c r="O4" t="s">
        <v>30</v>
      </c>
      <c r="P4" t="s">
        <v>80</v>
      </c>
      <c r="Q4" s="1" t="s">
        <v>78</v>
      </c>
      <c r="R4" s="1" t="s">
        <v>79</v>
      </c>
      <c r="U4" t="s">
        <v>31</v>
      </c>
      <c r="V4" s="137">
        <v>0.06</v>
      </c>
    </row>
    <row r="5" spans="1:22" x14ac:dyDescent="0.2">
      <c r="A5" t="s">
        <v>13</v>
      </c>
      <c r="B5" t="s">
        <v>14</v>
      </c>
      <c r="C5">
        <v>442</v>
      </c>
      <c r="D5">
        <v>29379</v>
      </c>
      <c r="E5">
        <v>127527</v>
      </c>
      <c r="F5">
        <v>78690</v>
      </c>
      <c r="G5">
        <v>82</v>
      </c>
      <c r="H5">
        <v>715</v>
      </c>
      <c r="I5">
        <v>15090</v>
      </c>
      <c r="J5">
        <v>48</v>
      </c>
      <c r="K5">
        <v>2</v>
      </c>
      <c r="L5">
        <v>330</v>
      </c>
      <c r="M5">
        <v>252305</v>
      </c>
      <c r="N5" s="1">
        <f>SUM(E5:G5)</f>
        <v>206299</v>
      </c>
      <c r="O5" s="1">
        <f>ROUND((N5/M5)*100,0)</f>
        <v>82</v>
      </c>
      <c r="P5" s="1">
        <f>ROUND(((F5+G5)/M5)*100,0)</f>
        <v>31</v>
      </c>
      <c r="Q5" s="1">
        <f>SUM(C5,I5,J5)</f>
        <v>15580</v>
      </c>
      <c r="R5" s="1">
        <f>SUM(D5,C5,I5,J5)</f>
        <v>44959</v>
      </c>
      <c r="S5" s="1">
        <f>ROUND((Q5/M5)*100,0)</f>
        <v>6</v>
      </c>
      <c r="T5" s="1">
        <f>ROUND((R5/M5)*100,0)</f>
        <v>18</v>
      </c>
      <c r="U5">
        <f>SUM(F5:G5)</f>
        <v>78772</v>
      </c>
      <c r="V5" s="1">
        <f>ROUND((G5/M5)*100,0)</f>
        <v>0</v>
      </c>
    </row>
    <row r="6" spans="1:22" x14ac:dyDescent="0.2">
      <c r="B6" t="s">
        <v>15</v>
      </c>
      <c r="C6">
        <v>218</v>
      </c>
      <c r="D6">
        <v>17684</v>
      </c>
      <c r="E6">
        <v>109252</v>
      </c>
      <c r="F6">
        <v>106636</v>
      </c>
      <c r="G6">
        <v>295</v>
      </c>
      <c r="H6">
        <v>630</v>
      </c>
      <c r="I6">
        <v>7123</v>
      </c>
      <c r="J6">
        <v>20</v>
      </c>
      <c r="K6">
        <v>1</v>
      </c>
      <c r="L6">
        <v>233</v>
      </c>
      <c r="M6">
        <v>242092</v>
      </c>
      <c r="N6" s="1">
        <f>SUM(E6:G6)</f>
        <v>216183</v>
      </c>
      <c r="O6" s="1">
        <f>ROUND((N6/M6)*100,0)</f>
        <v>89</v>
      </c>
      <c r="P6" s="1">
        <f>ROUND(((F6+G6)/M6)*100,0)</f>
        <v>44</v>
      </c>
      <c r="Q6" s="1">
        <f>SUM(C6,I6,J6)</f>
        <v>7361</v>
      </c>
      <c r="R6" s="1">
        <f>SUM(D6,C6,I6,J6)</f>
        <v>25045</v>
      </c>
      <c r="S6" s="1">
        <f>ROUND((Q6/M6)*100,0)</f>
        <v>3</v>
      </c>
      <c r="T6" s="1">
        <f>ROUND((R6/M6)*100,0)</f>
        <v>10</v>
      </c>
      <c r="U6">
        <f>SUM(F6:G6)</f>
        <v>106931</v>
      </c>
      <c r="V6" s="1">
        <f>ROUND((G6/M6)*100,0)</f>
        <v>0</v>
      </c>
    </row>
    <row r="7" spans="1:22" x14ac:dyDescent="0.2">
      <c r="B7" t="s">
        <v>11</v>
      </c>
      <c r="C7">
        <v>660</v>
      </c>
      <c r="D7">
        <v>47063</v>
      </c>
      <c r="E7">
        <v>236779</v>
      </c>
      <c r="F7">
        <v>185326</v>
      </c>
      <c r="G7">
        <v>377</v>
      </c>
      <c r="H7">
        <v>1345</v>
      </c>
      <c r="I7">
        <v>22213</v>
      </c>
      <c r="J7">
        <v>68</v>
      </c>
      <c r="K7">
        <v>3</v>
      </c>
      <c r="L7">
        <v>563</v>
      </c>
      <c r="M7">
        <v>494397</v>
      </c>
      <c r="N7" s="1">
        <f>SUM(E7:G7)</f>
        <v>422482</v>
      </c>
      <c r="O7" s="1">
        <f>ROUND((N7/M7)*100,0)</f>
        <v>85</v>
      </c>
      <c r="P7" s="1">
        <f>ROUND(((F7+G7)/M7)*100,0)</f>
        <v>38</v>
      </c>
      <c r="Q7" s="1">
        <f>SUM(C7,I7,J7)</f>
        <v>22941</v>
      </c>
      <c r="R7" s="1">
        <f>SUM(D7,C7,I7,J7)</f>
        <v>70004</v>
      </c>
      <c r="S7" s="1">
        <f>ROUND((Q7/M7)*100,0)</f>
        <v>5</v>
      </c>
      <c r="T7" s="1">
        <f>ROUND((R7/M7)*100,0)</f>
        <v>14</v>
      </c>
      <c r="U7">
        <f>SUM(F7:G7)</f>
        <v>185703</v>
      </c>
      <c r="V7" s="1">
        <f>ROUND((G7/M7)*100,0)</f>
        <v>0</v>
      </c>
    </row>
    <row r="9" spans="1:22" x14ac:dyDescent="0.2">
      <c r="C9" s="1">
        <f>ROUND((C5/$M5)*100,0)</f>
        <v>0</v>
      </c>
      <c r="D9" s="1">
        <f t="shared" ref="D9:M9" si="0">ROUND((D5/$M5)*100,0)</f>
        <v>12</v>
      </c>
      <c r="E9" s="1">
        <f t="shared" si="0"/>
        <v>51</v>
      </c>
      <c r="F9" s="1">
        <f t="shared" si="0"/>
        <v>31</v>
      </c>
      <c r="G9" s="1">
        <f t="shared" si="0"/>
        <v>0</v>
      </c>
      <c r="H9" s="1">
        <f t="shared" si="0"/>
        <v>0</v>
      </c>
      <c r="I9" s="1">
        <f t="shared" si="0"/>
        <v>6</v>
      </c>
      <c r="J9" s="1">
        <f t="shared" si="0"/>
        <v>0</v>
      </c>
      <c r="K9" s="1">
        <f t="shared" si="0"/>
        <v>0</v>
      </c>
      <c r="L9" s="1">
        <f t="shared" si="0"/>
        <v>0</v>
      </c>
      <c r="M9" s="1">
        <f t="shared" si="0"/>
        <v>100</v>
      </c>
    </row>
    <row r="10" spans="1:22" x14ac:dyDescent="0.2">
      <c r="C10" s="1">
        <f t="shared" ref="C10:M11" si="1">ROUND((C6/$M6)*100,0)</f>
        <v>0</v>
      </c>
      <c r="D10" s="1">
        <f t="shared" si="1"/>
        <v>7</v>
      </c>
      <c r="E10" s="1">
        <f t="shared" si="1"/>
        <v>45</v>
      </c>
      <c r="F10" s="1">
        <f t="shared" si="1"/>
        <v>44</v>
      </c>
      <c r="G10" s="1">
        <f t="shared" si="1"/>
        <v>0</v>
      </c>
      <c r="H10" s="1">
        <f t="shared" si="1"/>
        <v>0</v>
      </c>
      <c r="I10" s="1">
        <f t="shared" si="1"/>
        <v>3</v>
      </c>
      <c r="J10" s="1">
        <f t="shared" si="1"/>
        <v>0</v>
      </c>
      <c r="K10" s="1">
        <f t="shared" si="1"/>
        <v>0</v>
      </c>
      <c r="L10" s="1">
        <f t="shared" si="1"/>
        <v>0</v>
      </c>
      <c r="M10" s="1">
        <f t="shared" si="1"/>
        <v>100</v>
      </c>
    </row>
    <row r="11" spans="1:22" x14ac:dyDescent="0.2">
      <c r="C11" s="1">
        <f t="shared" si="1"/>
        <v>0</v>
      </c>
      <c r="D11" s="1">
        <f t="shared" si="1"/>
        <v>10</v>
      </c>
      <c r="E11" s="1">
        <f t="shared" si="1"/>
        <v>48</v>
      </c>
      <c r="F11" s="1">
        <f t="shared" si="1"/>
        <v>37</v>
      </c>
      <c r="G11" s="1">
        <f t="shared" si="1"/>
        <v>0</v>
      </c>
      <c r="H11" s="1">
        <f t="shared" si="1"/>
        <v>0</v>
      </c>
      <c r="I11" s="1">
        <f t="shared" si="1"/>
        <v>4</v>
      </c>
      <c r="J11" s="1">
        <f t="shared" si="1"/>
        <v>0</v>
      </c>
      <c r="K11" s="1">
        <f t="shared" si="1"/>
        <v>0</v>
      </c>
      <c r="L11" s="1">
        <f t="shared" si="1"/>
        <v>0</v>
      </c>
      <c r="M11" s="1">
        <f t="shared" si="1"/>
        <v>100</v>
      </c>
    </row>
    <row r="13" spans="1:22" x14ac:dyDescent="0.2">
      <c r="A13" t="s">
        <v>0</v>
      </c>
      <c r="B13" t="s">
        <v>0</v>
      </c>
      <c r="C13" t="s">
        <v>1</v>
      </c>
    </row>
    <row r="14" spans="1:22" x14ac:dyDescent="0.2">
      <c r="C14" t="s">
        <v>2</v>
      </c>
      <c r="D14" t="s">
        <v>3</v>
      </c>
      <c r="E14" t="s">
        <v>4</v>
      </c>
      <c r="F14" t="s">
        <v>5</v>
      </c>
      <c r="G14" t="s">
        <v>6</v>
      </c>
      <c r="H14" t="s">
        <v>7</v>
      </c>
      <c r="I14" t="s">
        <v>8</v>
      </c>
      <c r="J14" t="s">
        <v>9</v>
      </c>
      <c r="K14" t="s">
        <v>10</v>
      </c>
      <c r="L14" t="s">
        <v>11</v>
      </c>
    </row>
    <row r="15" spans="1:22" x14ac:dyDescent="0.2">
      <c r="C15" t="s">
        <v>12</v>
      </c>
      <c r="D15" t="s">
        <v>12</v>
      </c>
      <c r="E15" t="s">
        <v>12</v>
      </c>
      <c r="F15" t="s">
        <v>12</v>
      </c>
      <c r="G15" t="s">
        <v>12</v>
      </c>
      <c r="H15" t="s">
        <v>12</v>
      </c>
      <c r="I15" t="s">
        <v>12</v>
      </c>
      <c r="J15" t="s">
        <v>12</v>
      </c>
      <c r="K15" t="s">
        <v>12</v>
      </c>
      <c r="L15" t="s">
        <v>12</v>
      </c>
      <c r="P15" s="1" t="s">
        <v>78</v>
      </c>
      <c r="Q15" s="1" t="s">
        <v>79</v>
      </c>
      <c r="U15" s="137">
        <v>0.06</v>
      </c>
    </row>
    <row r="16" spans="1:22" x14ac:dyDescent="0.2">
      <c r="A16" t="s">
        <v>13</v>
      </c>
      <c r="B16" t="s">
        <v>14</v>
      </c>
      <c r="C16">
        <v>23981</v>
      </c>
      <c r="D16">
        <v>112385</v>
      </c>
      <c r="E16">
        <v>119090</v>
      </c>
      <c r="F16">
        <v>244</v>
      </c>
      <c r="G16">
        <v>790</v>
      </c>
      <c r="H16">
        <v>13274</v>
      </c>
      <c r="I16">
        <v>7031</v>
      </c>
      <c r="J16">
        <v>6</v>
      </c>
      <c r="K16">
        <v>225</v>
      </c>
      <c r="L16">
        <v>277026</v>
      </c>
      <c r="M16" s="1">
        <f>SUM(D16:F16)</f>
        <v>231719</v>
      </c>
      <c r="N16" s="1">
        <f>ROUND((M16/L16)*100,0)</f>
        <v>84</v>
      </c>
      <c r="O16" s="1">
        <f>ROUND(((E16+F16)/L16)*100,0)</f>
        <v>43</v>
      </c>
      <c r="P16" s="1">
        <f>SUM(H16:I16)</f>
        <v>20305</v>
      </c>
      <c r="Q16" s="1">
        <f>SUM(C16,H16,I16)</f>
        <v>44286</v>
      </c>
      <c r="R16" s="1">
        <f>ROUND((P16/L16)*100,0)</f>
        <v>7</v>
      </c>
      <c r="S16" s="1">
        <f>ROUND((Q16/L16)*100,0)</f>
        <v>16</v>
      </c>
      <c r="T16">
        <f>SUM(E16:F16)</f>
        <v>119334</v>
      </c>
      <c r="U16" s="1">
        <f>ROUND((F16/L16)*100,0)</f>
        <v>0</v>
      </c>
    </row>
    <row r="17" spans="1:22" x14ac:dyDescent="0.2">
      <c r="B17" t="s">
        <v>15</v>
      </c>
      <c r="C17">
        <v>16175</v>
      </c>
      <c r="D17">
        <v>96032</v>
      </c>
      <c r="E17">
        <v>141316</v>
      </c>
      <c r="F17">
        <v>686</v>
      </c>
      <c r="G17">
        <v>676</v>
      </c>
      <c r="H17">
        <v>6598</v>
      </c>
      <c r="I17">
        <v>3847</v>
      </c>
      <c r="J17">
        <v>1</v>
      </c>
      <c r="K17">
        <v>168</v>
      </c>
      <c r="L17">
        <v>265499</v>
      </c>
      <c r="M17" s="1">
        <f>SUM(D17:F17)</f>
        <v>238034</v>
      </c>
      <c r="N17" s="1">
        <f>ROUND((M17/L17)*100,0)</f>
        <v>90</v>
      </c>
      <c r="O17" s="1">
        <f>ROUND(((E17+F17)/L17)*100,0)</f>
        <v>53</v>
      </c>
      <c r="P17" s="1">
        <f>SUM(H17:I17)</f>
        <v>10445</v>
      </c>
      <c r="Q17" s="1">
        <f>SUM(C17,H17,I17)</f>
        <v>26620</v>
      </c>
      <c r="R17" s="1">
        <f>ROUND((P17/L17)*100,0)</f>
        <v>4</v>
      </c>
      <c r="S17" s="1">
        <f>ROUND((Q17/L17)*100,0)</f>
        <v>10</v>
      </c>
      <c r="T17">
        <f>SUM(E17:F17)</f>
        <v>142002</v>
      </c>
      <c r="U17" s="1">
        <f>ROUND((F17/L17)*100,0)</f>
        <v>0</v>
      </c>
    </row>
    <row r="18" spans="1:22" x14ac:dyDescent="0.2">
      <c r="B18" t="s">
        <v>11</v>
      </c>
      <c r="C18">
        <v>40156</v>
      </c>
      <c r="D18">
        <v>208417</v>
      </c>
      <c r="E18">
        <v>260406</v>
      </c>
      <c r="F18">
        <v>930</v>
      </c>
      <c r="G18">
        <v>1466</v>
      </c>
      <c r="H18">
        <v>19872</v>
      </c>
      <c r="I18">
        <v>10878</v>
      </c>
      <c r="J18">
        <v>7</v>
      </c>
      <c r="K18">
        <v>393</v>
      </c>
      <c r="L18">
        <v>542525</v>
      </c>
      <c r="M18" s="1">
        <f>SUM(D18:F18)</f>
        <v>469753</v>
      </c>
      <c r="N18" s="1">
        <f>ROUND((M18/L18)*100,0)</f>
        <v>87</v>
      </c>
      <c r="O18" s="1">
        <f>ROUND(((E18+F18)/L18)*100,0)</f>
        <v>48</v>
      </c>
      <c r="P18" s="1">
        <f>SUM(H18:I18)</f>
        <v>30750</v>
      </c>
      <c r="Q18" s="1">
        <f>SUM(C18,H18,I18)</f>
        <v>70906</v>
      </c>
      <c r="R18" s="1">
        <f>ROUND((P18/L18)*100,0)</f>
        <v>6</v>
      </c>
      <c r="S18" s="1">
        <f>ROUND((Q18/L18)*100,0)</f>
        <v>13</v>
      </c>
      <c r="T18">
        <f>SUM(E18:F18)</f>
        <v>261336</v>
      </c>
      <c r="U18" s="1">
        <f>ROUND((F18/L18)*100,0)</f>
        <v>0</v>
      </c>
    </row>
    <row r="20" spans="1:22" x14ac:dyDescent="0.2">
      <c r="C20" s="1">
        <f>ROUND((C16/$L16)*100,0)</f>
        <v>9</v>
      </c>
      <c r="D20" s="1">
        <f t="shared" ref="D20:L20" si="2">ROUND((D16/$L16)*100,0)</f>
        <v>41</v>
      </c>
      <c r="E20" s="1">
        <f t="shared" si="2"/>
        <v>43</v>
      </c>
      <c r="F20" s="1">
        <f t="shared" si="2"/>
        <v>0</v>
      </c>
      <c r="G20" s="1">
        <f t="shared" si="2"/>
        <v>0</v>
      </c>
      <c r="H20" s="1">
        <f t="shared" si="2"/>
        <v>5</v>
      </c>
      <c r="I20" s="1">
        <f t="shared" si="2"/>
        <v>3</v>
      </c>
      <c r="J20" s="1">
        <f t="shared" si="2"/>
        <v>0</v>
      </c>
      <c r="K20" s="1">
        <f t="shared" si="2"/>
        <v>0</v>
      </c>
      <c r="L20" s="1">
        <f t="shared" si="2"/>
        <v>100</v>
      </c>
    </row>
    <row r="21" spans="1:22" x14ac:dyDescent="0.2">
      <c r="C21" s="1">
        <f t="shared" ref="C21:L21" si="3">ROUND((C17/$L17)*100,0)</f>
        <v>6</v>
      </c>
      <c r="D21" s="1">
        <f t="shared" si="3"/>
        <v>36</v>
      </c>
      <c r="E21" s="1">
        <f t="shared" si="3"/>
        <v>53</v>
      </c>
      <c r="F21" s="1">
        <f t="shared" si="3"/>
        <v>0</v>
      </c>
      <c r="G21" s="1">
        <f t="shared" si="3"/>
        <v>0</v>
      </c>
      <c r="H21" s="1">
        <f t="shared" si="3"/>
        <v>2</v>
      </c>
      <c r="I21" s="1">
        <f t="shared" si="3"/>
        <v>1</v>
      </c>
      <c r="J21" s="1">
        <f t="shared" si="3"/>
        <v>0</v>
      </c>
      <c r="K21" s="1">
        <f t="shared" si="3"/>
        <v>0</v>
      </c>
      <c r="L21" s="1">
        <f t="shared" si="3"/>
        <v>100</v>
      </c>
    </row>
    <row r="22" spans="1:22" x14ac:dyDescent="0.2">
      <c r="C22" s="1">
        <f t="shared" ref="C22:L22" si="4">ROUND((C18/$L18)*100,0)</f>
        <v>7</v>
      </c>
      <c r="D22" s="1">
        <f t="shared" si="4"/>
        <v>38</v>
      </c>
      <c r="E22" s="1">
        <f t="shared" si="4"/>
        <v>48</v>
      </c>
      <c r="F22" s="1">
        <f t="shared" si="4"/>
        <v>0</v>
      </c>
      <c r="G22" s="1">
        <f t="shared" si="4"/>
        <v>0</v>
      </c>
      <c r="H22" s="1">
        <f t="shared" si="4"/>
        <v>4</v>
      </c>
      <c r="I22" s="1">
        <f t="shared" si="4"/>
        <v>2</v>
      </c>
      <c r="J22" s="1">
        <f t="shared" si="4"/>
        <v>0</v>
      </c>
      <c r="K22" s="1">
        <f t="shared" si="4"/>
        <v>0</v>
      </c>
      <c r="L22" s="1">
        <f t="shared" si="4"/>
        <v>100</v>
      </c>
    </row>
    <row r="24" spans="1:22" x14ac:dyDescent="0.2">
      <c r="A24" t="s">
        <v>0</v>
      </c>
      <c r="B24" t="s">
        <v>0</v>
      </c>
      <c r="C24" t="s">
        <v>18</v>
      </c>
    </row>
    <row r="25" spans="1:22" x14ac:dyDescent="0.2">
      <c r="C25" t="s">
        <v>17</v>
      </c>
      <c r="D25" t="s">
        <v>2</v>
      </c>
      <c r="E25" t="s">
        <v>3</v>
      </c>
      <c r="F25" t="s">
        <v>4</v>
      </c>
      <c r="G25" t="s">
        <v>5</v>
      </c>
      <c r="H25" t="s">
        <v>6</v>
      </c>
      <c r="I25" t="s">
        <v>7</v>
      </c>
      <c r="J25" t="s">
        <v>8</v>
      </c>
      <c r="K25" t="s">
        <v>9</v>
      </c>
      <c r="L25" t="s">
        <v>10</v>
      </c>
      <c r="M25" t="s">
        <v>11</v>
      </c>
    </row>
    <row r="26" spans="1:22" x14ac:dyDescent="0.2">
      <c r="C26" t="s">
        <v>12</v>
      </c>
      <c r="D26" t="s">
        <v>12</v>
      </c>
      <c r="E26" t="s">
        <v>12</v>
      </c>
      <c r="F26" t="s">
        <v>12</v>
      </c>
      <c r="G26" t="s">
        <v>12</v>
      </c>
      <c r="H26" t="s">
        <v>12</v>
      </c>
      <c r="I26" t="s">
        <v>12</v>
      </c>
      <c r="J26" t="s">
        <v>12</v>
      </c>
      <c r="K26" t="s">
        <v>12</v>
      </c>
      <c r="L26" t="s">
        <v>12</v>
      </c>
      <c r="M26" t="s">
        <v>12</v>
      </c>
      <c r="Q26" s="1" t="s">
        <v>78</v>
      </c>
      <c r="R26" s="1" t="s">
        <v>79</v>
      </c>
      <c r="V26" s="137">
        <v>0.06</v>
      </c>
    </row>
    <row r="27" spans="1:22" x14ac:dyDescent="0.2">
      <c r="A27" t="s">
        <v>13</v>
      </c>
      <c r="B27" t="s">
        <v>14</v>
      </c>
      <c r="C27">
        <v>1253</v>
      </c>
      <c r="D27">
        <v>28787</v>
      </c>
      <c r="E27">
        <v>116103</v>
      </c>
      <c r="F27">
        <v>104581</v>
      </c>
      <c r="G27">
        <v>12378</v>
      </c>
      <c r="H27">
        <v>884</v>
      </c>
      <c r="I27">
        <v>10645</v>
      </c>
      <c r="J27">
        <v>2191</v>
      </c>
      <c r="K27">
        <v>0</v>
      </c>
      <c r="L27">
        <v>210</v>
      </c>
      <c r="M27">
        <v>277032</v>
      </c>
      <c r="N27" s="1">
        <f>SUM(E27:G27)</f>
        <v>233062</v>
      </c>
      <c r="O27" s="1">
        <f>ROUND((N27/M27)*100,0)</f>
        <v>84</v>
      </c>
      <c r="P27" s="1">
        <f>ROUND(((F27+G27)/M27)*100,0)</f>
        <v>42</v>
      </c>
      <c r="Q27" s="1">
        <f>SUM(C27,I27,J27)</f>
        <v>14089</v>
      </c>
      <c r="R27" s="1">
        <f>SUM(D27,C27,I27,J27)</f>
        <v>42876</v>
      </c>
      <c r="S27" s="1">
        <f>ROUND((Q27/M27)*100,0)</f>
        <v>5</v>
      </c>
      <c r="T27" s="1">
        <f>ROUND((R27/M27)*100,0)</f>
        <v>15</v>
      </c>
      <c r="U27">
        <f>SUM(F27:G27)</f>
        <v>116959</v>
      </c>
      <c r="V27" s="1">
        <f>ROUND((G27/M27)*100,0)</f>
        <v>4</v>
      </c>
    </row>
    <row r="28" spans="1:22" x14ac:dyDescent="0.2">
      <c r="B28" t="s">
        <v>15</v>
      </c>
      <c r="C28">
        <v>1273</v>
      </c>
      <c r="D28">
        <v>31101</v>
      </c>
      <c r="E28">
        <v>126536</v>
      </c>
      <c r="F28">
        <v>90218</v>
      </c>
      <c r="G28">
        <v>6531</v>
      </c>
      <c r="H28">
        <v>794</v>
      </c>
      <c r="I28">
        <v>6645</v>
      </c>
      <c r="J28">
        <v>2212</v>
      </c>
      <c r="K28">
        <v>3</v>
      </c>
      <c r="L28">
        <v>166</v>
      </c>
      <c r="M28">
        <v>265479</v>
      </c>
      <c r="N28" s="1">
        <f>SUM(E28:G28)</f>
        <v>223285</v>
      </c>
      <c r="O28" s="1">
        <f>ROUND((N28/M28)*100,0)</f>
        <v>84</v>
      </c>
      <c r="P28" s="1">
        <f>ROUND(((F28+G28)/M28)*100,0)</f>
        <v>36</v>
      </c>
      <c r="Q28" s="1">
        <f>SUM(C28,I28,J28)</f>
        <v>10130</v>
      </c>
      <c r="R28" s="1">
        <f>SUM(D28,C28,I28,J28)</f>
        <v>41231</v>
      </c>
      <c r="S28" s="1">
        <f>ROUND((Q28/M28)*100,0)</f>
        <v>4</v>
      </c>
      <c r="T28" s="1">
        <f>ROUND((R28/M28)*100,0)</f>
        <v>16</v>
      </c>
      <c r="U28">
        <f>SUM(F28:G28)</f>
        <v>96749</v>
      </c>
      <c r="V28" s="1">
        <f>ROUND((G28/M28)*100,0)</f>
        <v>2</v>
      </c>
    </row>
    <row r="29" spans="1:22" x14ac:dyDescent="0.2">
      <c r="B29" t="s">
        <v>11</v>
      </c>
      <c r="C29">
        <v>2526</v>
      </c>
      <c r="D29">
        <v>59888</v>
      </c>
      <c r="E29">
        <v>242639</v>
      </c>
      <c r="F29">
        <v>194799</v>
      </c>
      <c r="G29">
        <v>18909</v>
      </c>
      <c r="H29">
        <v>1678</v>
      </c>
      <c r="I29">
        <v>17290</v>
      </c>
      <c r="J29">
        <v>4403</v>
      </c>
      <c r="K29">
        <v>3</v>
      </c>
      <c r="L29">
        <v>376</v>
      </c>
      <c r="M29">
        <v>542511</v>
      </c>
      <c r="N29" s="1">
        <f>SUM(E29:G29)</f>
        <v>456347</v>
      </c>
      <c r="O29" s="1">
        <f>ROUND((N29/M29)*100,0)</f>
        <v>84</v>
      </c>
      <c r="P29" s="1">
        <f>ROUND(((F29+G29)/M29)*100,0)</f>
        <v>39</v>
      </c>
      <c r="Q29" s="1">
        <f>SUM(C29,I29,J29)</f>
        <v>24219</v>
      </c>
      <c r="R29" s="1">
        <f>SUM(D29,C29,I29,J29)</f>
        <v>84107</v>
      </c>
      <c r="S29" s="1">
        <f>ROUND((Q29/M29)*100,0)</f>
        <v>4</v>
      </c>
      <c r="T29" s="1">
        <f>ROUND((R29/M29)*100,0)</f>
        <v>16</v>
      </c>
      <c r="U29">
        <f>SUM(F29:G29)</f>
        <v>213708</v>
      </c>
      <c r="V29" s="1">
        <f>ROUND((G29/M29)*100,0)</f>
        <v>3</v>
      </c>
    </row>
    <row r="31" spans="1:22" x14ac:dyDescent="0.2">
      <c r="C31" s="1">
        <f>ROUND((C27/$M27)*100,0)</f>
        <v>0</v>
      </c>
      <c r="D31" s="1">
        <f t="shared" ref="D31:M31" si="5">ROUND((D27/$M27)*100,0)</f>
        <v>10</v>
      </c>
      <c r="E31" s="1">
        <f t="shared" si="5"/>
        <v>42</v>
      </c>
      <c r="F31" s="1">
        <f t="shared" si="5"/>
        <v>38</v>
      </c>
      <c r="G31" s="1">
        <f t="shared" si="5"/>
        <v>4</v>
      </c>
      <c r="H31" s="1">
        <f t="shared" si="5"/>
        <v>0</v>
      </c>
      <c r="I31" s="1">
        <f t="shared" si="5"/>
        <v>4</v>
      </c>
      <c r="J31" s="1">
        <f t="shared" si="5"/>
        <v>1</v>
      </c>
      <c r="K31" s="1">
        <f t="shared" si="5"/>
        <v>0</v>
      </c>
      <c r="L31" s="1">
        <f t="shared" si="5"/>
        <v>0</v>
      </c>
      <c r="M31" s="1">
        <f t="shared" si="5"/>
        <v>100</v>
      </c>
    </row>
    <row r="32" spans="1:22" x14ac:dyDescent="0.2">
      <c r="C32" s="1">
        <f t="shared" ref="C32:M32" si="6">ROUND((C28/$M28)*100,0)</f>
        <v>0</v>
      </c>
      <c r="D32" s="1">
        <f t="shared" si="6"/>
        <v>12</v>
      </c>
      <c r="E32" s="1">
        <f t="shared" si="6"/>
        <v>48</v>
      </c>
      <c r="F32" s="1">
        <f t="shared" si="6"/>
        <v>34</v>
      </c>
      <c r="G32" s="1">
        <f t="shared" si="6"/>
        <v>2</v>
      </c>
      <c r="H32" s="1">
        <f t="shared" si="6"/>
        <v>0</v>
      </c>
      <c r="I32" s="1">
        <f t="shared" si="6"/>
        <v>3</v>
      </c>
      <c r="J32" s="1">
        <f t="shared" si="6"/>
        <v>1</v>
      </c>
      <c r="K32" s="1">
        <f t="shared" si="6"/>
        <v>0</v>
      </c>
      <c r="L32" s="1">
        <f t="shared" si="6"/>
        <v>0</v>
      </c>
      <c r="M32" s="1">
        <f t="shared" si="6"/>
        <v>100</v>
      </c>
    </row>
    <row r="33" spans="1:21" x14ac:dyDescent="0.2">
      <c r="C33" s="1">
        <f t="shared" ref="C33:M33" si="7">ROUND((C29/$M29)*100,0)</f>
        <v>0</v>
      </c>
      <c r="D33" s="1">
        <f t="shared" si="7"/>
        <v>11</v>
      </c>
      <c r="E33" s="1">
        <f t="shared" si="7"/>
        <v>45</v>
      </c>
      <c r="F33" s="1">
        <f t="shared" si="7"/>
        <v>36</v>
      </c>
      <c r="G33" s="1">
        <f t="shared" si="7"/>
        <v>3</v>
      </c>
      <c r="H33" s="1">
        <f t="shared" si="7"/>
        <v>0</v>
      </c>
      <c r="I33" s="1">
        <f t="shared" si="7"/>
        <v>3</v>
      </c>
      <c r="J33" s="1">
        <f t="shared" si="7"/>
        <v>1</v>
      </c>
      <c r="K33" s="1">
        <f t="shared" si="7"/>
        <v>0</v>
      </c>
      <c r="L33" s="1">
        <f t="shared" si="7"/>
        <v>0</v>
      </c>
      <c r="M33" s="1">
        <f t="shared" si="7"/>
        <v>100</v>
      </c>
    </row>
    <row r="35" spans="1:21" x14ac:dyDescent="0.2">
      <c r="A35" t="s">
        <v>0</v>
      </c>
      <c r="B35" t="s">
        <v>0</v>
      </c>
      <c r="C35" t="s">
        <v>83</v>
      </c>
    </row>
    <row r="36" spans="1:21" x14ac:dyDescent="0.2">
      <c r="C36" t="s">
        <v>48</v>
      </c>
      <c r="D36" t="s">
        <v>17</v>
      </c>
      <c r="E36" t="s">
        <v>2</v>
      </c>
      <c r="F36" t="s">
        <v>3</v>
      </c>
      <c r="G36" t="s">
        <v>4</v>
      </c>
      <c r="H36" t="s">
        <v>5</v>
      </c>
      <c r="I36" t="s">
        <v>6</v>
      </c>
      <c r="J36" t="s">
        <v>46</v>
      </c>
      <c r="K36" t="s">
        <v>47</v>
      </c>
      <c r="L36" t="s">
        <v>11</v>
      </c>
      <c r="M36" s="1" t="s">
        <v>78</v>
      </c>
      <c r="N36" s="1" t="s">
        <v>79</v>
      </c>
      <c r="O36" s="1" t="s">
        <v>30</v>
      </c>
      <c r="P36" s="1" t="s">
        <v>31</v>
      </c>
    </row>
    <row r="37" spans="1:21" x14ac:dyDescent="0.2">
      <c r="C37" t="s">
        <v>12</v>
      </c>
      <c r="D37" t="s">
        <v>12</v>
      </c>
      <c r="E37" t="s">
        <v>12</v>
      </c>
      <c r="F37" t="s">
        <v>12</v>
      </c>
      <c r="G37" t="s">
        <v>12</v>
      </c>
      <c r="H37" t="s">
        <v>12</v>
      </c>
      <c r="I37" t="s">
        <v>12</v>
      </c>
      <c r="J37" t="s">
        <v>12</v>
      </c>
      <c r="K37" t="s">
        <v>12</v>
      </c>
      <c r="L37" t="s">
        <v>12</v>
      </c>
      <c r="U37" s="137">
        <v>0.06</v>
      </c>
    </row>
    <row r="38" spans="1:21" x14ac:dyDescent="0.2">
      <c r="A38" t="s">
        <v>13</v>
      </c>
      <c r="B38" t="s">
        <v>14</v>
      </c>
      <c r="C38">
        <v>2215</v>
      </c>
      <c r="D38">
        <v>8530</v>
      </c>
      <c r="E38">
        <v>34439</v>
      </c>
      <c r="F38">
        <v>130610</v>
      </c>
      <c r="G38">
        <v>74296</v>
      </c>
      <c r="H38">
        <v>1448</v>
      </c>
      <c r="I38">
        <v>59</v>
      </c>
      <c r="J38">
        <v>152</v>
      </c>
      <c r="K38">
        <v>1794</v>
      </c>
      <c r="L38">
        <v>253543</v>
      </c>
      <c r="M38" s="1">
        <f>SUM(C38:D38,K38)</f>
        <v>12539</v>
      </c>
      <c r="N38" s="1">
        <f>SUM(C38:E38,K38)</f>
        <v>46978</v>
      </c>
      <c r="O38" s="1">
        <f>SUM(F38:H38)</f>
        <v>206354</v>
      </c>
      <c r="P38" s="1">
        <f>SUM(G38:H38)</f>
        <v>75744</v>
      </c>
      <c r="Q38" s="1">
        <f t="shared" ref="Q38:T40" si="8">ROUND((M38/$L38)*100,0)</f>
        <v>5</v>
      </c>
      <c r="R38" s="1">
        <f t="shared" si="8"/>
        <v>19</v>
      </c>
      <c r="S38" s="1">
        <f t="shared" si="8"/>
        <v>81</v>
      </c>
      <c r="T38" s="1">
        <f t="shared" si="8"/>
        <v>30</v>
      </c>
      <c r="U38" s="1">
        <f>ROUND((H38/$L38)*100,0)</f>
        <v>1</v>
      </c>
    </row>
    <row r="39" spans="1:21" x14ac:dyDescent="0.2">
      <c r="B39" t="s">
        <v>15</v>
      </c>
      <c r="C39">
        <v>1021</v>
      </c>
      <c r="D39">
        <v>4170</v>
      </c>
      <c r="E39">
        <v>19956</v>
      </c>
      <c r="F39">
        <v>113010</v>
      </c>
      <c r="G39">
        <v>101306</v>
      </c>
      <c r="H39">
        <v>2736</v>
      </c>
      <c r="I39">
        <v>42</v>
      </c>
      <c r="J39">
        <v>109</v>
      </c>
      <c r="K39">
        <v>958</v>
      </c>
      <c r="L39">
        <v>243308</v>
      </c>
      <c r="M39" s="1">
        <f>SUM(C39:D39,K39)</f>
        <v>6149</v>
      </c>
      <c r="N39" s="1">
        <f>SUM(C39:E39,K39)</f>
        <v>26105</v>
      </c>
      <c r="O39" s="1">
        <f>SUM(F39:H39)</f>
        <v>217052</v>
      </c>
      <c r="P39" s="1">
        <f>SUM(G39:H39)</f>
        <v>104042</v>
      </c>
      <c r="Q39" s="1">
        <f t="shared" si="8"/>
        <v>3</v>
      </c>
      <c r="R39" s="1">
        <f t="shared" si="8"/>
        <v>11</v>
      </c>
      <c r="S39" s="1">
        <f t="shared" si="8"/>
        <v>89</v>
      </c>
      <c r="T39" s="1">
        <f t="shared" si="8"/>
        <v>43</v>
      </c>
      <c r="U39" s="1">
        <f>ROUND((H39/$L39)*100,0)</f>
        <v>1</v>
      </c>
    </row>
    <row r="40" spans="1:21" x14ac:dyDescent="0.2">
      <c r="B40" t="s">
        <v>11</v>
      </c>
      <c r="C40">
        <v>3236</v>
      </c>
      <c r="D40">
        <v>12700</v>
      </c>
      <c r="E40">
        <v>54395</v>
      </c>
      <c r="F40">
        <v>243620</v>
      </c>
      <c r="G40">
        <v>175602</v>
      </c>
      <c r="H40">
        <v>4184</v>
      </c>
      <c r="I40">
        <v>101</v>
      </c>
      <c r="J40">
        <v>261</v>
      </c>
      <c r="K40">
        <v>2752</v>
      </c>
      <c r="L40">
        <v>496851</v>
      </c>
      <c r="M40" s="1">
        <f>SUM(C40:D40,K40)</f>
        <v>18688</v>
      </c>
      <c r="N40" s="1">
        <f>SUM(C40:E40,K40)</f>
        <v>73083</v>
      </c>
      <c r="O40" s="1">
        <f>SUM(F40:H40)</f>
        <v>423406</v>
      </c>
      <c r="P40" s="1">
        <f>SUM(G40:H40)</f>
        <v>179786</v>
      </c>
      <c r="Q40" s="1">
        <f t="shared" si="8"/>
        <v>4</v>
      </c>
      <c r="R40" s="1">
        <f t="shared" si="8"/>
        <v>15</v>
      </c>
      <c r="S40" s="1">
        <f t="shared" si="8"/>
        <v>85</v>
      </c>
      <c r="T40" s="1">
        <f t="shared" si="8"/>
        <v>36</v>
      </c>
      <c r="U40" s="1">
        <f>ROUND((H40/$L40)*100,0)</f>
        <v>1</v>
      </c>
    </row>
    <row r="42" spans="1:21" x14ac:dyDescent="0.2">
      <c r="C42" s="1">
        <f>ROUND((C38/$L38)*100,0)</f>
        <v>1</v>
      </c>
      <c r="D42" s="1">
        <f t="shared" ref="D42:L42" si="9">ROUND((D38/$L38)*100,0)</f>
        <v>3</v>
      </c>
      <c r="E42" s="1">
        <f t="shared" si="9"/>
        <v>14</v>
      </c>
      <c r="F42" s="1">
        <f t="shared" si="9"/>
        <v>52</v>
      </c>
      <c r="G42" s="1">
        <f t="shared" si="9"/>
        <v>29</v>
      </c>
      <c r="H42" s="1">
        <f t="shared" si="9"/>
        <v>1</v>
      </c>
      <c r="I42" s="1">
        <f t="shared" si="9"/>
        <v>0</v>
      </c>
      <c r="J42" s="1">
        <f t="shared" si="9"/>
        <v>0</v>
      </c>
      <c r="K42" s="1">
        <f t="shared" si="9"/>
        <v>1</v>
      </c>
      <c r="L42" s="1">
        <f t="shared" si="9"/>
        <v>100</v>
      </c>
    </row>
    <row r="43" spans="1:21" x14ac:dyDescent="0.2">
      <c r="C43" s="1">
        <f t="shared" ref="C43:L44" si="10">ROUND((C39/$L39)*100,0)</f>
        <v>0</v>
      </c>
      <c r="D43" s="1">
        <f t="shared" si="10"/>
        <v>2</v>
      </c>
      <c r="E43" s="1">
        <f t="shared" si="10"/>
        <v>8</v>
      </c>
      <c r="F43" s="1">
        <f t="shared" si="10"/>
        <v>46</v>
      </c>
      <c r="G43" s="1">
        <f t="shared" si="10"/>
        <v>42</v>
      </c>
      <c r="H43" s="1">
        <f t="shared" si="10"/>
        <v>1</v>
      </c>
      <c r="I43" s="1">
        <f t="shared" si="10"/>
        <v>0</v>
      </c>
      <c r="J43" s="1">
        <f t="shared" si="10"/>
        <v>0</v>
      </c>
      <c r="K43" s="1">
        <f t="shared" si="10"/>
        <v>0</v>
      </c>
      <c r="L43" s="1">
        <f t="shared" si="10"/>
        <v>100</v>
      </c>
    </row>
    <row r="44" spans="1:21" x14ac:dyDescent="0.2">
      <c r="C44" s="1">
        <f t="shared" si="10"/>
        <v>1</v>
      </c>
      <c r="D44" s="1">
        <f t="shared" si="10"/>
        <v>3</v>
      </c>
      <c r="E44" s="1">
        <f t="shared" si="10"/>
        <v>11</v>
      </c>
      <c r="F44" s="1">
        <f t="shared" si="10"/>
        <v>49</v>
      </c>
      <c r="G44" s="1">
        <f t="shared" si="10"/>
        <v>35</v>
      </c>
      <c r="H44" s="1">
        <f t="shared" si="10"/>
        <v>1</v>
      </c>
      <c r="I44" s="1">
        <f t="shared" si="10"/>
        <v>0</v>
      </c>
      <c r="J44" s="1">
        <f t="shared" si="10"/>
        <v>0</v>
      </c>
      <c r="K44" s="1">
        <f t="shared" si="10"/>
        <v>1</v>
      </c>
      <c r="L44" s="1">
        <f t="shared" si="10"/>
        <v>100</v>
      </c>
    </row>
    <row r="46" spans="1:21" x14ac:dyDescent="0.2">
      <c r="A46" t="s">
        <v>0</v>
      </c>
      <c r="B46" t="s">
        <v>0</v>
      </c>
      <c r="C46" t="s">
        <v>84</v>
      </c>
    </row>
    <row r="47" spans="1:21" x14ac:dyDescent="0.2">
      <c r="C47" t="s">
        <v>48</v>
      </c>
      <c r="D47" t="s">
        <v>17</v>
      </c>
      <c r="E47" t="s">
        <v>2</v>
      </c>
      <c r="F47" t="s">
        <v>3</v>
      </c>
      <c r="G47" t="s">
        <v>4</v>
      </c>
      <c r="H47" t="s">
        <v>5</v>
      </c>
      <c r="I47" t="s">
        <v>6</v>
      </c>
      <c r="J47" t="s">
        <v>46</v>
      </c>
      <c r="K47" t="s">
        <v>47</v>
      </c>
      <c r="L47" t="s">
        <v>11</v>
      </c>
      <c r="M47" s="1" t="s">
        <v>78</v>
      </c>
      <c r="N47" s="1" t="s">
        <v>79</v>
      </c>
      <c r="O47" s="1" t="s">
        <v>30</v>
      </c>
      <c r="P47" s="1" t="s">
        <v>31</v>
      </c>
    </row>
    <row r="48" spans="1:21" x14ac:dyDescent="0.2">
      <c r="C48" t="s">
        <v>12</v>
      </c>
      <c r="D48" t="s">
        <v>12</v>
      </c>
      <c r="E48" t="s">
        <v>12</v>
      </c>
      <c r="F48" t="s">
        <v>12</v>
      </c>
      <c r="G48" t="s">
        <v>12</v>
      </c>
      <c r="H48" t="s">
        <v>12</v>
      </c>
      <c r="I48" t="s">
        <v>12</v>
      </c>
      <c r="J48" t="s">
        <v>12</v>
      </c>
      <c r="K48" t="s">
        <v>12</v>
      </c>
      <c r="L48" t="s">
        <v>12</v>
      </c>
      <c r="U48" s="137">
        <v>0.06</v>
      </c>
    </row>
    <row r="49" spans="1:21" x14ac:dyDescent="0.2">
      <c r="A49" t="s">
        <v>13</v>
      </c>
      <c r="B49" t="s">
        <v>14</v>
      </c>
      <c r="C49">
        <v>1583</v>
      </c>
      <c r="D49">
        <v>7184</v>
      </c>
      <c r="E49">
        <v>27799</v>
      </c>
      <c r="F49">
        <v>108882</v>
      </c>
      <c r="G49">
        <v>94575</v>
      </c>
      <c r="H49">
        <v>11860</v>
      </c>
      <c r="I49">
        <v>79</v>
      </c>
      <c r="J49">
        <v>134</v>
      </c>
      <c r="K49">
        <v>1514</v>
      </c>
      <c r="L49">
        <v>253610</v>
      </c>
      <c r="M49" s="1">
        <f>SUM(C49:D49,K49)</f>
        <v>10281</v>
      </c>
      <c r="N49" s="1">
        <f>SUM(C49:E49,K49)</f>
        <v>38080</v>
      </c>
      <c r="O49" s="1">
        <f>SUM(F49:H49)</f>
        <v>215317</v>
      </c>
      <c r="P49" s="1">
        <f>SUM(G49:H49)</f>
        <v>106435</v>
      </c>
      <c r="Q49" s="1">
        <f t="shared" ref="Q49:T51" si="11">ROUND((M49/$L49)*100,0)</f>
        <v>4</v>
      </c>
      <c r="R49" s="1">
        <f t="shared" si="11"/>
        <v>15</v>
      </c>
      <c r="S49" s="1">
        <f t="shared" si="11"/>
        <v>85</v>
      </c>
      <c r="T49" s="1">
        <f t="shared" si="11"/>
        <v>42</v>
      </c>
      <c r="U49" s="1">
        <f>ROUND((H49/$L49)*100,0)</f>
        <v>5</v>
      </c>
    </row>
    <row r="50" spans="1:21" x14ac:dyDescent="0.2">
      <c r="B50" t="s">
        <v>15</v>
      </c>
      <c r="C50">
        <v>919</v>
      </c>
      <c r="D50">
        <v>5240</v>
      </c>
      <c r="E50">
        <v>27507</v>
      </c>
      <c r="F50">
        <v>116741</v>
      </c>
      <c r="G50">
        <v>84655</v>
      </c>
      <c r="H50">
        <v>7292</v>
      </c>
      <c r="I50">
        <v>70</v>
      </c>
      <c r="J50">
        <v>96</v>
      </c>
      <c r="K50">
        <v>860</v>
      </c>
      <c r="L50">
        <v>243380</v>
      </c>
      <c r="M50" s="1">
        <f>SUM(C50:D50,K50)</f>
        <v>7019</v>
      </c>
      <c r="N50" s="1">
        <f>SUM(C50:E50,K50)</f>
        <v>34526</v>
      </c>
      <c r="O50" s="1">
        <f>SUM(F50:H50)</f>
        <v>208688</v>
      </c>
      <c r="P50" s="1">
        <f>SUM(G50:H50)</f>
        <v>91947</v>
      </c>
      <c r="Q50" s="1">
        <f t="shared" si="11"/>
        <v>3</v>
      </c>
      <c r="R50" s="1">
        <f t="shared" si="11"/>
        <v>14</v>
      </c>
      <c r="S50" s="1">
        <f t="shared" si="11"/>
        <v>86</v>
      </c>
      <c r="T50" s="1">
        <f t="shared" si="11"/>
        <v>38</v>
      </c>
      <c r="U50" s="1">
        <f>ROUND((H50/$L50)*100,0)</f>
        <v>3</v>
      </c>
    </row>
    <row r="51" spans="1:21" x14ac:dyDescent="0.2">
      <c r="B51" t="s">
        <v>11</v>
      </c>
      <c r="C51">
        <v>2502</v>
      </c>
      <c r="D51">
        <v>12424</v>
      </c>
      <c r="E51">
        <v>55306</v>
      </c>
      <c r="F51">
        <v>225623</v>
      </c>
      <c r="G51">
        <v>179230</v>
      </c>
      <c r="H51">
        <v>19152</v>
      </c>
      <c r="I51">
        <v>149</v>
      </c>
      <c r="J51">
        <v>230</v>
      </c>
      <c r="K51">
        <v>2374</v>
      </c>
      <c r="L51">
        <v>496990</v>
      </c>
      <c r="M51" s="1">
        <f>SUM(C51:D51,K51)</f>
        <v>17300</v>
      </c>
      <c r="N51" s="1">
        <f>SUM(C51:E51,K51)</f>
        <v>72606</v>
      </c>
      <c r="O51" s="1">
        <f>SUM(F51:H51)</f>
        <v>424005</v>
      </c>
      <c r="P51" s="1">
        <f>SUM(G51:H51)</f>
        <v>198382</v>
      </c>
      <c r="Q51" s="1">
        <f t="shared" si="11"/>
        <v>3</v>
      </c>
      <c r="R51" s="1">
        <f t="shared" si="11"/>
        <v>15</v>
      </c>
      <c r="S51" s="1">
        <f t="shared" si="11"/>
        <v>85</v>
      </c>
      <c r="T51" s="1">
        <f t="shared" si="11"/>
        <v>40</v>
      </c>
      <c r="U51" s="1">
        <f>ROUND((H51/$L51)*100,0)</f>
        <v>4</v>
      </c>
    </row>
    <row r="52" spans="1:21" x14ac:dyDescent="0.2">
      <c r="M52" s="1"/>
      <c r="N52" s="1"/>
      <c r="O52" s="1"/>
      <c r="P52" s="1"/>
      <c r="S52" s="1"/>
      <c r="T52" s="1"/>
    </row>
    <row r="53" spans="1:21" x14ac:dyDescent="0.2">
      <c r="C53" s="1">
        <f>ROUND((C49/$L49)*100,0)</f>
        <v>1</v>
      </c>
      <c r="D53" s="1">
        <f t="shared" ref="D53:L53" si="12">ROUND((D49/$L49)*100,0)</f>
        <v>3</v>
      </c>
      <c r="E53" s="1">
        <f t="shared" si="12"/>
        <v>11</v>
      </c>
      <c r="F53" s="1">
        <f t="shared" si="12"/>
        <v>43</v>
      </c>
      <c r="G53" s="1">
        <f t="shared" si="12"/>
        <v>37</v>
      </c>
      <c r="H53" s="1">
        <f t="shared" si="12"/>
        <v>5</v>
      </c>
      <c r="I53" s="1">
        <f t="shared" si="12"/>
        <v>0</v>
      </c>
      <c r="J53" s="1">
        <f t="shared" si="12"/>
        <v>0</v>
      </c>
      <c r="K53" s="1">
        <f t="shared" si="12"/>
        <v>1</v>
      </c>
      <c r="L53" s="1">
        <f t="shared" si="12"/>
        <v>100</v>
      </c>
      <c r="M53" s="1"/>
      <c r="N53" s="1"/>
      <c r="O53" s="1"/>
      <c r="P53" s="1"/>
      <c r="S53" s="1"/>
      <c r="T53" s="1"/>
    </row>
    <row r="54" spans="1:21" x14ac:dyDescent="0.2">
      <c r="C54" s="1">
        <f t="shared" ref="C54:L54" si="13">ROUND((C50/$L50)*100,0)</f>
        <v>0</v>
      </c>
      <c r="D54" s="1">
        <f t="shared" si="13"/>
        <v>2</v>
      </c>
      <c r="E54" s="1">
        <f t="shared" si="13"/>
        <v>11</v>
      </c>
      <c r="F54" s="1">
        <f t="shared" si="13"/>
        <v>48</v>
      </c>
      <c r="G54" s="1">
        <f t="shared" si="13"/>
        <v>35</v>
      </c>
      <c r="H54" s="1">
        <f t="shared" si="13"/>
        <v>3</v>
      </c>
      <c r="I54" s="1">
        <f t="shared" si="13"/>
        <v>0</v>
      </c>
      <c r="J54" s="1">
        <f t="shared" si="13"/>
        <v>0</v>
      </c>
      <c r="K54" s="1">
        <f t="shared" si="13"/>
        <v>0</v>
      </c>
      <c r="L54" s="1">
        <f t="shared" si="13"/>
        <v>100</v>
      </c>
      <c r="M54" s="1"/>
      <c r="N54" s="1"/>
      <c r="O54" s="1"/>
      <c r="P54" s="1"/>
      <c r="S54" s="1"/>
      <c r="T54" s="1"/>
    </row>
    <row r="55" spans="1:21" x14ac:dyDescent="0.2">
      <c r="C55" s="1">
        <f t="shared" ref="C55:L55" si="14">ROUND((C51/$L51)*100,0)</f>
        <v>1</v>
      </c>
      <c r="D55" s="1">
        <f t="shared" si="14"/>
        <v>2</v>
      </c>
      <c r="E55" s="1">
        <f t="shared" si="14"/>
        <v>11</v>
      </c>
      <c r="F55" s="1">
        <f t="shared" si="14"/>
        <v>45</v>
      </c>
      <c r="G55" s="1">
        <f t="shared" si="14"/>
        <v>36</v>
      </c>
      <c r="H55" s="1">
        <f t="shared" si="14"/>
        <v>4</v>
      </c>
      <c r="I55" s="1">
        <f t="shared" si="14"/>
        <v>0</v>
      </c>
      <c r="J55" s="1">
        <f t="shared" si="14"/>
        <v>0</v>
      </c>
      <c r="K55" s="1">
        <f t="shared" si="14"/>
        <v>0</v>
      </c>
      <c r="L55" s="1">
        <f t="shared" si="14"/>
        <v>100</v>
      </c>
      <c r="M55" s="1"/>
      <c r="N55" s="1"/>
      <c r="O55" s="1"/>
      <c r="P55" s="1"/>
      <c r="S55" s="1"/>
      <c r="T55" s="1"/>
    </row>
    <row r="56" spans="1:21" x14ac:dyDescent="0.2">
      <c r="M56" s="1"/>
      <c r="N56" s="1"/>
      <c r="O56" s="1"/>
      <c r="P56" s="1"/>
      <c r="S56" s="1"/>
      <c r="T56" s="1"/>
    </row>
    <row r="57" spans="1:21" x14ac:dyDescent="0.2">
      <c r="A57" t="s">
        <v>0</v>
      </c>
      <c r="B57" t="s">
        <v>0</v>
      </c>
      <c r="C57" t="s">
        <v>85</v>
      </c>
    </row>
    <row r="58" spans="1:21" x14ac:dyDescent="0.2">
      <c r="C58" t="s">
        <v>48</v>
      </c>
      <c r="D58" t="s">
        <v>17</v>
      </c>
      <c r="E58" t="s">
        <v>2</v>
      </c>
      <c r="F58" t="s">
        <v>3</v>
      </c>
      <c r="G58" t="s">
        <v>4</v>
      </c>
      <c r="H58" t="s">
        <v>5</v>
      </c>
      <c r="I58" t="s">
        <v>6</v>
      </c>
      <c r="J58" t="s">
        <v>46</v>
      </c>
      <c r="K58" t="s">
        <v>47</v>
      </c>
      <c r="L58" t="s">
        <v>11</v>
      </c>
      <c r="M58" s="1" t="s">
        <v>78</v>
      </c>
      <c r="N58" s="1" t="s">
        <v>79</v>
      </c>
      <c r="O58" s="1" t="s">
        <v>30</v>
      </c>
      <c r="P58" s="1" t="s">
        <v>31</v>
      </c>
    </row>
    <row r="59" spans="1:21" x14ac:dyDescent="0.2">
      <c r="C59" t="s">
        <v>12</v>
      </c>
      <c r="D59" t="s">
        <v>12</v>
      </c>
      <c r="E59" t="s">
        <v>12</v>
      </c>
      <c r="F59" t="s">
        <v>12</v>
      </c>
      <c r="G59" t="s">
        <v>12</v>
      </c>
      <c r="H59" t="s">
        <v>12</v>
      </c>
      <c r="I59" t="s">
        <v>12</v>
      </c>
      <c r="J59" t="s">
        <v>12</v>
      </c>
      <c r="K59" t="s">
        <v>12</v>
      </c>
      <c r="L59" t="s">
        <v>12</v>
      </c>
      <c r="U59" s="137">
        <v>0.06</v>
      </c>
    </row>
    <row r="60" spans="1:21" x14ac:dyDescent="0.2">
      <c r="A60" t="s">
        <v>13</v>
      </c>
      <c r="B60" t="s">
        <v>14</v>
      </c>
      <c r="C60">
        <v>1363</v>
      </c>
      <c r="D60">
        <v>5206</v>
      </c>
      <c r="E60">
        <v>28806</v>
      </c>
      <c r="F60">
        <v>123659</v>
      </c>
      <c r="G60">
        <v>91956</v>
      </c>
      <c r="H60">
        <v>424</v>
      </c>
      <c r="I60">
        <v>100</v>
      </c>
      <c r="J60">
        <v>144</v>
      </c>
      <c r="K60">
        <v>1753</v>
      </c>
      <c r="L60">
        <v>253411</v>
      </c>
      <c r="M60" s="1">
        <f>SUM(C60:D60,K60)</f>
        <v>8322</v>
      </c>
      <c r="N60" s="1">
        <f>SUM(C60:E60,K60)</f>
        <v>37128</v>
      </c>
      <c r="O60" s="1">
        <f>SUM(F60:H60)</f>
        <v>216039</v>
      </c>
      <c r="P60" s="1">
        <f>SUM(G60:H60)</f>
        <v>92380</v>
      </c>
      <c r="Q60" s="1">
        <f t="shared" ref="Q60:T62" si="15">ROUND((M60/$L60)*100,0)</f>
        <v>3</v>
      </c>
      <c r="R60" s="1">
        <f t="shared" si="15"/>
        <v>15</v>
      </c>
      <c r="S60" s="1">
        <f t="shared" si="15"/>
        <v>85</v>
      </c>
      <c r="T60" s="1">
        <f t="shared" si="15"/>
        <v>36</v>
      </c>
      <c r="U60" s="1">
        <f>ROUND((H60/$L60)*100,0)</f>
        <v>0</v>
      </c>
    </row>
    <row r="61" spans="1:21" x14ac:dyDescent="0.2">
      <c r="B61" t="s">
        <v>15</v>
      </c>
      <c r="C61">
        <v>784</v>
      </c>
      <c r="D61">
        <v>3396</v>
      </c>
      <c r="E61">
        <v>24286</v>
      </c>
      <c r="F61">
        <v>126066</v>
      </c>
      <c r="G61">
        <v>87117</v>
      </c>
      <c r="H61">
        <v>263</v>
      </c>
      <c r="I61">
        <v>72</v>
      </c>
      <c r="J61">
        <v>112</v>
      </c>
      <c r="K61">
        <v>948</v>
      </c>
      <c r="L61">
        <v>243044</v>
      </c>
      <c r="M61" s="1">
        <f>SUM(C61:D61,K61)</f>
        <v>5128</v>
      </c>
      <c r="N61" s="1">
        <f>SUM(C61:E61,K61)</f>
        <v>29414</v>
      </c>
      <c r="O61" s="1">
        <f>SUM(F61:H61)</f>
        <v>213446</v>
      </c>
      <c r="P61" s="1">
        <f>SUM(G61:H61)</f>
        <v>87380</v>
      </c>
      <c r="Q61" s="1">
        <f t="shared" si="15"/>
        <v>2</v>
      </c>
      <c r="R61" s="1">
        <f t="shared" si="15"/>
        <v>12</v>
      </c>
      <c r="S61" s="1">
        <f t="shared" si="15"/>
        <v>88</v>
      </c>
      <c r="T61" s="1">
        <f t="shared" si="15"/>
        <v>36</v>
      </c>
      <c r="U61" s="1">
        <f>ROUND((H61/$L61)*100,0)</f>
        <v>0</v>
      </c>
    </row>
    <row r="62" spans="1:21" x14ac:dyDescent="0.2">
      <c r="B62" t="s">
        <v>11</v>
      </c>
      <c r="C62">
        <v>2147</v>
      </c>
      <c r="D62">
        <v>8602</v>
      </c>
      <c r="E62">
        <v>53092</v>
      </c>
      <c r="F62">
        <v>249725</v>
      </c>
      <c r="G62">
        <v>179073</v>
      </c>
      <c r="H62">
        <v>687</v>
      </c>
      <c r="I62">
        <v>172</v>
      </c>
      <c r="J62">
        <v>256</v>
      </c>
      <c r="K62">
        <v>2701</v>
      </c>
      <c r="L62">
        <v>496455</v>
      </c>
      <c r="M62" s="1">
        <f>SUM(C62:D62,K62)</f>
        <v>13450</v>
      </c>
      <c r="N62" s="1">
        <f>SUM(C62:E62,K62)</f>
        <v>66542</v>
      </c>
      <c r="O62" s="1">
        <f>SUM(F62:H62)</f>
        <v>429485</v>
      </c>
      <c r="P62" s="1">
        <f>SUM(G62:H62)</f>
        <v>179760</v>
      </c>
      <c r="Q62" s="1">
        <f t="shared" si="15"/>
        <v>3</v>
      </c>
      <c r="R62" s="1">
        <f t="shared" si="15"/>
        <v>13</v>
      </c>
      <c r="S62" s="1">
        <f t="shared" si="15"/>
        <v>87</v>
      </c>
      <c r="T62" s="1">
        <f t="shared" si="15"/>
        <v>36</v>
      </c>
      <c r="U62" s="1">
        <f>ROUND((H62/$L62)*100,0)</f>
        <v>0</v>
      </c>
    </row>
    <row r="64" spans="1:21" x14ac:dyDescent="0.2">
      <c r="C64" s="1">
        <f>ROUND((C60/$L60)*100,0)</f>
        <v>1</v>
      </c>
      <c r="D64" s="1">
        <f t="shared" ref="D64:L64" si="16">ROUND((D60/$L60)*100,0)</f>
        <v>2</v>
      </c>
      <c r="E64" s="1">
        <f t="shared" si="16"/>
        <v>11</v>
      </c>
      <c r="F64" s="1">
        <f t="shared" si="16"/>
        <v>49</v>
      </c>
      <c r="G64" s="1">
        <f t="shared" si="16"/>
        <v>36</v>
      </c>
      <c r="H64" s="1">
        <f t="shared" si="16"/>
        <v>0</v>
      </c>
      <c r="I64" s="1">
        <f t="shared" si="16"/>
        <v>0</v>
      </c>
      <c r="J64" s="1">
        <f t="shared" si="16"/>
        <v>0</v>
      </c>
      <c r="K64" s="1">
        <f t="shared" si="16"/>
        <v>1</v>
      </c>
      <c r="L64" s="1">
        <f t="shared" si="16"/>
        <v>100</v>
      </c>
    </row>
    <row r="65" spans="3:12" x14ac:dyDescent="0.2">
      <c r="C65" s="1">
        <f t="shared" ref="C65:L65" si="17">ROUND((C61/$L61)*100,0)</f>
        <v>0</v>
      </c>
      <c r="D65" s="1">
        <f t="shared" si="17"/>
        <v>1</v>
      </c>
      <c r="E65" s="1">
        <f t="shared" si="17"/>
        <v>10</v>
      </c>
      <c r="F65" s="1">
        <f t="shared" si="17"/>
        <v>52</v>
      </c>
      <c r="G65" s="1">
        <f t="shared" si="17"/>
        <v>36</v>
      </c>
      <c r="H65" s="1">
        <f t="shared" si="17"/>
        <v>0</v>
      </c>
      <c r="I65" s="1">
        <f t="shared" si="17"/>
        <v>0</v>
      </c>
      <c r="J65" s="1">
        <f t="shared" si="17"/>
        <v>0</v>
      </c>
      <c r="K65" s="1">
        <f t="shared" si="17"/>
        <v>0</v>
      </c>
      <c r="L65" s="1">
        <f t="shared" si="17"/>
        <v>100</v>
      </c>
    </row>
    <row r="66" spans="3:12" x14ac:dyDescent="0.2">
      <c r="C66" s="1">
        <f t="shared" ref="C66:L66" si="18">ROUND((C62/$L62)*100,0)</f>
        <v>0</v>
      </c>
      <c r="D66" s="1">
        <f t="shared" si="18"/>
        <v>2</v>
      </c>
      <c r="E66" s="1">
        <f t="shared" si="18"/>
        <v>11</v>
      </c>
      <c r="F66" s="1">
        <f t="shared" si="18"/>
        <v>50</v>
      </c>
      <c r="G66" s="1">
        <f t="shared" si="18"/>
        <v>36</v>
      </c>
      <c r="H66" s="1">
        <f t="shared" si="18"/>
        <v>0</v>
      </c>
      <c r="I66" s="1">
        <f t="shared" si="18"/>
        <v>0</v>
      </c>
      <c r="J66" s="1">
        <f t="shared" si="18"/>
        <v>0</v>
      </c>
      <c r="K66" s="1">
        <f t="shared" si="18"/>
        <v>1</v>
      </c>
      <c r="L66" s="1">
        <f t="shared" si="18"/>
        <v>100</v>
      </c>
    </row>
  </sheetData>
  <phoneticPr fontId="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124"/>
  <sheetViews>
    <sheetView showGridLines="0" workbookViewId="0">
      <selection sqref="A1:H1"/>
    </sheetView>
  </sheetViews>
  <sheetFormatPr defaultRowHeight="12.75" x14ac:dyDescent="0.2"/>
  <cols>
    <col min="1" max="1" width="29.140625" style="326" customWidth="1"/>
    <col min="2" max="2" width="6.42578125" style="322" customWidth="1"/>
    <col min="3" max="5" width="6.7109375" style="322" customWidth="1"/>
    <col min="6" max="6" width="7.28515625" style="323" customWidth="1"/>
    <col min="7" max="8" width="7.28515625" style="322" customWidth="1"/>
    <col min="9" max="9" width="6.7109375" style="322" customWidth="1"/>
    <col min="10" max="10" width="6.7109375" style="324" customWidth="1"/>
    <col min="11" max="13" width="6.7109375" style="325" customWidth="1"/>
    <col min="14" max="14" width="7.42578125" style="326" bestFit="1" customWidth="1"/>
    <col min="15" max="15" width="9.5703125" style="326" customWidth="1"/>
    <col min="16" max="16" width="9.28515625" style="326" customWidth="1"/>
    <col min="17" max="17" width="8" style="326" customWidth="1"/>
    <col min="18" max="18" width="9.140625" style="326"/>
    <col min="19" max="19" width="1.28515625" style="129" customWidth="1"/>
    <col min="20" max="21" width="1.28515625" style="326" customWidth="1"/>
    <col min="22" max="16384" width="9.140625" style="326"/>
  </cols>
  <sheetData>
    <row r="1" spans="1:29" x14ac:dyDescent="0.2">
      <c r="A1" s="352" t="s">
        <v>226</v>
      </c>
    </row>
    <row r="2" spans="1:29" s="319" customFormat="1" x14ac:dyDescent="0.2">
      <c r="A2" s="14" t="s">
        <v>40</v>
      </c>
      <c r="B2" s="14"/>
      <c r="C2" s="14"/>
      <c r="D2" s="14"/>
      <c r="E2" s="14"/>
      <c r="F2" s="15"/>
      <c r="G2" s="14"/>
      <c r="H2" s="14"/>
      <c r="I2" s="14"/>
      <c r="J2" s="317"/>
      <c r="K2" s="318"/>
      <c r="L2" s="318"/>
      <c r="M2" s="318"/>
    </row>
    <row r="3" spans="1:29" s="319" customFormat="1" x14ac:dyDescent="0.2">
      <c r="A3" s="16" t="s">
        <v>41</v>
      </c>
      <c r="B3" s="16"/>
      <c r="C3" s="16"/>
      <c r="D3" s="320"/>
      <c r="E3" s="320"/>
      <c r="F3" s="321"/>
      <c r="G3" s="320"/>
      <c r="H3" s="320"/>
      <c r="I3" s="320"/>
      <c r="J3" s="317"/>
      <c r="K3" s="318"/>
      <c r="L3" s="318"/>
      <c r="M3" s="318"/>
    </row>
    <row r="4" spans="1:29" s="319" customFormat="1" ht="14.25" x14ac:dyDescent="0.2">
      <c r="A4" s="2" t="s">
        <v>74</v>
      </c>
      <c r="B4" s="16"/>
      <c r="C4" s="16"/>
      <c r="D4" s="16"/>
      <c r="E4" s="320"/>
      <c r="F4" s="321"/>
      <c r="G4" s="320"/>
      <c r="H4" s="320"/>
      <c r="I4" s="320"/>
      <c r="J4" s="317"/>
      <c r="K4" s="3"/>
      <c r="L4" s="318"/>
      <c r="M4" s="318"/>
      <c r="O4" s="319" t="s">
        <v>42</v>
      </c>
      <c r="Q4" s="513" t="s">
        <v>43</v>
      </c>
      <c r="R4" s="513"/>
      <c r="V4" s="319" t="s">
        <v>43</v>
      </c>
    </row>
    <row r="5" spans="1:29" ht="11.25" customHeight="1" x14ac:dyDescent="0.2">
      <c r="A5" s="4"/>
      <c r="V5" s="319" t="s">
        <v>44</v>
      </c>
    </row>
    <row r="6" spans="1:29" ht="11.25" customHeight="1" x14ac:dyDescent="0.2">
      <c r="A6" s="327"/>
      <c r="B6" s="512" t="s">
        <v>45</v>
      </c>
      <c r="C6" s="512"/>
      <c r="D6" s="512"/>
      <c r="E6" s="512"/>
      <c r="F6" s="512"/>
      <c r="G6" s="512"/>
      <c r="H6" s="512"/>
      <c r="I6" s="512"/>
      <c r="J6" s="512"/>
      <c r="K6" s="150"/>
      <c r="L6" s="150"/>
    </row>
    <row r="7" spans="1:29" s="324" customFormat="1" ht="22.5" x14ac:dyDescent="0.2">
      <c r="A7" s="17"/>
      <c r="B7" s="18" t="s">
        <v>6</v>
      </c>
      <c r="C7" s="18" t="s">
        <v>10</v>
      </c>
      <c r="D7" s="18" t="s">
        <v>7</v>
      </c>
      <c r="E7" s="18" t="s">
        <v>8</v>
      </c>
      <c r="F7" s="19" t="s">
        <v>46</v>
      </c>
      <c r="G7" s="19" t="s">
        <v>47</v>
      </c>
      <c r="H7" s="19" t="s">
        <v>48</v>
      </c>
      <c r="I7" s="18">
        <v>2</v>
      </c>
      <c r="J7" s="20">
        <v>3</v>
      </c>
      <c r="K7" s="20">
        <v>4</v>
      </c>
      <c r="L7" s="20">
        <v>5</v>
      </c>
      <c r="M7" s="19">
        <v>6</v>
      </c>
      <c r="N7" s="21" t="s">
        <v>75</v>
      </c>
      <c r="O7" s="22" t="s">
        <v>49</v>
      </c>
      <c r="P7" s="22" t="s">
        <v>50</v>
      </c>
      <c r="Q7" s="22" t="s">
        <v>51</v>
      </c>
      <c r="R7" s="22" t="s">
        <v>52</v>
      </c>
    </row>
    <row r="8" spans="1:29" ht="11.25" customHeight="1" x14ac:dyDescent="0.2">
      <c r="A8" s="23" t="s">
        <v>36</v>
      </c>
      <c r="M8" s="24"/>
      <c r="N8" s="25"/>
      <c r="O8" s="325"/>
    </row>
    <row r="9" spans="1:29" ht="11.25" customHeight="1" x14ac:dyDescent="0.2">
      <c r="A9" s="315" t="s">
        <v>53</v>
      </c>
      <c r="B9" s="126">
        <f>ROUND(Table1_2_data!G16/1000,1)</f>
        <v>0.8</v>
      </c>
      <c r="C9" s="126">
        <f>ROUND(Table1_2_data!K16/1000,1)</f>
        <v>0.2</v>
      </c>
      <c r="D9" s="126">
        <f>ROUND(Table1_2_data!H16/1000,1)</f>
        <v>13.3</v>
      </c>
      <c r="E9" s="126">
        <f>ROUND(Table1_2_data!I16/1000,1)</f>
        <v>7</v>
      </c>
      <c r="F9" s="126" t="s">
        <v>37</v>
      </c>
      <c r="G9" s="126" t="s">
        <v>37</v>
      </c>
      <c r="H9" s="126" t="s">
        <v>37</v>
      </c>
      <c r="I9" s="126" t="s">
        <v>37</v>
      </c>
      <c r="J9" s="126">
        <f>ROUND(Table1_2_data!C16/1000,1)</f>
        <v>24</v>
      </c>
      <c r="K9" s="126">
        <f>ROUND(Table1_2_data!D16/1000,1)</f>
        <v>112.4</v>
      </c>
      <c r="L9" s="126">
        <f>ROUND(Table1_2_data!E16/1000,1)</f>
        <v>119.1</v>
      </c>
      <c r="M9" s="126">
        <f>ROUND(Table1_2_data!F16/1000,1)</f>
        <v>0.2</v>
      </c>
      <c r="N9" s="126">
        <f>ROUND(Table1_2_data!L16/1000,1)</f>
        <v>277</v>
      </c>
      <c r="O9" s="126">
        <f>ROUND(Table1_2_data!P16/1000,1)</f>
        <v>20.3</v>
      </c>
      <c r="P9" s="126">
        <f>ROUND(Table1_2_data!Q16/1000,1)</f>
        <v>44.3</v>
      </c>
      <c r="Q9" s="126">
        <f>ROUND(Table1_2_data!M16/1000,1)</f>
        <v>231.7</v>
      </c>
      <c r="R9" s="126">
        <f>ROUND(Table1_2_data!T16/1000,1)</f>
        <v>119.3</v>
      </c>
      <c r="T9" s="328"/>
      <c r="U9" s="328"/>
      <c r="V9" s="328" t="s">
        <v>81</v>
      </c>
      <c r="W9" s="328"/>
      <c r="X9" s="328"/>
      <c r="Y9" s="328"/>
      <c r="Z9" s="328"/>
      <c r="AA9" s="328"/>
    </row>
    <row r="10" spans="1:29" ht="11.25" customHeight="1" x14ac:dyDescent="0.2">
      <c r="A10" s="329" t="s">
        <v>54</v>
      </c>
      <c r="B10" s="126">
        <f>ROUND(Table1_2_data!H27/1000,1)</f>
        <v>0.9</v>
      </c>
      <c r="C10" s="126">
        <f>ROUND(Table1_2_data!L27/1000,1)</f>
        <v>0.2</v>
      </c>
      <c r="D10" s="126">
        <f>ROUND(Table1_2_data!I27/1000,1)</f>
        <v>10.6</v>
      </c>
      <c r="E10" s="126">
        <f>ROUND(Table1_2_data!J27/1000,1)</f>
        <v>2.2000000000000002</v>
      </c>
      <c r="F10" s="126" t="s">
        <v>37</v>
      </c>
      <c r="G10" s="126" t="s">
        <v>37</v>
      </c>
      <c r="H10" s="126" t="s">
        <v>37</v>
      </c>
      <c r="I10" s="126">
        <f>ROUND(Table1_2_data!C27/1000,1)</f>
        <v>1.3</v>
      </c>
      <c r="J10" s="126">
        <f>ROUND(Table1_2_data!D27/1000,1)</f>
        <v>28.8</v>
      </c>
      <c r="K10" s="126">
        <f>ROUND(Table1_2_data!E27/1000,1)</f>
        <v>116.1</v>
      </c>
      <c r="L10" s="126">
        <f>ROUND(Table1_2_data!F27/1000,1)</f>
        <v>104.6</v>
      </c>
      <c r="M10" s="126">
        <f>ROUND(Table1_2_data!G27/1000,1)</f>
        <v>12.4</v>
      </c>
      <c r="N10" s="126">
        <f>ROUND(Table1_2_data!M27/1000,1)</f>
        <v>277</v>
      </c>
      <c r="O10" s="126">
        <f>ROUND(Table1_2_data!Q27/1000,1)</f>
        <v>14.1</v>
      </c>
      <c r="P10" s="126">
        <f>ROUND(Table1_2_data!R27/1000,1)</f>
        <v>42.9</v>
      </c>
      <c r="Q10" s="126">
        <f>ROUND(Table1_2_data!N27/1000,1)</f>
        <v>233.1</v>
      </c>
      <c r="R10" s="126">
        <f>ROUND(Table1_2_data!U27/1000,1)</f>
        <v>117</v>
      </c>
      <c r="T10" s="328"/>
      <c r="U10" s="328"/>
      <c r="V10" s="328"/>
      <c r="W10" s="328"/>
      <c r="X10" s="328"/>
      <c r="Y10" s="328"/>
      <c r="Z10" s="328"/>
      <c r="AA10" s="328"/>
    </row>
    <row r="11" spans="1:29" ht="11.25" customHeight="1" x14ac:dyDescent="0.2">
      <c r="A11" s="26"/>
      <c r="B11" s="126"/>
      <c r="C11" s="126"/>
      <c r="D11" s="126"/>
      <c r="E11" s="126"/>
      <c r="F11" s="126"/>
      <c r="G11" s="126"/>
      <c r="H11" s="126"/>
      <c r="I11" s="126"/>
      <c r="J11" s="126"/>
      <c r="K11" s="126"/>
      <c r="L11" s="126"/>
      <c r="M11" s="126"/>
      <c r="N11" s="316"/>
      <c r="O11" s="316"/>
      <c r="P11" s="330"/>
      <c r="Q11" s="316"/>
      <c r="R11" s="316"/>
      <c r="T11" s="328"/>
      <c r="U11" s="328"/>
      <c r="V11" s="328" t="s">
        <v>55</v>
      </c>
      <c r="W11" s="328"/>
      <c r="X11" s="328"/>
      <c r="Y11" s="328"/>
      <c r="Z11" s="328"/>
      <c r="AA11" s="328"/>
    </row>
    <row r="12" spans="1:29" ht="11.25" customHeight="1" x14ac:dyDescent="0.2">
      <c r="A12" s="315" t="s">
        <v>56</v>
      </c>
      <c r="B12" s="126">
        <f>ROUND(Table1_2_data!I38/1000,1)</f>
        <v>0.1</v>
      </c>
      <c r="C12" s="126" t="s">
        <v>37</v>
      </c>
      <c r="D12" s="126" t="s">
        <v>37</v>
      </c>
      <c r="E12" s="126" t="s">
        <v>37</v>
      </c>
      <c r="F12" s="126">
        <f>ROUND(Table1_2_data!J38/1000,1)</f>
        <v>0.2</v>
      </c>
      <c r="G12" s="126">
        <f>ROUND(Table1_2_data!K38/1000,1)</f>
        <v>1.8</v>
      </c>
      <c r="H12" s="126">
        <f>ROUND(Table1_2_data!C38/1000,1)</f>
        <v>2.2000000000000002</v>
      </c>
      <c r="I12" s="126">
        <f>ROUND(Table1_2_data!D38/1000,1)</f>
        <v>8.5</v>
      </c>
      <c r="J12" s="126">
        <f>ROUND(Table1_2_data!E38/1000,1)</f>
        <v>34.4</v>
      </c>
      <c r="K12" s="126">
        <f>ROUND(Table1_2_data!F38/1000,1)</f>
        <v>130.6</v>
      </c>
      <c r="L12" s="126">
        <f>ROUND(Table1_2_data!G38/1000,1)</f>
        <v>74.3</v>
      </c>
      <c r="M12" s="126">
        <f>ROUND(Table1_2_data!H38/1000,1)</f>
        <v>1.4</v>
      </c>
      <c r="N12" s="126">
        <f>ROUND(Table1_2_data!L38/1000,1)</f>
        <v>253.5</v>
      </c>
      <c r="O12" s="126">
        <f>ROUND(Table1_2_data!M38/1000,1)</f>
        <v>12.5</v>
      </c>
      <c r="P12" s="126">
        <f>ROUND(Table1_2_data!N38/1000,1)</f>
        <v>47</v>
      </c>
      <c r="Q12" s="126">
        <f>ROUND(Table1_2_data!O38/1000,1)</f>
        <v>206.4</v>
      </c>
      <c r="R12" s="126">
        <f>ROUND(Table1_2_data!P38/1000,1)</f>
        <v>75.7</v>
      </c>
      <c r="S12" s="126">
        <f>ROUND(Table1_2_data!Q38/1000,1)</f>
        <v>0</v>
      </c>
      <c r="T12" s="328"/>
      <c r="U12" s="328"/>
      <c r="V12" s="328" t="s">
        <v>82</v>
      </c>
      <c r="W12" s="328"/>
      <c r="X12" s="328"/>
      <c r="Y12" s="328"/>
      <c r="Z12" s="328"/>
      <c r="AA12" s="328"/>
    </row>
    <row r="13" spans="1:29" ht="11.25" customHeight="1" x14ac:dyDescent="0.2">
      <c r="A13" s="315" t="s">
        <v>57</v>
      </c>
      <c r="B13" s="126">
        <f>ROUND(AT!I6/1000,1)</f>
        <v>0.1</v>
      </c>
      <c r="C13" s="126" t="s">
        <v>37</v>
      </c>
      <c r="D13" s="126" t="s">
        <v>37</v>
      </c>
      <c r="E13" s="126" t="s">
        <v>37</v>
      </c>
      <c r="F13" s="126">
        <f>ROUND(AT!J6/1000,1)</f>
        <v>0.1</v>
      </c>
      <c r="G13" s="126">
        <f>ROUND(AT!K6/1000,1)</f>
        <v>1.7</v>
      </c>
      <c r="H13" s="126">
        <f>ROUND(AT!C6/1000,1)</f>
        <v>2.1</v>
      </c>
      <c r="I13" s="126">
        <f>ROUND(AT!D6/1000,1)</f>
        <v>7.5</v>
      </c>
      <c r="J13" s="126">
        <f>ROUND(AT!E6/1000,1)</f>
        <v>36.4</v>
      </c>
      <c r="K13" s="126">
        <f>ROUND(AT!F6/1000,1)</f>
        <v>129.6</v>
      </c>
      <c r="L13" s="126">
        <f>ROUND(AT!G6/1000,1)</f>
        <v>73.900000000000006</v>
      </c>
      <c r="M13" s="126">
        <f>ROUND(AT!H6/1000,1)</f>
        <v>1.3</v>
      </c>
      <c r="N13" s="126">
        <f>ROUND(AT!M6/1000,1)</f>
        <v>252.8</v>
      </c>
      <c r="O13" s="126">
        <f>ROUND(AT!N6/1000,1)</f>
        <v>11.3</v>
      </c>
      <c r="P13" s="126">
        <f>ROUND(AT!O6/1000,1)</f>
        <v>47.7</v>
      </c>
      <c r="Q13" s="126">
        <f>ROUND(AT!P6/1000,1)</f>
        <v>204.9</v>
      </c>
      <c r="R13" s="126">
        <f>ROUND(AT!Q6/1000,1)</f>
        <v>75.3</v>
      </c>
      <c r="T13" s="328"/>
      <c r="U13" s="328"/>
      <c r="V13" s="328"/>
      <c r="W13" s="328"/>
      <c r="X13" s="328"/>
      <c r="Y13" s="328"/>
      <c r="Z13" s="328"/>
      <c r="AA13" s="328"/>
      <c r="AB13" s="328"/>
      <c r="AC13" s="328"/>
    </row>
    <row r="14" spans="1:29" x14ac:dyDescent="0.2">
      <c r="A14" s="315" t="s">
        <v>221</v>
      </c>
      <c r="B14" s="126">
        <f>ROUND(AT!I17/1000,1)</f>
        <v>0.1</v>
      </c>
      <c r="C14" s="126" t="s">
        <v>37</v>
      </c>
      <c r="D14" s="126" t="s">
        <v>37</v>
      </c>
      <c r="E14" s="126" t="s">
        <v>37</v>
      </c>
      <c r="F14" s="126">
        <f>ROUND(AT!J17/1000,1)</f>
        <v>0.2</v>
      </c>
      <c r="G14" s="126">
        <f>ROUND(AT!K17/1000,1)</f>
        <v>1.7</v>
      </c>
      <c r="H14" s="126">
        <f>ROUND(AT!C17/1000,1)</f>
        <v>2.2999999999999998</v>
      </c>
      <c r="I14" s="126">
        <f>ROUND(AT!D17/1000,1)</f>
        <v>9.6</v>
      </c>
      <c r="J14" s="126">
        <f>ROUND(AT!E17/1000,1)</f>
        <v>28.6</v>
      </c>
      <c r="K14" s="126">
        <f>ROUND(AT!F17/1000,1)</f>
        <v>108.5</v>
      </c>
      <c r="L14" s="126">
        <f>ROUND(AT!G17/1000,1)</f>
        <v>99.1</v>
      </c>
      <c r="M14" s="126">
        <f>ROUND(AT!H17/1000,1)</f>
        <v>3</v>
      </c>
      <c r="N14" s="126">
        <f>ROUND(AT!M17/1000,1)</f>
        <v>253.1</v>
      </c>
      <c r="O14" s="126">
        <f>ROUND(AT!N17/1000,1)</f>
        <v>13.6</v>
      </c>
      <c r="P14" s="126">
        <f>ROUND(AT!O17/1000,1)</f>
        <v>42.3</v>
      </c>
      <c r="Q14" s="126">
        <f>ROUND(AT!P17/1000,1)</f>
        <v>210.6</v>
      </c>
      <c r="R14" s="126">
        <f>ROUND(AT!Q17/1000,1)</f>
        <v>102.1</v>
      </c>
      <c r="T14" s="328"/>
      <c r="U14" s="328"/>
      <c r="V14" s="328"/>
      <c r="W14" s="328"/>
      <c r="X14" s="328"/>
      <c r="Y14" s="328"/>
      <c r="Z14" s="328"/>
      <c r="AA14" s="328"/>
      <c r="AB14" s="328"/>
      <c r="AC14" s="328"/>
    </row>
    <row r="15" spans="1:29" x14ac:dyDescent="0.2">
      <c r="A15" s="316" t="s">
        <v>222</v>
      </c>
      <c r="B15" s="126">
        <f>ROUND(AT!I28/1000,1)</f>
        <v>0.1</v>
      </c>
      <c r="C15" s="126" t="s">
        <v>37</v>
      </c>
      <c r="D15" s="126" t="s">
        <v>37</v>
      </c>
      <c r="E15" s="126" t="s">
        <v>37</v>
      </c>
      <c r="F15" s="126">
        <f>ROUND(AT!J28/1000,1)</f>
        <v>0.2</v>
      </c>
      <c r="G15" s="126">
        <f>ROUND(AT!K28/1000,1)</f>
        <v>1.9</v>
      </c>
      <c r="H15" s="126">
        <f>ROUND(AT!C28/1000,1)</f>
        <v>2.7</v>
      </c>
      <c r="I15" s="126">
        <f>ROUND(AT!D28/1000,1)</f>
        <v>9.4</v>
      </c>
      <c r="J15" s="126">
        <f>ROUND(AT!E28/1000,1)</f>
        <v>46.4</v>
      </c>
      <c r="K15" s="126">
        <f>ROUND(AT!F28/1000,1)</f>
        <v>137.9</v>
      </c>
      <c r="L15" s="126">
        <f>ROUND(AT!G28/1000,1)</f>
        <v>52.8</v>
      </c>
      <c r="M15" s="126">
        <f>ROUND(AT!H28/1000,1)</f>
        <v>1.7</v>
      </c>
      <c r="N15" s="126">
        <f>ROUND(AT!M28/1000,1)</f>
        <v>253.1</v>
      </c>
      <c r="O15" s="126">
        <f>ROUND(AT!N28/1000,1)</f>
        <v>14</v>
      </c>
      <c r="P15" s="126">
        <f>ROUND(AT!O28/1000,1)</f>
        <v>60.4</v>
      </c>
      <c r="Q15" s="126">
        <f>ROUND(AT!P28/1000,1)</f>
        <v>192.4</v>
      </c>
      <c r="R15" s="126">
        <f>ROUND(AT!Q28/1000,1)</f>
        <v>54.5</v>
      </c>
      <c r="T15" s="328"/>
      <c r="U15" s="328"/>
      <c r="V15" s="328"/>
      <c r="W15" s="328"/>
      <c r="X15" s="328"/>
      <c r="Y15" s="328"/>
      <c r="Z15" s="328"/>
      <c r="AA15" s="328"/>
      <c r="AB15" s="328"/>
      <c r="AC15" s="328"/>
    </row>
    <row r="16" spans="1:29" x14ac:dyDescent="0.2">
      <c r="A16" s="315" t="s">
        <v>58</v>
      </c>
      <c r="B16" s="126">
        <f>ROUND(Table1_2_data!I49/1000,1)</f>
        <v>0.1</v>
      </c>
      <c r="C16" s="126" t="s">
        <v>37</v>
      </c>
      <c r="D16" s="126" t="s">
        <v>37</v>
      </c>
      <c r="E16" s="126" t="s">
        <v>37</v>
      </c>
      <c r="F16" s="126">
        <f>ROUND(Table1_2_data!J49/1000,1)</f>
        <v>0.1</v>
      </c>
      <c r="G16" s="126">
        <f>ROUND(Table1_2_data!K49/1000,1)</f>
        <v>1.5</v>
      </c>
      <c r="H16" s="126">
        <f>ROUND(Table1_2_data!C49/1000,1)</f>
        <v>1.6</v>
      </c>
      <c r="I16" s="126">
        <f>ROUND(Table1_2_data!D49/1000,1)</f>
        <v>7.2</v>
      </c>
      <c r="J16" s="126">
        <f>ROUND(Table1_2_data!E49/1000,1)</f>
        <v>27.8</v>
      </c>
      <c r="K16" s="126">
        <f>ROUND(Table1_2_data!F49/1000,1)</f>
        <v>108.9</v>
      </c>
      <c r="L16" s="126">
        <f>ROUND(Table1_2_data!G49/1000,1)</f>
        <v>94.6</v>
      </c>
      <c r="M16" s="126">
        <f>ROUND(Table1_2_data!H49/1000,1)</f>
        <v>11.9</v>
      </c>
      <c r="N16" s="126">
        <f>ROUND(Table1_2_data!L49/1000,1)</f>
        <v>253.6</v>
      </c>
      <c r="O16" s="126">
        <f>ROUND(Table1_2_data!M49/1000,1)</f>
        <v>10.3</v>
      </c>
      <c r="P16" s="126">
        <f>ROUND(Table1_2_data!N49/1000,1)</f>
        <v>38.1</v>
      </c>
      <c r="Q16" s="126">
        <f>ROUND(Table1_2_data!O49/1000,1)</f>
        <v>215.3</v>
      </c>
      <c r="R16" s="126">
        <f>ROUND(Table1_2_data!P49/1000,1)</f>
        <v>106.4</v>
      </c>
      <c r="T16" s="328"/>
      <c r="U16" s="328"/>
      <c r="V16" s="328"/>
      <c r="W16" s="328"/>
      <c r="X16" s="328"/>
      <c r="Y16" s="328"/>
      <c r="Z16" s="328"/>
      <c r="AA16" s="328"/>
      <c r="AB16" s="328"/>
      <c r="AC16" s="328"/>
    </row>
    <row r="17" spans="1:26" ht="11.25" customHeight="1" x14ac:dyDescent="0.2">
      <c r="A17" s="315" t="s">
        <v>59</v>
      </c>
      <c r="B17" s="126">
        <f>ROUND(AT!I40/1000,1)</f>
        <v>0.1</v>
      </c>
      <c r="C17" s="126" t="s">
        <v>37</v>
      </c>
      <c r="D17" s="126" t="s">
        <v>37</v>
      </c>
      <c r="E17" s="126" t="s">
        <v>37</v>
      </c>
      <c r="F17" s="126">
        <f>ROUND(AT!J40/1000,1)</f>
        <v>0.1</v>
      </c>
      <c r="G17" s="126">
        <f>ROUND(AT!K40/1000,1)</f>
        <v>1.6</v>
      </c>
      <c r="H17" s="126">
        <f>ROUND(AT!C40/1000,1)</f>
        <v>2</v>
      </c>
      <c r="I17" s="126">
        <f>ROUND(AT!D40/1000,1)</f>
        <v>8.9</v>
      </c>
      <c r="J17" s="126">
        <f>ROUND(AT!E40/1000,1)</f>
        <v>35.9</v>
      </c>
      <c r="K17" s="126">
        <f>ROUND(AT!F40/1000,1)</f>
        <v>106.7</v>
      </c>
      <c r="L17" s="126">
        <f>ROUND(AT!G40/1000,1)</f>
        <v>81.8</v>
      </c>
      <c r="M17" s="126">
        <f>ROUND(AT!H40/1000,1)</f>
        <v>9.5</v>
      </c>
      <c r="N17" s="126">
        <f>ROUND(AT!M40/1000,1)</f>
        <v>246.7</v>
      </c>
      <c r="O17" s="126">
        <f>ROUND(AT!N40/1000,1)</f>
        <v>12.5</v>
      </c>
      <c r="P17" s="126">
        <f>ROUND(AT!O40/1000,1)</f>
        <v>48.4</v>
      </c>
      <c r="Q17" s="126">
        <f>ROUND(AT!P40/1000,1)</f>
        <v>198.1</v>
      </c>
      <c r="R17" s="126">
        <f>ROUND(AT!Q40/1000,1)</f>
        <v>91.4</v>
      </c>
    </row>
    <row r="18" spans="1:26" ht="11.25" customHeight="1" x14ac:dyDescent="0.2">
      <c r="A18" s="315" t="s">
        <v>60</v>
      </c>
      <c r="B18" s="126">
        <f>ROUND(AT!I51/1000,1)</f>
        <v>0.1</v>
      </c>
      <c r="C18" s="126" t="s">
        <v>37</v>
      </c>
      <c r="D18" s="126" t="s">
        <v>37</v>
      </c>
      <c r="E18" s="126" t="s">
        <v>37</v>
      </c>
      <c r="F18" s="126">
        <f>ROUND(AT!J51/1000,1)</f>
        <v>0.1</v>
      </c>
      <c r="G18" s="126">
        <f>ROUND(AT!K51/1000,1)</f>
        <v>1.5</v>
      </c>
      <c r="H18" s="126">
        <f>ROUND(AT!C51/1000,1)</f>
        <v>1.6</v>
      </c>
      <c r="I18" s="126">
        <f>ROUND(AT!D51/1000,1)</f>
        <v>7.2</v>
      </c>
      <c r="J18" s="126">
        <f>ROUND(AT!E51/1000,1)</f>
        <v>27.7</v>
      </c>
      <c r="K18" s="126">
        <f>ROUND(AT!F51/1000,1)</f>
        <v>105.6</v>
      </c>
      <c r="L18" s="126">
        <f>ROUND(AT!G51/1000,1)</f>
        <v>91.5</v>
      </c>
      <c r="M18" s="126">
        <f>ROUND(AT!H51/1000,1)</f>
        <v>11.5</v>
      </c>
      <c r="N18" s="126">
        <f>ROUND(AT!M51/1000,1)</f>
        <v>246.7</v>
      </c>
      <c r="O18" s="126">
        <f>ROUND(AT!N51/1000,1)</f>
        <v>10.199999999999999</v>
      </c>
      <c r="P18" s="126">
        <f>ROUND(AT!O51/1000,1)</f>
        <v>37.9</v>
      </c>
      <c r="Q18" s="126">
        <f>ROUND(AT!P51/1000,1)</f>
        <v>208.6</v>
      </c>
      <c r="R18" s="126">
        <f>ROUND(AT!Q51/1000,1)</f>
        <v>103</v>
      </c>
    </row>
    <row r="19" spans="1:26" ht="11.25" customHeight="1" x14ac:dyDescent="0.2">
      <c r="A19" s="315" t="s">
        <v>61</v>
      </c>
      <c r="B19" s="126">
        <f>ROUND(AT!I62/1000,1)</f>
        <v>0.1</v>
      </c>
      <c r="C19" s="126" t="s">
        <v>37</v>
      </c>
      <c r="D19" s="126" t="s">
        <v>37</v>
      </c>
      <c r="E19" s="126" t="s">
        <v>37</v>
      </c>
      <c r="F19" s="126">
        <f>ROUND(AT!J62/1000,1)</f>
        <v>0.1</v>
      </c>
      <c r="G19" s="126">
        <f>ROUND(AT!K62/1000,1)</f>
        <v>1.6</v>
      </c>
      <c r="H19" s="126">
        <f>ROUND(AT!C62/1000,1)</f>
        <v>1.7</v>
      </c>
      <c r="I19" s="126">
        <f>ROUND(AT!D62/1000,1)</f>
        <v>7.1</v>
      </c>
      <c r="J19" s="126">
        <f>ROUND(AT!E62/1000,1)</f>
        <v>29.8</v>
      </c>
      <c r="K19" s="126">
        <f>ROUND(AT!F62/1000,1)</f>
        <v>109.8</v>
      </c>
      <c r="L19" s="126">
        <f>ROUND(AT!G62/1000,1)</f>
        <v>87.8</v>
      </c>
      <c r="M19" s="126">
        <f>ROUND(AT!H62/1000,1)</f>
        <v>8.8000000000000007</v>
      </c>
      <c r="N19" s="126">
        <f>ROUND(AT!M62/1000,1)</f>
        <v>246.7</v>
      </c>
      <c r="O19" s="126">
        <f>ROUND(AT!N62/1000,1)</f>
        <v>10.3</v>
      </c>
      <c r="P19" s="126">
        <f>ROUND(AT!O62/1000,1)</f>
        <v>40.1</v>
      </c>
      <c r="Q19" s="126">
        <f>ROUND(AT!P62/1000,1)</f>
        <v>206.3</v>
      </c>
      <c r="R19" s="126">
        <f>ROUND(AT!Q62/1000,1)</f>
        <v>96.6</v>
      </c>
    </row>
    <row r="20" spans="1:26" ht="11.25" customHeight="1" x14ac:dyDescent="0.2">
      <c r="A20" s="315" t="s">
        <v>62</v>
      </c>
      <c r="B20" s="126">
        <f>ROUND(AT!I73/1000,1)</f>
        <v>0.1</v>
      </c>
      <c r="C20" s="126" t="s">
        <v>37</v>
      </c>
      <c r="D20" s="126" t="s">
        <v>37</v>
      </c>
      <c r="E20" s="126" t="s">
        <v>37</v>
      </c>
      <c r="F20" s="126">
        <f>ROUND(AT!J73/1000,1)</f>
        <v>0.2</v>
      </c>
      <c r="G20" s="126">
        <f>ROUND(AT!K73/1000,1)</f>
        <v>1.5</v>
      </c>
      <c r="H20" s="126">
        <f>ROUND(AT!C73/1000,1)</f>
        <v>1.6</v>
      </c>
      <c r="I20" s="126">
        <f>ROUND(AT!D73/1000,1)</f>
        <v>7.3</v>
      </c>
      <c r="J20" s="126">
        <f>ROUND(AT!E73/1000,1)</f>
        <v>29.6</v>
      </c>
      <c r="K20" s="126">
        <f>ROUND(AT!F73/1000,1)</f>
        <v>108.7</v>
      </c>
      <c r="L20" s="126">
        <f>ROUND(AT!G73/1000,1)</f>
        <v>88.6</v>
      </c>
      <c r="M20" s="126">
        <f>ROUND(AT!H73/1000,1)</f>
        <v>9.1</v>
      </c>
      <c r="N20" s="126">
        <f>ROUND(AT!M73/1000,1)</f>
        <v>246.7</v>
      </c>
      <c r="O20" s="126">
        <f>ROUND(AT!N73/1000,1)</f>
        <v>10.4</v>
      </c>
      <c r="P20" s="126">
        <f>ROUND(AT!O73/1000,1)</f>
        <v>40</v>
      </c>
      <c r="Q20" s="126">
        <f>ROUND(AT!P73/1000,1)</f>
        <v>206.4</v>
      </c>
      <c r="R20" s="126">
        <f>ROUND(AT!Q73/1000,1)</f>
        <v>97.7</v>
      </c>
    </row>
    <row r="21" spans="1:26" ht="11.25" customHeight="1" x14ac:dyDescent="0.2">
      <c r="A21" s="315" t="s">
        <v>63</v>
      </c>
      <c r="B21" s="126">
        <f>ROUND(Table1_2_data!I60/1000,1)</f>
        <v>0.1</v>
      </c>
      <c r="C21" s="126" t="s">
        <v>37</v>
      </c>
      <c r="D21" s="126" t="s">
        <v>37</v>
      </c>
      <c r="E21" s="126" t="s">
        <v>37</v>
      </c>
      <c r="F21" s="126">
        <f>ROUND(Table1_2_data!J60/1000,1)</f>
        <v>0.1</v>
      </c>
      <c r="G21" s="126">
        <f>ROUND(Table1_2_data!K60/1000,1)</f>
        <v>1.8</v>
      </c>
      <c r="H21" s="126">
        <f>ROUND(Table1_2_data!C60/1000,1)</f>
        <v>1.4</v>
      </c>
      <c r="I21" s="126">
        <f>ROUND(Table1_2_data!D60/1000,1)</f>
        <v>5.2</v>
      </c>
      <c r="J21" s="126">
        <f>ROUND(Table1_2_data!E60/1000,1)</f>
        <v>28.8</v>
      </c>
      <c r="K21" s="126">
        <f>ROUND(Table1_2_data!F60/1000,1)</f>
        <v>123.7</v>
      </c>
      <c r="L21" s="126">
        <f>ROUND(Table1_2_data!G60/1000,1)</f>
        <v>92</v>
      </c>
      <c r="M21" s="126">
        <f>ROUND(Table1_2_data!H60/1000,1)</f>
        <v>0.4</v>
      </c>
      <c r="N21" s="126">
        <f>ROUND(Table1_2_data!L60/1000,1)</f>
        <v>253.4</v>
      </c>
      <c r="O21" s="126">
        <f>ROUND(Table1_2_data!M60/1000,1)</f>
        <v>8.3000000000000007</v>
      </c>
      <c r="P21" s="126">
        <f>ROUND(Table1_2_data!N60/1000,1)</f>
        <v>37.1</v>
      </c>
      <c r="Q21" s="126">
        <f>ROUND(Table1_2_data!O60/1000,1)</f>
        <v>216</v>
      </c>
      <c r="R21" s="126">
        <f>ROUND(Table1_2_data!P60/1000,1)</f>
        <v>92.4</v>
      </c>
    </row>
    <row r="22" spans="1:26" ht="11.25" customHeight="1" x14ac:dyDescent="0.2">
      <c r="A22" s="315" t="s">
        <v>64</v>
      </c>
      <c r="B22" s="126">
        <f>ROUND(AT!I85/1000,1)</f>
        <v>0.1</v>
      </c>
      <c r="C22" s="126" t="s">
        <v>37</v>
      </c>
      <c r="D22" s="126" t="s">
        <v>37</v>
      </c>
      <c r="E22" s="126" t="s">
        <v>37</v>
      </c>
      <c r="F22" s="126">
        <f>ROUND(AT!J85/1000,1)</f>
        <v>0.1</v>
      </c>
      <c r="G22" s="126">
        <f>ROUND(AT!K85/1000,1)</f>
        <v>1.7</v>
      </c>
      <c r="H22" s="126">
        <f>ROUND(AT!C85/1000,1)</f>
        <v>1.5</v>
      </c>
      <c r="I22" s="126">
        <f>ROUND(AT!D85/1000,1)</f>
        <v>6</v>
      </c>
      <c r="J22" s="126">
        <f>ROUND(AT!E85/1000,1)</f>
        <v>34.299999999999997</v>
      </c>
      <c r="K22" s="126">
        <f>ROUND(AT!F85/1000,1)</f>
        <v>117.5</v>
      </c>
      <c r="L22" s="126">
        <f>ROUND(AT!G85/1000,1)</f>
        <v>84.5</v>
      </c>
      <c r="M22" s="126">
        <f>ROUND(AT!H85/1000,1)</f>
        <v>0.5</v>
      </c>
      <c r="N22" s="126">
        <f>ROUND(AT!M85/1000,1)</f>
        <v>246.3</v>
      </c>
      <c r="O22" s="126">
        <f>ROUND(AT!N85/1000,1)</f>
        <v>9.1999999999999993</v>
      </c>
      <c r="P22" s="126">
        <f>ROUND(AT!O85/1000,1)</f>
        <v>43.5</v>
      </c>
      <c r="Q22" s="126">
        <f>ROUND(AT!P85/1000,1)</f>
        <v>202.6</v>
      </c>
      <c r="R22" s="126">
        <f>ROUND(AT!Q85/1000,1)</f>
        <v>85.1</v>
      </c>
      <c r="T22" s="328"/>
      <c r="U22" s="328"/>
      <c r="V22" s="328"/>
      <c r="W22" s="328"/>
      <c r="X22" s="328"/>
      <c r="Y22" s="328"/>
      <c r="Z22" s="328"/>
    </row>
    <row r="23" spans="1:26" ht="11.25" customHeight="1" x14ac:dyDescent="0.2">
      <c r="A23" s="315" t="s">
        <v>65</v>
      </c>
      <c r="B23" s="126">
        <f>ROUND(AT!I96/1000,1)</f>
        <v>0.1</v>
      </c>
      <c r="C23" s="126" t="s">
        <v>37</v>
      </c>
      <c r="D23" s="126" t="s">
        <v>37</v>
      </c>
      <c r="E23" s="126" t="s">
        <v>37</v>
      </c>
      <c r="F23" s="126">
        <f>ROUND(AT!J96/1000,1)</f>
        <v>0.1</v>
      </c>
      <c r="G23" s="126">
        <f>ROUND(AT!K96/1000,1)</f>
        <v>1.7</v>
      </c>
      <c r="H23" s="126">
        <f>ROUND(AT!C96/1000,1)</f>
        <v>1.3</v>
      </c>
      <c r="I23" s="126">
        <f>ROUND(AT!D96/1000,1)</f>
        <v>5</v>
      </c>
      <c r="J23" s="126">
        <f>ROUND(AT!E96/1000,1)</f>
        <v>28</v>
      </c>
      <c r="K23" s="126">
        <f>ROUND(AT!F96/1000,1)</f>
        <v>119.9</v>
      </c>
      <c r="L23" s="126">
        <f>ROUND(AT!G96/1000,1)</f>
        <v>89.8</v>
      </c>
      <c r="M23" s="126">
        <f>ROUND(AT!H96/1000,1)</f>
        <v>0.5</v>
      </c>
      <c r="N23" s="126">
        <f>ROUND(AT!M96/1000,1)</f>
        <v>246.3</v>
      </c>
      <c r="O23" s="126">
        <f>ROUND(AT!N96/1000,1)</f>
        <v>7.9</v>
      </c>
      <c r="P23" s="126">
        <f>ROUND(AT!O96/1000,1)</f>
        <v>35.9</v>
      </c>
      <c r="Q23" s="126">
        <f>ROUND(AT!P96/1000,1)</f>
        <v>210.2</v>
      </c>
      <c r="R23" s="126">
        <f>ROUND(AT!Q96/1000,1)</f>
        <v>90.3</v>
      </c>
      <c r="T23" s="328"/>
      <c r="U23" s="328"/>
      <c r="V23" s="328"/>
      <c r="W23" s="328"/>
      <c r="X23" s="328"/>
      <c r="Y23" s="328"/>
      <c r="Z23" s="328"/>
    </row>
    <row r="24" spans="1:26" ht="11.25" customHeight="1" x14ac:dyDescent="0.2">
      <c r="A24" s="315" t="s">
        <v>66</v>
      </c>
      <c r="B24" s="126">
        <f>ROUND(AT!I107/1000,1)</f>
        <v>0.1</v>
      </c>
      <c r="C24" s="126" t="s">
        <v>37</v>
      </c>
      <c r="D24" s="126" t="s">
        <v>37</v>
      </c>
      <c r="E24" s="126" t="s">
        <v>37</v>
      </c>
      <c r="F24" s="126">
        <f>ROUND(AT!J107/1000,1)</f>
        <v>0.1</v>
      </c>
      <c r="G24" s="126">
        <f>ROUND(AT!K107/1000,1)</f>
        <v>1.7</v>
      </c>
      <c r="H24" s="126">
        <f>ROUND(AT!C107/1000,1)</f>
        <v>1.3</v>
      </c>
      <c r="I24" s="126">
        <f>ROUND(AT!D107/1000,1)</f>
        <v>5.0999999999999996</v>
      </c>
      <c r="J24" s="126">
        <f>ROUND(AT!E107/1000,1)</f>
        <v>29</v>
      </c>
      <c r="K24" s="126">
        <f>ROUND(AT!F107/1000,1)</f>
        <v>120.6</v>
      </c>
      <c r="L24" s="126">
        <f>ROUND(AT!G107/1000,1)</f>
        <v>88</v>
      </c>
      <c r="M24" s="126">
        <f>ROUND(AT!H107/1000,1)</f>
        <v>0.4</v>
      </c>
      <c r="N24" s="126">
        <f>ROUND(AT!M107/1000,1)</f>
        <v>246.3</v>
      </c>
      <c r="O24" s="126">
        <f>ROUND(AT!N107/1000,1)</f>
        <v>8.1999999999999993</v>
      </c>
      <c r="P24" s="126">
        <f>ROUND(AT!O107/1000,1)</f>
        <v>37.1</v>
      </c>
      <c r="Q24" s="126">
        <f>ROUND(AT!P107/1000,1)</f>
        <v>208.9</v>
      </c>
      <c r="R24" s="126">
        <f>ROUND(AT!Q107/1000,1)</f>
        <v>88.4</v>
      </c>
    </row>
    <row r="25" spans="1:26" ht="11.25" customHeight="1" x14ac:dyDescent="0.2">
      <c r="A25" s="315" t="s">
        <v>67</v>
      </c>
      <c r="B25" s="126">
        <f>ROUND(AT!I118/1000,1)</f>
        <v>0.1</v>
      </c>
      <c r="C25" s="126" t="s">
        <v>37</v>
      </c>
      <c r="D25" s="126" t="s">
        <v>37</v>
      </c>
      <c r="E25" s="126" t="s">
        <v>37</v>
      </c>
      <c r="F25" s="126">
        <f>ROUND(AT!J118/1000,1)</f>
        <v>0.1</v>
      </c>
      <c r="G25" s="126">
        <f>ROUND(AT!K118/1000,1)</f>
        <v>1.7</v>
      </c>
      <c r="H25" s="126">
        <f>ROUND(AT!C118/1000,1)</f>
        <v>1.4</v>
      </c>
      <c r="I25" s="126">
        <f>ROUND(AT!D118/1000,1)</f>
        <v>5.3</v>
      </c>
      <c r="J25" s="126">
        <f>ROUND(AT!E118/1000,1)</f>
        <v>29.5</v>
      </c>
      <c r="K25" s="126">
        <f>ROUND(AT!F118/1000,1)</f>
        <v>120.5</v>
      </c>
      <c r="L25" s="126">
        <f>ROUND(AT!G118/1000,1)</f>
        <v>87.3</v>
      </c>
      <c r="M25" s="126">
        <f>ROUND(AT!H118/1000,1)</f>
        <v>0.4</v>
      </c>
      <c r="N25" s="126">
        <f>ROUND(AT!M118/1000,1)</f>
        <v>246.3</v>
      </c>
      <c r="O25" s="126">
        <f>ROUND(AT!N118/1000,1)</f>
        <v>8.4</v>
      </c>
      <c r="P25" s="126">
        <f>ROUND(AT!O118/1000,1)</f>
        <v>37.9</v>
      </c>
      <c r="Q25" s="126">
        <f>ROUND(AT!P118/1000,1)</f>
        <v>208.2</v>
      </c>
      <c r="R25" s="126">
        <f>ROUND(AT!Q118/1000,1)</f>
        <v>87.7</v>
      </c>
    </row>
    <row r="26" spans="1:26" ht="11.25" customHeight="1" x14ac:dyDescent="0.2">
      <c r="A26" s="315"/>
      <c r="B26" s="126"/>
      <c r="C26" s="126"/>
      <c r="D26" s="126"/>
      <c r="E26" s="126"/>
      <c r="F26" s="126"/>
      <c r="G26" s="126"/>
      <c r="H26" s="126"/>
      <c r="I26" s="126"/>
      <c r="J26" s="126"/>
      <c r="K26" s="126"/>
      <c r="L26" s="126"/>
      <c r="M26" s="126"/>
      <c r="N26" s="316"/>
      <c r="O26" s="316"/>
      <c r="P26" s="330"/>
      <c r="Q26" s="316"/>
      <c r="R26" s="316"/>
    </row>
    <row r="27" spans="1:26" ht="11.25" customHeight="1" x14ac:dyDescent="0.2">
      <c r="A27" s="23" t="s">
        <v>38</v>
      </c>
      <c r="B27" s="126"/>
      <c r="C27" s="126"/>
      <c r="D27" s="126"/>
      <c r="E27" s="126"/>
      <c r="F27" s="126"/>
      <c r="G27" s="126"/>
      <c r="H27" s="126"/>
      <c r="I27" s="126"/>
      <c r="J27" s="126"/>
      <c r="K27" s="126"/>
      <c r="L27" s="126"/>
      <c r="M27" s="126"/>
      <c r="N27" s="316"/>
      <c r="O27" s="316"/>
      <c r="P27" s="330"/>
      <c r="Q27" s="316"/>
      <c r="R27" s="316"/>
    </row>
    <row r="28" spans="1:26" ht="11.25" customHeight="1" x14ac:dyDescent="0.2">
      <c r="A28" s="315" t="s">
        <v>53</v>
      </c>
      <c r="B28" s="126">
        <f>ROUND(Table1_2_data!G17/1000,1)</f>
        <v>0.7</v>
      </c>
      <c r="C28" s="126">
        <f>ROUND(Table1_2_data!K17/1000,1)</f>
        <v>0.2</v>
      </c>
      <c r="D28" s="126">
        <f>ROUND(Table1_2_data!H17/1000,1)</f>
        <v>6.6</v>
      </c>
      <c r="E28" s="126">
        <f>ROUND(Table1_2_data!I17/1000,1)</f>
        <v>3.8</v>
      </c>
      <c r="F28" s="126" t="s">
        <v>37</v>
      </c>
      <c r="G28" s="126" t="s">
        <v>37</v>
      </c>
      <c r="H28" s="126" t="s">
        <v>37</v>
      </c>
      <c r="I28" s="126" t="s">
        <v>37</v>
      </c>
      <c r="J28" s="126">
        <f>ROUND(Table1_2_data!C17/1000,1)</f>
        <v>16.2</v>
      </c>
      <c r="K28" s="126">
        <f>ROUND(Table1_2_data!D17/1000,1)</f>
        <v>96</v>
      </c>
      <c r="L28" s="126">
        <f>ROUND(Table1_2_data!E17/1000,1)</f>
        <v>141.30000000000001</v>
      </c>
      <c r="M28" s="126">
        <f>ROUND(Table1_2_data!F17/1000,1)</f>
        <v>0.7</v>
      </c>
      <c r="N28" s="126">
        <f>ROUND(Table1_2_data!L17/1000,1)</f>
        <v>265.5</v>
      </c>
      <c r="O28" s="126">
        <f>ROUND(Table1_2_data!P17/1000,1)</f>
        <v>10.4</v>
      </c>
      <c r="P28" s="126">
        <f>ROUND(Table1_2_data!Q17/1000,1)</f>
        <v>26.6</v>
      </c>
      <c r="Q28" s="126">
        <f>ROUND(Table1_2_data!M17/1000,1)</f>
        <v>238</v>
      </c>
      <c r="R28" s="126">
        <f>ROUND(Table1_2_data!T17/1000,1)</f>
        <v>142</v>
      </c>
    </row>
    <row r="29" spans="1:26" ht="11.25" customHeight="1" x14ac:dyDescent="0.2">
      <c r="A29" s="329" t="s">
        <v>54</v>
      </c>
      <c r="B29" s="126">
        <f>ROUND(Table1_2_data!H28/1000,1)</f>
        <v>0.8</v>
      </c>
      <c r="C29" s="126">
        <f>ROUND(Table1_2_data!L28/1000,1)</f>
        <v>0.2</v>
      </c>
      <c r="D29" s="126">
        <f>ROUND(Table1_2_data!I28/1000,1)</f>
        <v>6.6</v>
      </c>
      <c r="E29" s="126">
        <f>ROUND(Table1_2_data!J28/1000,1)</f>
        <v>2.2000000000000002</v>
      </c>
      <c r="F29" s="126" t="s">
        <v>37</v>
      </c>
      <c r="G29" s="126" t="s">
        <v>37</v>
      </c>
      <c r="H29" s="126" t="s">
        <v>37</v>
      </c>
      <c r="I29" s="126">
        <f>ROUND(Table1_2_data!C28/1000,1)</f>
        <v>1.3</v>
      </c>
      <c r="J29" s="126">
        <f>ROUND(Table1_2_data!D28/1000,1)</f>
        <v>31.1</v>
      </c>
      <c r="K29" s="126">
        <f>ROUND(Table1_2_data!E28/1000,1)</f>
        <v>126.5</v>
      </c>
      <c r="L29" s="126">
        <f>ROUND(Table1_2_data!F28/1000,1)</f>
        <v>90.2</v>
      </c>
      <c r="M29" s="126">
        <f>ROUND(Table1_2_data!G28/1000,1)</f>
        <v>6.5</v>
      </c>
      <c r="N29" s="126">
        <f>ROUND(Table1_2_data!M28/1000,1)</f>
        <v>265.5</v>
      </c>
      <c r="O29" s="126">
        <f>ROUND(Table1_2_data!Q28/1000,1)</f>
        <v>10.1</v>
      </c>
      <c r="P29" s="126">
        <f>ROUND(Table1_2_data!R28/1000,1)</f>
        <v>41.2</v>
      </c>
      <c r="Q29" s="126">
        <f>ROUND(Table1_2_data!N28/1000,1)</f>
        <v>223.3</v>
      </c>
      <c r="R29" s="126">
        <f>ROUND(Table1_2_data!U28/1000,1)</f>
        <v>96.7</v>
      </c>
    </row>
    <row r="30" spans="1:26" ht="11.25" customHeight="1" x14ac:dyDescent="0.2">
      <c r="A30" s="26"/>
    </row>
    <row r="31" spans="1:26" ht="11.25" customHeight="1" x14ac:dyDescent="0.2">
      <c r="A31" s="315" t="s">
        <v>56</v>
      </c>
      <c r="B31" s="126">
        <f>ROUND(Table1_2_data!I39/1000,1)</f>
        <v>0</v>
      </c>
      <c r="C31" s="126" t="s">
        <v>37</v>
      </c>
      <c r="D31" s="126" t="s">
        <v>37</v>
      </c>
      <c r="E31" s="126" t="s">
        <v>37</v>
      </c>
      <c r="F31" s="126">
        <f>ROUND(Table1_2_data!J39/1000,1)</f>
        <v>0.1</v>
      </c>
      <c r="G31" s="126">
        <f>ROUND(Table1_2_data!K39/1000,1)</f>
        <v>1</v>
      </c>
      <c r="H31" s="126">
        <f>ROUND(Table1_2_data!C39/1000,1)</f>
        <v>1</v>
      </c>
      <c r="I31" s="126">
        <f>ROUND(Table1_2_data!D39/1000,1)</f>
        <v>4.2</v>
      </c>
      <c r="J31" s="126">
        <f>ROUND(Table1_2_data!E39/1000,1)</f>
        <v>20</v>
      </c>
      <c r="K31" s="126">
        <f>ROUND(Table1_2_data!F39/1000,1)</f>
        <v>113</v>
      </c>
      <c r="L31" s="126">
        <f>ROUND(Table1_2_data!G39/1000,1)</f>
        <v>101.3</v>
      </c>
      <c r="M31" s="126">
        <f>ROUND(Table1_2_data!H39/1000,1)</f>
        <v>2.7</v>
      </c>
      <c r="N31" s="126">
        <f>ROUND(Table1_2_data!L39/1000,1)</f>
        <v>243.3</v>
      </c>
      <c r="O31" s="126">
        <f>ROUND(Table1_2_data!M39/1000,1)</f>
        <v>6.1</v>
      </c>
      <c r="P31" s="126">
        <f>ROUND(Table1_2_data!N39/1000,1)</f>
        <v>26.1</v>
      </c>
      <c r="Q31" s="126">
        <f>ROUND(Table1_2_data!O39/1000,1)</f>
        <v>217.1</v>
      </c>
      <c r="R31" s="126">
        <f>ROUND(Table1_2_data!P39/1000,1)</f>
        <v>104</v>
      </c>
    </row>
    <row r="32" spans="1:26" ht="11.25" customHeight="1" x14ac:dyDescent="0.2">
      <c r="A32" s="315" t="s">
        <v>57</v>
      </c>
      <c r="B32" s="126">
        <f>ROUND(AT!I7/1000,1)</f>
        <v>0</v>
      </c>
      <c r="C32" s="126" t="s">
        <v>37</v>
      </c>
      <c r="D32" s="126" t="s">
        <v>37</v>
      </c>
      <c r="E32" s="126" t="s">
        <v>37</v>
      </c>
      <c r="F32" s="126">
        <f>ROUND(AT!J7/1000,1)</f>
        <v>0.1</v>
      </c>
      <c r="G32" s="126">
        <f>ROUND(AT!K7/1000,1)</f>
        <v>0.9</v>
      </c>
      <c r="H32" s="126">
        <f>ROUND(AT!C7/1000,1)</f>
        <v>1.1000000000000001</v>
      </c>
      <c r="I32" s="126">
        <f>ROUND(AT!D7/1000,1)</f>
        <v>4</v>
      </c>
      <c r="J32" s="126">
        <f>ROUND(AT!E7/1000,1)</f>
        <v>22.7</v>
      </c>
      <c r="K32" s="126">
        <f>ROUND(AT!F7/1000,1)</f>
        <v>117.3</v>
      </c>
      <c r="L32" s="126">
        <f>ROUND(AT!G7/1000,1)</f>
        <v>94.5</v>
      </c>
      <c r="M32" s="126">
        <f>ROUND(AT!H7/1000,1)</f>
        <v>2</v>
      </c>
      <c r="N32" s="126">
        <f>ROUND(AT!M7/1000,1)</f>
        <v>242.6</v>
      </c>
      <c r="O32" s="126">
        <f>ROUND(AT!N7/1000,1)</f>
        <v>6</v>
      </c>
      <c r="P32" s="126">
        <f>ROUND(AT!O7/1000,1)</f>
        <v>28.7</v>
      </c>
      <c r="Q32" s="126">
        <f>ROUND(AT!P7/1000,1)</f>
        <v>213.8</v>
      </c>
      <c r="R32" s="126">
        <f>ROUND(AT!Q7/1000,1)</f>
        <v>96.5</v>
      </c>
    </row>
    <row r="33" spans="1:21" ht="11.25" customHeight="1" x14ac:dyDescent="0.2">
      <c r="A33" s="315" t="s">
        <v>221</v>
      </c>
      <c r="B33" s="126">
        <f>ROUND(AT!I18/1000,1)</f>
        <v>0</v>
      </c>
      <c r="C33" s="126" t="s">
        <v>37</v>
      </c>
      <c r="D33" s="126" t="s">
        <v>37</v>
      </c>
      <c r="E33" s="126" t="s">
        <v>37</v>
      </c>
      <c r="F33" s="126">
        <f>ROUND(AT!J18/1000,1)</f>
        <v>0.1</v>
      </c>
      <c r="G33" s="126">
        <f>ROUND(AT!K18/1000,1)</f>
        <v>0.9</v>
      </c>
      <c r="H33" s="126">
        <f>ROUND(AT!C18/1000,1)</f>
        <v>1</v>
      </c>
      <c r="I33" s="126">
        <f>ROUND(AT!D18/1000,1)</f>
        <v>4.9000000000000004</v>
      </c>
      <c r="J33" s="126">
        <f>ROUND(AT!E18/1000,1)</f>
        <v>17.8</v>
      </c>
      <c r="K33" s="126">
        <f>ROUND(AT!F18/1000,1)</f>
        <v>91.1</v>
      </c>
      <c r="L33" s="126">
        <f>ROUND(AT!G18/1000,1)</f>
        <v>121.7</v>
      </c>
      <c r="M33" s="126">
        <f>ROUND(AT!H18/1000,1)</f>
        <v>5.3</v>
      </c>
      <c r="N33" s="126">
        <f>ROUND(AT!M18/1000,1)</f>
        <v>242.9</v>
      </c>
      <c r="O33" s="126">
        <f>ROUND(AT!N18/1000,1)</f>
        <v>6.8</v>
      </c>
      <c r="P33" s="126">
        <f>ROUND(AT!O18/1000,1)</f>
        <v>24.6</v>
      </c>
      <c r="Q33" s="126">
        <f>ROUND(AT!P18/1000,1)</f>
        <v>218.1</v>
      </c>
      <c r="R33" s="126">
        <f>ROUND(AT!Q18/1000,1)</f>
        <v>127</v>
      </c>
    </row>
    <row r="34" spans="1:21" ht="11.25" customHeight="1" x14ac:dyDescent="0.2">
      <c r="A34" s="316" t="s">
        <v>222</v>
      </c>
      <c r="B34" s="126">
        <f>ROUND(AT!I29/1000,1)</f>
        <v>0</v>
      </c>
      <c r="C34" s="126" t="s">
        <v>37</v>
      </c>
      <c r="D34" s="126" t="s">
        <v>37</v>
      </c>
      <c r="E34" s="126" t="s">
        <v>37</v>
      </c>
      <c r="F34" s="126">
        <f>ROUND(AT!J29/1000,1)</f>
        <v>0.1</v>
      </c>
      <c r="G34" s="126">
        <f>ROUND(AT!K29/1000,1)</f>
        <v>1</v>
      </c>
      <c r="H34" s="126">
        <f>ROUND(AT!C29/1000,1)</f>
        <v>1.2</v>
      </c>
      <c r="I34" s="126">
        <f>ROUND(AT!D29/1000,1)</f>
        <v>4.3</v>
      </c>
      <c r="J34" s="126">
        <f>ROUND(AT!E29/1000,1)</f>
        <v>25.7</v>
      </c>
      <c r="K34" s="126">
        <f>ROUND(AT!F29/1000,1)</f>
        <v>124.8</v>
      </c>
      <c r="L34" s="126">
        <f>ROUND(AT!G29/1000,1)</f>
        <v>82.3</v>
      </c>
      <c r="M34" s="126">
        <f>ROUND(AT!H29/1000,1)</f>
        <v>3.4</v>
      </c>
      <c r="N34" s="126">
        <f>ROUND(AT!M29/1000,1)</f>
        <v>242.9</v>
      </c>
      <c r="O34" s="126">
        <f>ROUND(AT!N29/1000,1)</f>
        <v>6.5</v>
      </c>
      <c r="P34" s="126">
        <f>ROUND(AT!O29/1000,1)</f>
        <v>32.200000000000003</v>
      </c>
      <c r="Q34" s="126">
        <f>ROUND(AT!P29/1000,1)</f>
        <v>210.5</v>
      </c>
      <c r="R34" s="126">
        <f>ROUND(AT!Q29/1000,1)</f>
        <v>85.7</v>
      </c>
    </row>
    <row r="35" spans="1:21" ht="11.25" customHeight="1" x14ac:dyDescent="0.2">
      <c r="A35" s="315" t="s">
        <v>58</v>
      </c>
      <c r="B35" s="126">
        <f>ROUND(Table1_2_data!I50/1000,1)</f>
        <v>0.1</v>
      </c>
      <c r="C35" s="126" t="s">
        <v>37</v>
      </c>
      <c r="D35" s="126" t="s">
        <v>37</v>
      </c>
      <c r="E35" s="126" t="s">
        <v>37</v>
      </c>
      <c r="F35" s="126">
        <f>ROUND(Table1_2_data!J50/1000,1)</f>
        <v>0.1</v>
      </c>
      <c r="G35" s="126">
        <f>ROUND(Table1_2_data!K50/1000,1)</f>
        <v>0.9</v>
      </c>
      <c r="H35" s="126">
        <f>ROUND(Table1_2_data!C50/1000,1)</f>
        <v>0.9</v>
      </c>
      <c r="I35" s="126">
        <f>ROUND(Table1_2_data!D50/1000,1)</f>
        <v>5.2</v>
      </c>
      <c r="J35" s="126">
        <f>ROUND(Table1_2_data!E50/1000,1)</f>
        <v>27.5</v>
      </c>
      <c r="K35" s="126">
        <f>ROUND(Table1_2_data!F50/1000,1)</f>
        <v>116.7</v>
      </c>
      <c r="L35" s="126">
        <f>ROUND(Table1_2_data!G50/1000,1)</f>
        <v>84.7</v>
      </c>
      <c r="M35" s="126">
        <f>ROUND(Table1_2_data!H50/1000,1)</f>
        <v>7.3</v>
      </c>
      <c r="N35" s="126">
        <f>ROUND(Table1_2_data!L50/1000,1)</f>
        <v>243.4</v>
      </c>
      <c r="O35" s="126">
        <f>ROUND(Table1_2_data!M50/1000,1)</f>
        <v>7</v>
      </c>
      <c r="P35" s="126">
        <f>ROUND(Table1_2_data!N50/1000,1)</f>
        <v>34.5</v>
      </c>
      <c r="Q35" s="126">
        <f>ROUND(Table1_2_data!O50/1000,1)</f>
        <v>208.7</v>
      </c>
      <c r="R35" s="126">
        <f>ROUND(Table1_2_data!P50/1000,1)</f>
        <v>91.9</v>
      </c>
    </row>
    <row r="36" spans="1:21" ht="11.25" customHeight="1" x14ac:dyDescent="0.2">
      <c r="A36" s="315" t="s">
        <v>59</v>
      </c>
      <c r="B36" s="126">
        <f>ROUND(AT!I41/1000,1)</f>
        <v>0.1</v>
      </c>
      <c r="C36" s="126" t="s">
        <v>37</v>
      </c>
      <c r="D36" s="126" t="s">
        <v>37</v>
      </c>
      <c r="E36" s="126" t="s">
        <v>37</v>
      </c>
      <c r="F36" s="126">
        <f>ROUND(AT!J41/1000,1)</f>
        <v>0.1</v>
      </c>
      <c r="G36" s="126">
        <f>ROUND(AT!K41/1000,1)</f>
        <v>0.9</v>
      </c>
      <c r="H36" s="126">
        <f>ROUND(AT!C41/1000,1)</f>
        <v>1.2</v>
      </c>
      <c r="I36" s="126">
        <f>ROUND(AT!D41/1000,1)</f>
        <v>6.8</v>
      </c>
      <c r="J36" s="126">
        <f>ROUND(AT!E41/1000,1)</f>
        <v>36.5</v>
      </c>
      <c r="K36" s="126">
        <f>ROUND(AT!F41/1000,1)</f>
        <v>113.3</v>
      </c>
      <c r="L36" s="126">
        <f>ROUND(AT!G41/1000,1)</f>
        <v>72.2</v>
      </c>
      <c r="M36" s="126">
        <f>ROUND(AT!H41/1000,1)</f>
        <v>5.7</v>
      </c>
      <c r="N36" s="126">
        <f>ROUND(AT!M41/1000,1)</f>
        <v>236.8</v>
      </c>
      <c r="O36" s="126">
        <f>ROUND(AT!N41/1000,1)</f>
        <v>8.9</v>
      </c>
      <c r="P36" s="126">
        <f>ROUND(AT!O41/1000,1)</f>
        <v>45.4</v>
      </c>
      <c r="Q36" s="126">
        <f>ROUND(AT!P41/1000,1)</f>
        <v>191.2</v>
      </c>
      <c r="R36" s="126">
        <f>ROUND(AT!Q41/1000,1)</f>
        <v>77.900000000000006</v>
      </c>
    </row>
    <row r="37" spans="1:21" ht="11.25" customHeight="1" x14ac:dyDescent="0.2">
      <c r="A37" s="315" t="s">
        <v>60</v>
      </c>
      <c r="B37" s="126">
        <f>ROUND(AT!I52/1000,1)</f>
        <v>0.1</v>
      </c>
      <c r="C37" s="126" t="s">
        <v>37</v>
      </c>
      <c r="D37" s="126" t="s">
        <v>37</v>
      </c>
      <c r="E37" s="126" t="s">
        <v>37</v>
      </c>
      <c r="F37" s="126">
        <f>ROUND(AT!J52/1000,1)</f>
        <v>0.1</v>
      </c>
      <c r="G37" s="126">
        <f>ROUND(AT!K52/1000,1)</f>
        <v>0.8</v>
      </c>
      <c r="H37" s="126">
        <f>ROUND(AT!C52/1000,1)</f>
        <v>0.9</v>
      </c>
      <c r="I37" s="126">
        <f>ROUND(AT!D52/1000,1)</f>
        <v>5.3</v>
      </c>
      <c r="J37" s="126">
        <f>ROUND(AT!E52/1000,1)</f>
        <v>27.6</v>
      </c>
      <c r="K37" s="126">
        <f>ROUND(AT!F52/1000,1)</f>
        <v>113.2</v>
      </c>
      <c r="L37" s="126">
        <f>ROUND(AT!G52/1000,1)</f>
        <v>81.599999999999994</v>
      </c>
      <c r="M37" s="126">
        <f>ROUND(AT!H52/1000,1)</f>
        <v>7.1</v>
      </c>
      <c r="N37" s="126">
        <f>ROUND(AT!M52/1000,1)</f>
        <v>236.8</v>
      </c>
      <c r="O37" s="126">
        <f>ROUND(AT!N52/1000,1)</f>
        <v>7</v>
      </c>
      <c r="P37" s="126">
        <f>ROUND(AT!O52/1000,1)</f>
        <v>34.6</v>
      </c>
      <c r="Q37" s="126">
        <f>ROUND(AT!P52/1000,1)</f>
        <v>202</v>
      </c>
      <c r="R37" s="126">
        <f>ROUND(AT!Q52/1000,1)</f>
        <v>88.8</v>
      </c>
    </row>
    <row r="38" spans="1:21" ht="11.25" customHeight="1" x14ac:dyDescent="0.2">
      <c r="A38" s="315" t="s">
        <v>61</v>
      </c>
      <c r="B38" s="126">
        <f>ROUND(AT!I63/1000,1)</f>
        <v>0.1</v>
      </c>
      <c r="C38" s="126" t="s">
        <v>37</v>
      </c>
      <c r="D38" s="126" t="s">
        <v>37</v>
      </c>
      <c r="E38" s="126" t="s">
        <v>37</v>
      </c>
      <c r="F38" s="126">
        <f>ROUND(AT!J63/1000,1)</f>
        <v>0.1</v>
      </c>
      <c r="G38" s="126">
        <f>ROUND(AT!K63/1000,1)</f>
        <v>0.9</v>
      </c>
      <c r="H38" s="126">
        <f>ROUND(AT!C63/1000,1)</f>
        <v>0.9</v>
      </c>
      <c r="I38" s="126">
        <f>ROUND(AT!D63/1000,1)</f>
        <v>5.0999999999999996</v>
      </c>
      <c r="J38" s="126">
        <f>ROUND(AT!E63/1000,1)</f>
        <v>28.3</v>
      </c>
      <c r="K38" s="126">
        <f>ROUND(AT!F63/1000,1)</f>
        <v>116.1</v>
      </c>
      <c r="L38" s="126">
        <f>ROUND(AT!G63/1000,1)</f>
        <v>79.599999999999994</v>
      </c>
      <c r="M38" s="126">
        <f>ROUND(AT!H63/1000,1)</f>
        <v>5.6</v>
      </c>
      <c r="N38" s="126">
        <f>ROUND(AT!M63/1000,1)</f>
        <v>236.7</v>
      </c>
      <c r="O38" s="126">
        <f>ROUND(AT!N63/1000,1)</f>
        <v>6.9</v>
      </c>
      <c r="P38" s="126">
        <f>ROUND(AT!O63/1000,1)</f>
        <v>35.200000000000003</v>
      </c>
      <c r="Q38" s="126">
        <f>ROUND(AT!P63/1000,1)</f>
        <v>201.4</v>
      </c>
      <c r="R38" s="126">
        <f>ROUND(AT!Q63/1000,1)</f>
        <v>85.2</v>
      </c>
    </row>
    <row r="39" spans="1:21" ht="11.25" customHeight="1" x14ac:dyDescent="0.2">
      <c r="A39" s="315" t="s">
        <v>62</v>
      </c>
      <c r="B39" s="126">
        <f>ROUND(AT!I74/1000,1)</f>
        <v>0.1</v>
      </c>
      <c r="C39" s="126" t="s">
        <v>37</v>
      </c>
      <c r="D39" s="126" t="s">
        <v>37</v>
      </c>
      <c r="E39" s="126" t="s">
        <v>37</v>
      </c>
      <c r="F39" s="126">
        <f>ROUND(AT!J74/1000,1)</f>
        <v>0.1</v>
      </c>
      <c r="G39" s="126">
        <f>ROUND(AT!K74/1000,1)</f>
        <v>0.8</v>
      </c>
      <c r="H39" s="126">
        <f>ROUND(AT!C74/1000,1)</f>
        <v>0.9</v>
      </c>
      <c r="I39" s="126">
        <f>ROUND(AT!D74/1000,1)</f>
        <v>5.3</v>
      </c>
      <c r="J39" s="126">
        <f>ROUND(AT!E74/1000,1)</f>
        <v>28.9</v>
      </c>
      <c r="K39" s="126">
        <f>ROUND(AT!F74/1000,1)</f>
        <v>115.4</v>
      </c>
      <c r="L39" s="126">
        <f>ROUND(AT!G74/1000,1)</f>
        <v>79.5</v>
      </c>
      <c r="M39" s="126">
        <f>ROUND(AT!H74/1000,1)</f>
        <v>5.6</v>
      </c>
      <c r="N39" s="126">
        <f>ROUND(AT!M74/1000,1)</f>
        <v>236.7</v>
      </c>
      <c r="O39" s="126">
        <f>ROUND(AT!N74/1000,1)</f>
        <v>7</v>
      </c>
      <c r="P39" s="126">
        <f>ROUND(AT!O74/1000,1)</f>
        <v>36</v>
      </c>
      <c r="Q39" s="126">
        <f>ROUND(AT!P74/1000,1)</f>
        <v>200.6</v>
      </c>
      <c r="R39" s="126">
        <f>ROUND(AT!Q74/1000,1)</f>
        <v>85.1</v>
      </c>
    </row>
    <row r="40" spans="1:21" ht="11.25" customHeight="1" x14ac:dyDescent="0.2">
      <c r="A40" s="315" t="s">
        <v>63</v>
      </c>
      <c r="B40" s="126">
        <f>ROUND(Table1_2_data!I61/1000,1)</f>
        <v>0.1</v>
      </c>
      <c r="C40" s="126" t="s">
        <v>37</v>
      </c>
      <c r="D40" s="126" t="s">
        <v>37</v>
      </c>
      <c r="E40" s="126" t="s">
        <v>37</v>
      </c>
      <c r="F40" s="126">
        <f>ROUND(Table1_2_data!J61/1000,1)</f>
        <v>0.1</v>
      </c>
      <c r="G40" s="126">
        <f>ROUND(Table1_2_data!K61/1000,1)</f>
        <v>0.9</v>
      </c>
      <c r="H40" s="126">
        <f>ROUND(Table1_2_data!C61/1000,1)</f>
        <v>0.8</v>
      </c>
      <c r="I40" s="126">
        <f>ROUND(Table1_2_data!D61/1000,1)</f>
        <v>3.4</v>
      </c>
      <c r="J40" s="126">
        <f>ROUND(Table1_2_data!E61/1000,1)</f>
        <v>24.3</v>
      </c>
      <c r="K40" s="126">
        <f>ROUND(Table1_2_data!F61/1000,1)</f>
        <v>126.1</v>
      </c>
      <c r="L40" s="126">
        <f>ROUND(Table1_2_data!G61/1000,1)</f>
        <v>87.1</v>
      </c>
      <c r="M40" s="126">
        <f>ROUND(Table1_2_data!H61/1000,1)</f>
        <v>0.3</v>
      </c>
      <c r="N40" s="126">
        <f>ROUND(Table1_2_data!L61/1000,1)</f>
        <v>243</v>
      </c>
      <c r="O40" s="126">
        <f>ROUND(Table1_2_data!M61/1000,1)</f>
        <v>5.0999999999999996</v>
      </c>
      <c r="P40" s="126">
        <f>ROUND(Table1_2_data!N61/1000,1)</f>
        <v>29.4</v>
      </c>
      <c r="Q40" s="126">
        <f>ROUND(Table1_2_data!O61/1000,1)</f>
        <v>213.4</v>
      </c>
      <c r="R40" s="126">
        <f>ROUND(Table1_2_data!P61/1000,1)</f>
        <v>87.4</v>
      </c>
      <c r="S40" s="126">
        <f>ROUND(Table1_2_data!Q61/1000,1)</f>
        <v>0</v>
      </c>
      <c r="T40" s="126">
        <f>ROUND(Table1_2_data!R61/1000,1)</f>
        <v>0</v>
      </c>
      <c r="U40" s="126">
        <f>ROUND(Table1_2_data!S61/1000,1)</f>
        <v>0.1</v>
      </c>
    </row>
    <row r="41" spans="1:21" ht="11.25" customHeight="1" x14ac:dyDescent="0.2">
      <c r="A41" s="315" t="s">
        <v>64</v>
      </c>
      <c r="B41" s="126">
        <f>ROUND(AT!I86/1000,1)</f>
        <v>0.1</v>
      </c>
      <c r="C41" s="126" t="s">
        <v>37</v>
      </c>
      <c r="D41" s="126" t="s">
        <v>37</v>
      </c>
      <c r="E41" s="126" t="s">
        <v>37</v>
      </c>
      <c r="F41" s="126">
        <f>ROUND(AT!J86/1000,1)</f>
        <v>0.1</v>
      </c>
      <c r="G41" s="126">
        <f>ROUND(AT!K86/1000,1)</f>
        <v>0.9</v>
      </c>
      <c r="H41" s="126">
        <f>ROUND(AT!C86/1000,1)</f>
        <v>0.9</v>
      </c>
      <c r="I41" s="126">
        <f>ROUND(AT!D86/1000,1)</f>
        <v>4</v>
      </c>
      <c r="J41" s="126">
        <f>ROUND(AT!E86/1000,1)</f>
        <v>29.6</v>
      </c>
      <c r="K41" s="126">
        <f>ROUND(AT!F86/1000,1)</f>
        <v>120.6</v>
      </c>
      <c r="L41" s="126">
        <f>ROUND(AT!G86/1000,1)</f>
        <v>79.900000000000006</v>
      </c>
      <c r="M41" s="126">
        <f>ROUND(AT!H86/1000,1)</f>
        <v>0.3</v>
      </c>
      <c r="N41" s="126">
        <f>ROUND(AT!M86/1000,1)</f>
        <v>236.3</v>
      </c>
      <c r="O41" s="126">
        <f>ROUND(AT!N86/1000,1)</f>
        <v>5.8</v>
      </c>
      <c r="P41" s="126">
        <f>ROUND(AT!O86/1000,1)</f>
        <v>35.4</v>
      </c>
      <c r="Q41" s="126">
        <f>ROUND(AT!P86/1000,1)</f>
        <v>200.8</v>
      </c>
      <c r="R41" s="126">
        <f>ROUND(AT!Q86/1000,1)</f>
        <v>80.2</v>
      </c>
    </row>
    <row r="42" spans="1:21" ht="11.25" customHeight="1" x14ac:dyDescent="0.2">
      <c r="A42" s="315" t="s">
        <v>65</v>
      </c>
      <c r="B42" s="126">
        <f>ROUND(AT!I97/1000,1)</f>
        <v>0.1</v>
      </c>
      <c r="C42" s="126" t="s">
        <v>37</v>
      </c>
      <c r="D42" s="126" t="s">
        <v>37</v>
      </c>
      <c r="E42" s="126" t="s">
        <v>37</v>
      </c>
      <c r="F42" s="126">
        <f>ROUND(AT!J97/1000,1)</f>
        <v>0.1</v>
      </c>
      <c r="G42" s="126">
        <f>ROUND(AT!K97/1000,1)</f>
        <v>0.9</v>
      </c>
      <c r="H42" s="126">
        <f>ROUND(AT!C97/1000,1)</f>
        <v>0.7</v>
      </c>
      <c r="I42" s="126">
        <f>ROUND(AT!D97/1000,1)</f>
        <v>3.2</v>
      </c>
      <c r="J42" s="126">
        <f>ROUND(AT!E97/1000,1)</f>
        <v>22.8</v>
      </c>
      <c r="K42" s="126">
        <f>ROUND(AT!F97/1000,1)</f>
        <v>120.7</v>
      </c>
      <c r="L42" s="126">
        <f>ROUND(AT!G97/1000,1)</f>
        <v>87.5</v>
      </c>
      <c r="M42" s="126">
        <f>ROUND(AT!H97/1000,1)</f>
        <v>0.3</v>
      </c>
      <c r="N42" s="126">
        <f>ROUND(AT!M97/1000,1)</f>
        <v>236.3</v>
      </c>
      <c r="O42" s="126">
        <f>ROUND(AT!N97/1000,1)</f>
        <v>4.8</v>
      </c>
      <c r="P42" s="126">
        <f>ROUND(AT!O97/1000,1)</f>
        <v>27.6</v>
      </c>
      <c r="Q42" s="126">
        <f>ROUND(AT!P97/1000,1)</f>
        <v>208.5</v>
      </c>
      <c r="R42" s="126">
        <f>ROUND(AT!Q97/1000,1)</f>
        <v>87.8</v>
      </c>
      <c r="S42" s="126">
        <f>ROUND(AT!R97/1000,1)</f>
        <v>0</v>
      </c>
      <c r="T42" s="126">
        <f>ROUND(AT!S97/1000,1)</f>
        <v>0</v>
      </c>
    </row>
    <row r="43" spans="1:21" ht="11.25" customHeight="1" x14ac:dyDescent="0.2">
      <c r="A43" s="315" t="s">
        <v>66</v>
      </c>
      <c r="B43" s="126">
        <f>ROUND(AT!I108/1000,1)</f>
        <v>0.1</v>
      </c>
      <c r="C43" s="126" t="s">
        <v>37</v>
      </c>
      <c r="D43" s="126" t="s">
        <v>37</v>
      </c>
      <c r="E43" s="126" t="s">
        <v>37</v>
      </c>
      <c r="F43" s="126">
        <f>ROUND(AT!J108/1000,1)</f>
        <v>0.1</v>
      </c>
      <c r="G43" s="126">
        <f>ROUND(AT!K108/1000,1)</f>
        <v>0.9</v>
      </c>
      <c r="H43" s="126">
        <f>ROUND(AT!C108/1000,1)</f>
        <v>0.8</v>
      </c>
      <c r="I43" s="126">
        <f>ROUND(AT!D108/1000,1)</f>
        <v>3.3</v>
      </c>
      <c r="J43" s="126">
        <f>ROUND(AT!E108/1000,1)</f>
        <v>24.7</v>
      </c>
      <c r="K43" s="126">
        <f>ROUND(AT!F108/1000,1)</f>
        <v>123.7</v>
      </c>
      <c r="L43" s="126">
        <f>ROUND(AT!G108/1000,1)</f>
        <v>82.5</v>
      </c>
      <c r="M43" s="126">
        <f>ROUND(AT!H108/1000,1)</f>
        <v>0.2</v>
      </c>
      <c r="N43" s="126">
        <f>ROUND(AT!M108/1000,1)</f>
        <v>236.3</v>
      </c>
      <c r="O43" s="126">
        <f>ROUND(AT!N108/1000,1)</f>
        <v>5</v>
      </c>
      <c r="P43" s="126">
        <f>ROUND(AT!O108/1000,1)</f>
        <v>29.7</v>
      </c>
      <c r="Q43" s="126">
        <f>ROUND(AT!P108/1000,1)</f>
        <v>206.4</v>
      </c>
      <c r="R43" s="126">
        <f>ROUND(AT!Q108/1000,1)</f>
        <v>82.7</v>
      </c>
    </row>
    <row r="44" spans="1:21" ht="11.25" customHeight="1" x14ac:dyDescent="0.2">
      <c r="A44" s="315" t="s">
        <v>67</v>
      </c>
      <c r="B44" s="126">
        <f>ROUND(AT!I119/1000,1)</f>
        <v>0.1</v>
      </c>
      <c r="C44" s="126" t="s">
        <v>37</v>
      </c>
      <c r="D44" s="126" t="s">
        <v>37</v>
      </c>
      <c r="E44" s="126" t="s">
        <v>37</v>
      </c>
      <c r="F44" s="126">
        <f>ROUND(AT!J119/1000,1)</f>
        <v>0.1</v>
      </c>
      <c r="G44" s="126">
        <f>ROUND(AT!K119/1000,1)</f>
        <v>0.9</v>
      </c>
      <c r="H44" s="126">
        <f>ROUND(AT!C119/1000,1)</f>
        <v>0.8</v>
      </c>
      <c r="I44" s="126">
        <f>ROUND(AT!D119/1000,1)</f>
        <v>3.5</v>
      </c>
      <c r="J44" s="126">
        <f>ROUND(AT!E119/1000,1)</f>
        <v>26.1</v>
      </c>
      <c r="K44" s="126">
        <f>ROUND(AT!F119/1000,1)</f>
        <v>124.3</v>
      </c>
      <c r="L44" s="126">
        <f>ROUND(AT!G119/1000,1)</f>
        <v>80.3</v>
      </c>
      <c r="M44" s="126">
        <f>ROUND(AT!H119/1000,1)</f>
        <v>0.2</v>
      </c>
      <c r="N44" s="126">
        <f>ROUND(AT!M119/1000,1)</f>
        <v>236.3</v>
      </c>
      <c r="O44" s="126">
        <f>ROUND(AT!N119/1000,1)</f>
        <v>5.2</v>
      </c>
      <c r="P44" s="126">
        <f>ROUND(AT!O119/1000,1)</f>
        <v>31.3</v>
      </c>
      <c r="Q44" s="126">
        <f>ROUND(AT!P119/1000,1)</f>
        <v>204.9</v>
      </c>
      <c r="R44" s="126">
        <f>ROUND(AT!Q119/1000,1)</f>
        <v>80.5</v>
      </c>
    </row>
    <row r="45" spans="1:21" ht="11.25" customHeight="1" x14ac:dyDescent="0.2">
      <c r="A45" s="315"/>
      <c r="B45" s="331"/>
      <c r="C45" s="128"/>
      <c r="D45" s="128"/>
      <c r="E45" s="128"/>
      <c r="F45" s="128"/>
      <c r="G45" s="128"/>
      <c r="H45" s="128"/>
      <c r="I45" s="128"/>
      <c r="J45" s="128"/>
      <c r="K45" s="128"/>
      <c r="L45" s="128"/>
      <c r="M45" s="128"/>
      <c r="N45" s="331"/>
      <c r="O45" s="331"/>
      <c r="P45" s="332"/>
      <c r="Q45" s="331"/>
      <c r="R45" s="331"/>
    </row>
    <row r="46" spans="1:21" ht="11.25" customHeight="1" x14ac:dyDescent="0.2">
      <c r="A46" s="23" t="s">
        <v>39</v>
      </c>
      <c r="B46" s="331"/>
      <c r="C46" s="128"/>
      <c r="D46" s="128"/>
      <c r="E46" s="128"/>
      <c r="F46" s="128"/>
      <c r="G46" s="128"/>
      <c r="H46" s="128"/>
      <c r="I46" s="128"/>
      <c r="J46" s="128"/>
      <c r="K46" s="128"/>
      <c r="L46" s="128"/>
      <c r="M46" s="128"/>
      <c r="N46" s="331"/>
      <c r="O46" s="331"/>
      <c r="P46" s="332"/>
      <c r="Q46" s="331"/>
      <c r="R46" s="331"/>
    </row>
    <row r="47" spans="1:21" ht="11.25" customHeight="1" x14ac:dyDescent="0.2">
      <c r="A47" s="315" t="s">
        <v>53</v>
      </c>
      <c r="B47" s="126">
        <f>ROUND(Table1_2_data!G18/1000,1)</f>
        <v>1.5</v>
      </c>
      <c r="C47" s="126">
        <f>ROUND(Table1_2_data!K18/1000,1)</f>
        <v>0.4</v>
      </c>
      <c r="D47" s="126">
        <f>ROUND(Table1_2_data!H18/1000,1)</f>
        <v>19.899999999999999</v>
      </c>
      <c r="E47" s="126">
        <f>ROUND(Table1_2_data!I18/1000,1)</f>
        <v>10.9</v>
      </c>
      <c r="F47" s="126" t="s">
        <v>37</v>
      </c>
      <c r="G47" s="126" t="s">
        <v>37</v>
      </c>
      <c r="H47" s="126" t="s">
        <v>37</v>
      </c>
      <c r="I47" s="128" t="s">
        <v>37</v>
      </c>
      <c r="J47" s="126">
        <f>ROUND(Table1_2_data!C18/1000,1)</f>
        <v>40.200000000000003</v>
      </c>
      <c r="K47" s="126">
        <f>ROUND(Table1_2_data!D18/1000,1)</f>
        <v>208.4</v>
      </c>
      <c r="L47" s="126">
        <f>ROUND(Table1_2_data!E18/1000,1)</f>
        <v>260.39999999999998</v>
      </c>
      <c r="M47" s="126">
        <f>ROUND(Table1_2_data!F18/1000,1)</f>
        <v>0.9</v>
      </c>
      <c r="N47" s="126">
        <f>ROUND(Table1_2_data!L18/1000,1)</f>
        <v>542.5</v>
      </c>
      <c r="O47" s="126">
        <f>ROUND(Table1_2_data!P18/1000,1)</f>
        <v>30.8</v>
      </c>
      <c r="P47" s="126">
        <f>ROUND(Table1_2_data!Q18/1000,1)</f>
        <v>70.900000000000006</v>
      </c>
      <c r="Q47" s="126">
        <f>ROUND(Table1_2_data!M18/1000,1)</f>
        <v>469.8</v>
      </c>
      <c r="R47" s="126">
        <f>ROUND(Table1_2_data!T18/1000,1)</f>
        <v>261.3</v>
      </c>
    </row>
    <row r="48" spans="1:21" ht="11.25" customHeight="1" x14ac:dyDescent="0.2">
      <c r="A48" s="329" t="s">
        <v>54</v>
      </c>
      <c r="B48" s="126">
        <f>ROUND(Table1_2_data!H29/1000,1)</f>
        <v>1.7</v>
      </c>
      <c r="C48" s="126">
        <f>ROUND(Table1_2_data!L29/1000,1)</f>
        <v>0.4</v>
      </c>
      <c r="D48" s="126">
        <f>ROUND(Table1_2_data!I29/1000,1)</f>
        <v>17.3</v>
      </c>
      <c r="E48" s="126">
        <f>ROUND(Table1_2_data!J29/1000,1)</f>
        <v>4.4000000000000004</v>
      </c>
      <c r="F48" s="126" t="s">
        <v>37</v>
      </c>
      <c r="G48" s="126" t="s">
        <v>37</v>
      </c>
      <c r="H48" s="126" t="s">
        <v>37</v>
      </c>
      <c r="I48" s="126">
        <f>ROUND(Table1_2_data!C29/1000,1)</f>
        <v>2.5</v>
      </c>
      <c r="J48" s="126">
        <f>ROUND(Table1_2_data!D29/1000,1)</f>
        <v>59.9</v>
      </c>
      <c r="K48" s="126">
        <f>ROUND(Table1_2_data!E29/1000,1)</f>
        <v>242.6</v>
      </c>
      <c r="L48" s="126">
        <f>ROUND(Table1_2_data!F29/1000,1)</f>
        <v>194.8</v>
      </c>
      <c r="M48" s="126">
        <f>ROUND(Table1_2_data!G29/1000,1)</f>
        <v>18.899999999999999</v>
      </c>
      <c r="N48" s="126">
        <f>ROUND(Table1_2_data!M29/1000,1)</f>
        <v>542.5</v>
      </c>
      <c r="O48" s="126">
        <f>ROUND(Table1_2_data!Q29/1000,1)</f>
        <v>24.2</v>
      </c>
      <c r="P48" s="126">
        <f>ROUND(Table1_2_data!R29/1000,1)</f>
        <v>84.1</v>
      </c>
      <c r="Q48" s="126">
        <f>ROUND(Table1_2_data!N29/1000,1)</f>
        <v>456.3</v>
      </c>
      <c r="R48" s="126">
        <f>ROUND(Table1_2_data!U29/1000,1)</f>
        <v>213.7</v>
      </c>
      <c r="S48" s="126">
        <f>ROUND(Table1_2_data!P29/1000,1)</f>
        <v>0</v>
      </c>
    </row>
    <row r="49" spans="1:18" ht="11.25" customHeight="1" x14ac:dyDescent="0.2">
      <c r="A49" s="26"/>
      <c r="B49" s="331"/>
      <c r="C49" s="331"/>
      <c r="D49" s="331"/>
      <c r="E49" s="331"/>
      <c r="F49" s="331"/>
      <c r="G49" s="331"/>
      <c r="H49" s="331"/>
      <c r="I49" s="331"/>
      <c r="J49" s="331"/>
      <c r="K49" s="331"/>
      <c r="L49" s="331"/>
      <c r="M49" s="331"/>
      <c r="N49" s="331"/>
      <c r="O49" s="331"/>
      <c r="P49" s="331"/>
      <c r="Q49" s="331"/>
      <c r="R49" s="331"/>
    </row>
    <row r="50" spans="1:18" ht="11.25" customHeight="1" x14ac:dyDescent="0.2">
      <c r="A50" s="315" t="s">
        <v>56</v>
      </c>
      <c r="B50" s="126">
        <f>ROUND(Table1_2_data!I40/1000,1)</f>
        <v>0.1</v>
      </c>
      <c r="C50" s="126" t="s">
        <v>37</v>
      </c>
      <c r="D50" s="126" t="s">
        <v>37</v>
      </c>
      <c r="E50" s="126" t="s">
        <v>37</v>
      </c>
      <c r="F50" s="126">
        <f>ROUND(Table1_2_data!J40/1000,1)</f>
        <v>0.3</v>
      </c>
      <c r="G50" s="126">
        <f>ROUND(Table1_2_data!K40/1000,1)</f>
        <v>2.8</v>
      </c>
      <c r="H50" s="126">
        <f>ROUND(Table1_2_data!C40/1000,1)</f>
        <v>3.2</v>
      </c>
      <c r="I50" s="126">
        <f>ROUND(Table1_2_data!D40/1000,1)</f>
        <v>12.7</v>
      </c>
      <c r="J50" s="126">
        <f>ROUND(Table1_2_data!E40/1000,1)</f>
        <v>54.4</v>
      </c>
      <c r="K50" s="126">
        <f>ROUND(Table1_2_data!F40/1000,1)</f>
        <v>243.6</v>
      </c>
      <c r="L50" s="126">
        <f>ROUND(Table1_2_data!G40/1000,1)</f>
        <v>175.6</v>
      </c>
      <c r="M50" s="126">
        <f>ROUND(Table1_2_data!H40/1000,1)</f>
        <v>4.2</v>
      </c>
      <c r="N50" s="126">
        <f>ROUND(Table1_2_data!L40/1000,1)</f>
        <v>496.9</v>
      </c>
      <c r="O50" s="126">
        <f>ROUND(Table1_2_data!M40/1000,1)</f>
        <v>18.7</v>
      </c>
      <c r="P50" s="126">
        <f>ROUND(Table1_2_data!N40/1000,1)</f>
        <v>73.099999999999994</v>
      </c>
      <c r="Q50" s="126">
        <f>ROUND(Table1_2_data!O40/1000,1)</f>
        <v>423.4</v>
      </c>
      <c r="R50" s="126">
        <f>ROUND(Table1_2_data!P40/1000,1)</f>
        <v>179.8</v>
      </c>
    </row>
    <row r="51" spans="1:18" ht="11.25" customHeight="1" x14ac:dyDescent="0.2">
      <c r="A51" s="315" t="s">
        <v>57</v>
      </c>
      <c r="B51" s="126">
        <f>ROUND(AT!I8/1000,1)</f>
        <v>0.1</v>
      </c>
      <c r="C51" s="126" t="s">
        <v>37</v>
      </c>
      <c r="D51" s="126" t="s">
        <v>37</v>
      </c>
      <c r="E51" s="126" t="s">
        <v>37</v>
      </c>
      <c r="F51" s="126">
        <f>ROUND(AT!J8/1000,1)</f>
        <v>0.3</v>
      </c>
      <c r="G51" s="126">
        <f>ROUND(AT!K8/1000,1)</f>
        <v>2.6</v>
      </c>
      <c r="H51" s="126">
        <f>ROUND(AT!C8/1000,1)</f>
        <v>3.1</v>
      </c>
      <c r="I51" s="126">
        <f>ROUND(AT!D8/1000,1)</f>
        <v>11.5</v>
      </c>
      <c r="J51" s="126">
        <f>ROUND(AT!E8/1000,1)</f>
        <v>59.1</v>
      </c>
      <c r="K51" s="126">
        <f>ROUND(AT!F8/1000,1)</f>
        <v>246.9</v>
      </c>
      <c r="L51" s="126">
        <f>ROUND(AT!G8/1000,1)</f>
        <v>168.4</v>
      </c>
      <c r="M51" s="126">
        <f>ROUND(AT!H8/1000,1)</f>
        <v>3.3</v>
      </c>
      <c r="N51" s="126">
        <f>ROUND(AT!M8/1000,1)</f>
        <v>495.4</v>
      </c>
      <c r="O51" s="126">
        <f>ROUND(AT!N8/1000,1)</f>
        <v>17.3</v>
      </c>
      <c r="P51" s="126">
        <f>ROUND(AT!O8/1000,1)</f>
        <v>76.400000000000006</v>
      </c>
      <c r="Q51" s="126">
        <f>ROUND(AT!P8/1000,1)</f>
        <v>418.7</v>
      </c>
      <c r="R51" s="126">
        <f>ROUND(AT!Q8/1000,1)</f>
        <v>171.7</v>
      </c>
    </row>
    <row r="52" spans="1:18" ht="11.25" customHeight="1" x14ac:dyDescent="0.2">
      <c r="A52" s="315" t="s">
        <v>221</v>
      </c>
      <c r="B52" s="126">
        <f>ROUND(AT!I19/1000,1)</f>
        <v>0.1</v>
      </c>
      <c r="C52" s="126" t="s">
        <v>37</v>
      </c>
      <c r="D52" s="126" t="s">
        <v>37</v>
      </c>
      <c r="E52" s="126" t="s">
        <v>37</v>
      </c>
      <c r="F52" s="126">
        <f>ROUND(AT!J19/1000,1)</f>
        <v>0.3</v>
      </c>
      <c r="G52" s="126">
        <f>ROUND(AT!K19/1000,1)</f>
        <v>2.7</v>
      </c>
      <c r="H52" s="126">
        <f>ROUND(AT!C19/1000,1)</f>
        <v>3.3</v>
      </c>
      <c r="I52" s="126">
        <f>ROUND(AT!D19/1000,1)</f>
        <v>14.5</v>
      </c>
      <c r="J52" s="126">
        <f>ROUND(AT!E19/1000,1)</f>
        <v>46.4</v>
      </c>
      <c r="K52" s="126">
        <f>ROUND(AT!F19/1000,1)</f>
        <v>199.6</v>
      </c>
      <c r="L52" s="126">
        <f>ROUND(AT!G19/1000,1)</f>
        <v>220.8</v>
      </c>
      <c r="M52" s="126">
        <f>ROUND(AT!H19/1000,1)</f>
        <v>8.3000000000000007</v>
      </c>
      <c r="N52" s="126">
        <f>ROUND(AT!M19/1000,1)</f>
        <v>495.9</v>
      </c>
      <c r="O52" s="126">
        <f>ROUND(AT!N19/1000,1)</f>
        <v>20.5</v>
      </c>
      <c r="P52" s="126">
        <f>ROUND(AT!O19/1000,1)</f>
        <v>66.900000000000006</v>
      </c>
      <c r="Q52" s="126">
        <f>ROUND(AT!P19/1000,1)</f>
        <v>428.7</v>
      </c>
      <c r="R52" s="126">
        <f>ROUND(AT!Q19/1000,1)</f>
        <v>229.1</v>
      </c>
    </row>
    <row r="53" spans="1:18" ht="11.25" customHeight="1" x14ac:dyDescent="0.2">
      <c r="A53" s="316" t="s">
        <v>222</v>
      </c>
      <c r="B53" s="126">
        <f>ROUND(AT!I30/1000,1)</f>
        <v>0.1</v>
      </c>
      <c r="C53" s="126" t="s">
        <v>37</v>
      </c>
      <c r="D53" s="126" t="s">
        <v>37</v>
      </c>
      <c r="E53" s="126" t="s">
        <v>37</v>
      </c>
      <c r="F53" s="126">
        <f>ROUND(AT!J30/1000,1)</f>
        <v>0.3</v>
      </c>
      <c r="G53" s="126">
        <f>ROUND(AT!K30/1000,1)</f>
        <v>2.9</v>
      </c>
      <c r="H53" s="126">
        <f>ROUND(AT!C30/1000,1)</f>
        <v>3.9</v>
      </c>
      <c r="I53" s="126">
        <f>ROUND(AT!D30/1000,1)</f>
        <v>13.7</v>
      </c>
      <c r="J53" s="126">
        <f>ROUND(AT!E30/1000,1)</f>
        <v>72.099999999999994</v>
      </c>
      <c r="K53" s="126">
        <f>ROUND(AT!F30/1000,1)</f>
        <v>262.7</v>
      </c>
      <c r="L53" s="126">
        <f>ROUND(AT!G30/1000,1)</f>
        <v>135.1</v>
      </c>
      <c r="M53" s="126">
        <f>ROUND(AT!H30/1000,1)</f>
        <v>5.0999999999999996</v>
      </c>
      <c r="N53" s="126">
        <f>ROUND(AT!M30/1000,1)</f>
        <v>495.9</v>
      </c>
      <c r="O53" s="126">
        <f>ROUND(AT!N30/1000,1)</f>
        <v>20.5</v>
      </c>
      <c r="P53" s="126">
        <f>ROUND(AT!O30/1000,1)</f>
        <v>92.6</v>
      </c>
      <c r="Q53" s="126">
        <f>ROUND(AT!P30/1000,1)</f>
        <v>403</v>
      </c>
      <c r="R53" s="126">
        <f>ROUND(AT!Q30/1000,1)</f>
        <v>140.19999999999999</v>
      </c>
    </row>
    <row r="54" spans="1:18" ht="11.25" customHeight="1" x14ac:dyDescent="0.2">
      <c r="A54" s="315" t="s">
        <v>58</v>
      </c>
      <c r="B54" s="126">
        <f>ROUND(Table1_2_data!I51/1000,1)</f>
        <v>0.1</v>
      </c>
      <c r="C54" s="126" t="s">
        <v>37</v>
      </c>
      <c r="D54" s="126" t="s">
        <v>37</v>
      </c>
      <c r="E54" s="126" t="s">
        <v>37</v>
      </c>
      <c r="F54" s="126">
        <f>ROUND(Table1_2_data!J51/1000,1)</f>
        <v>0.2</v>
      </c>
      <c r="G54" s="126">
        <f>ROUND(Table1_2_data!K51/1000,1)</f>
        <v>2.4</v>
      </c>
      <c r="H54" s="126">
        <f>ROUND(Table1_2_data!C51/1000,1)</f>
        <v>2.5</v>
      </c>
      <c r="I54" s="126">
        <f>ROUND(Table1_2_data!D51/1000,1)</f>
        <v>12.4</v>
      </c>
      <c r="J54" s="126">
        <f>ROUND(Table1_2_data!E51/1000,1)</f>
        <v>55.3</v>
      </c>
      <c r="K54" s="126">
        <f>ROUND(Table1_2_data!F51/1000,1)</f>
        <v>225.6</v>
      </c>
      <c r="L54" s="126">
        <f>ROUND(Table1_2_data!G51/1000,1)</f>
        <v>179.2</v>
      </c>
      <c r="M54" s="126">
        <f>ROUND(Table1_2_data!H51/1000,1)</f>
        <v>19.2</v>
      </c>
      <c r="N54" s="126">
        <f>ROUND(Table1_2_data!L51/1000,1)</f>
        <v>497</v>
      </c>
      <c r="O54" s="126">
        <f>ROUND(Table1_2_data!M51/1000,1)</f>
        <v>17.3</v>
      </c>
      <c r="P54" s="126">
        <f>ROUND(Table1_2_data!N51/1000,1)</f>
        <v>72.599999999999994</v>
      </c>
      <c r="Q54" s="126">
        <f>ROUND(Table1_2_data!O51/1000,1)</f>
        <v>424</v>
      </c>
      <c r="R54" s="126">
        <f>ROUND(Table1_2_data!P51/1000,1)</f>
        <v>198.4</v>
      </c>
    </row>
    <row r="55" spans="1:18" ht="11.25" customHeight="1" x14ac:dyDescent="0.2">
      <c r="A55" s="315" t="s">
        <v>59</v>
      </c>
      <c r="B55" s="126">
        <f>ROUND(AT!I42/1000,1)</f>
        <v>0.1</v>
      </c>
      <c r="C55" s="126" t="s">
        <v>37</v>
      </c>
      <c r="D55" s="126" t="s">
        <v>37</v>
      </c>
      <c r="E55" s="126" t="s">
        <v>37</v>
      </c>
      <c r="F55" s="126">
        <f>ROUND(AT!J42/1000,1)</f>
        <v>0.2</v>
      </c>
      <c r="G55" s="126">
        <f>ROUND(AT!K42/1000,1)</f>
        <v>2.5</v>
      </c>
      <c r="H55" s="126">
        <f>ROUND(AT!C42/1000,1)</f>
        <v>3.2</v>
      </c>
      <c r="I55" s="126">
        <f>ROUND(AT!D42/1000,1)</f>
        <v>15.6</v>
      </c>
      <c r="J55" s="126">
        <f>ROUND(AT!E42/1000,1)</f>
        <v>72.5</v>
      </c>
      <c r="K55" s="126">
        <f>ROUND(AT!F42/1000,1)</f>
        <v>220.1</v>
      </c>
      <c r="L55" s="126">
        <f>ROUND(AT!G42/1000,1)</f>
        <v>154</v>
      </c>
      <c r="M55" s="126">
        <f>ROUND(AT!H42/1000,1)</f>
        <v>15.2</v>
      </c>
      <c r="N55" s="126">
        <f>ROUND(AT!M42/1000,1)</f>
        <v>483.5</v>
      </c>
      <c r="O55" s="126">
        <f>ROUND(AT!N42/1000,1)</f>
        <v>21.4</v>
      </c>
      <c r="P55" s="126">
        <f>ROUND(AT!O42/1000,1)</f>
        <v>93.8</v>
      </c>
      <c r="Q55" s="126">
        <f>ROUND(AT!P42/1000,1)</f>
        <v>389.3</v>
      </c>
      <c r="R55" s="126">
        <f>ROUND(AT!Q42/1000,1)</f>
        <v>169.2</v>
      </c>
    </row>
    <row r="56" spans="1:18" ht="11.25" customHeight="1" x14ac:dyDescent="0.2">
      <c r="A56" s="315" t="s">
        <v>60</v>
      </c>
      <c r="B56" s="126">
        <f>ROUND(AT!I53/1000,1)</f>
        <v>0.1</v>
      </c>
      <c r="C56" s="126" t="s">
        <v>37</v>
      </c>
      <c r="D56" s="126" t="s">
        <v>37</v>
      </c>
      <c r="E56" s="126" t="s">
        <v>37</v>
      </c>
      <c r="F56" s="126">
        <f>ROUND(AT!J53/1000,1)</f>
        <v>0.2</v>
      </c>
      <c r="G56" s="126">
        <f>ROUND(AT!K53/1000,1)</f>
        <v>2.2999999999999998</v>
      </c>
      <c r="H56" s="126">
        <f>ROUND(AT!C53/1000,1)</f>
        <v>2.5</v>
      </c>
      <c r="I56" s="126">
        <f>ROUND(AT!D53/1000,1)</f>
        <v>12.4</v>
      </c>
      <c r="J56" s="126">
        <f>ROUND(AT!E53/1000,1)</f>
        <v>55.3</v>
      </c>
      <c r="K56" s="126">
        <f>ROUND(AT!F53/1000,1)</f>
        <v>218.9</v>
      </c>
      <c r="L56" s="126">
        <f>ROUND(AT!G53/1000,1)</f>
        <v>173.1</v>
      </c>
      <c r="M56" s="126">
        <f>ROUND(AT!H53/1000,1)</f>
        <v>18.7</v>
      </c>
      <c r="N56" s="126">
        <f>ROUND(AT!M53/1000,1)</f>
        <v>483.5</v>
      </c>
      <c r="O56" s="126">
        <f>ROUND(AT!N53/1000,1)</f>
        <v>17.2</v>
      </c>
      <c r="P56" s="126">
        <f>ROUND(AT!O53/1000,1)</f>
        <v>72.5</v>
      </c>
      <c r="Q56" s="126">
        <f>ROUND(AT!P53/1000,1)</f>
        <v>410.6</v>
      </c>
      <c r="R56" s="126">
        <f>ROUND(AT!Q53/1000,1)</f>
        <v>191.8</v>
      </c>
    </row>
    <row r="57" spans="1:18" ht="11.25" customHeight="1" x14ac:dyDescent="0.2">
      <c r="A57" s="315" t="s">
        <v>61</v>
      </c>
      <c r="B57" s="126">
        <f>ROUND(AT!I64/1000,1)</f>
        <v>0.1</v>
      </c>
      <c r="C57" s="126" t="s">
        <v>37</v>
      </c>
      <c r="D57" s="126" t="s">
        <v>37</v>
      </c>
      <c r="E57" s="126" t="s">
        <v>37</v>
      </c>
      <c r="F57" s="126">
        <f>ROUND(AT!J64/1000,1)</f>
        <v>0.2</v>
      </c>
      <c r="G57" s="126">
        <f>ROUND(AT!K64/1000,1)</f>
        <v>2.5</v>
      </c>
      <c r="H57" s="126">
        <f>ROUND(AT!C64/1000,1)</f>
        <v>2.6</v>
      </c>
      <c r="I57" s="126">
        <f>ROUND(AT!D64/1000,1)</f>
        <v>12.1</v>
      </c>
      <c r="J57" s="126">
        <f>ROUND(AT!E64/1000,1)</f>
        <v>58.2</v>
      </c>
      <c r="K57" s="126">
        <f>ROUND(AT!F64/1000,1)</f>
        <v>225.9</v>
      </c>
      <c r="L57" s="126">
        <f>ROUND(AT!G64/1000,1)</f>
        <v>167.4</v>
      </c>
      <c r="M57" s="126">
        <f>ROUND(AT!H64/1000,1)</f>
        <v>14.4</v>
      </c>
      <c r="N57" s="126">
        <f>ROUND(AT!M64/1000,1)</f>
        <v>483.4</v>
      </c>
      <c r="O57" s="126">
        <f>ROUND(AT!N64/1000,1)</f>
        <v>17.2</v>
      </c>
      <c r="P57" s="126">
        <f>ROUND(AT!O64/1000,1)</f>
        <v>75.400000000000006</v>
      </c>
      <c r="Q57" s="126">
        <f>ROUND(AT!P64/1000,1)</f>
        <v>407.7</v>
      </c>
      <c r="R57" s="126">
        <f>ROUND(AT!Q64/1000,1)</f>
        <v>181.8</v>
      </c>
    </row>
    <row r="58" spans="1:18" ht="11.25" customHeight="1" x14ac:dyDescent="0.2">
      <c r="A58" s="315" t="s">
        <v>62</v>
      </c>
      <c r="B58" s="126">
        <f>ROUND(AT!I75/1000,1)</f>
        <v>0.2</v>
      </c>
      <c r="C58" s="126" t="s">
        <v>37</v>
      </c>
      <c r="D58" s="126" t="s">
        <v>37</v>
      </c>
      <c r="E58" s="126" t="s">
        <v>37</v>
      </c>
      <c r="F58" s="126">
        <f>ROUND(AT!J75/1000,1)</f>
        <v>0.3</v>
      </c>
      <c r="G58" s="126">
        <f>ROUND(AT!K75/1000,1)</f>
        <v>2.2999999999999998</v>
      </c>
      <c r="H58" s="126">
        <f>ROUND(AT!C75/1000,1)</f>
        <v>2.6</v>
      </c>
      <c r="I58" s="126">
        <f>ROUND(AT!D75/1000,1)</f>
        <v>12.5</v>
      </c>
      <c r="J58" s="126">
        <f>ROUND(AT!E75/1000,1)</f>
        <v>58.5</v>
      </c>
      <c r="K58" s="126">
        <f>ROUND(AT!F75/1000,1)</f>
        <v>224.1</v>
      </c>
      <c r="L58" s="126">
        <f>ROUND(AT!G75/1000,1)</f>
        <v>168.1</v>
      </c>
      <c r="M58" s="126">
        <f>ROUND(AT!H75/1000,1)</f>
        <v>14.7</v>
      </c>
      <c r="N58" s="126">
        <f>ROUND(AT!M75/1000,1)</f>
        <v>483.4</v>
      </c>
      <c r="O58" s="126">
        <f>ROUND(AT!N75/1000,1)</f>
        <v>17.399999999999999</v>
      </c>
      <c r="P58" s="126">
        <f>ROUND(AT!O75/1000,1)</f>
        <v>76</v>
      </c>
      <c r="Q58" s="126">
        <f>ROUND(AT!P75/1000,1)</f>
        <v>406.9</v>
      </c>
      <c r="R58" s="126">
        <f>ROUND(AT!Q75/1000,1)</f>
        <v>182.8</v>
      </c>
    </row>
    <row r="59" spans="1:18" ht="11.25" customHeight="1" x14ac:dyDescent="0.2">
      <c r="A59" s="315" t="s">
        <v>63</v>
      </c>
      <c r="B59" s="126">
        <f>ROUND(Table1_2_data!I62/1000,1)</f>
        <v>0.2</v>
      </c>
      <c r="C59" s="126" t="s">
        <v>37</v>
      </c>
      <c r="D59" s="126" t="s">
        <v>37</v>
      </c>
      <c r="E59" s="126" t="s">
        <v>37</v>
      </c>
      <c r="F59" s="126">
        <f>ROUND(Table1_2_data!J62/1000,1)</f>
        <v>0.3</v>
      </c>
      <c r="G59" s="126">
        <f>ROUND(Table1_2_data!K62/1000,1)</f>
        <v>2.7</v>
      </c>
      <c r="H59" s="126">
        <f>ROUND(Table1_2_data!C62/1000,1)</f>
        <v>2.1</v>
      </c>
      <c r="I59" s="126">
        <f>ROUND(Table1_2_data!D62/1000,1)</f>
        <v>8.6</v>
      </c>
      <c r="J59" s="126">
        <f>ROUND(Table1_2_data!E62/1000,1)</f>
        <v>53.1</v>
      </c>
      <c r="K59" s="126">
        <f>ROUND(Table1_2_data!F62/1000,1)</f>
        <v>249.7</v>
      </c>
      <c r="L59" s="126">
        <f>ROUND(Table1_2_data!G62/1000,1)</f>
        <v>179.1</v>
      </c>
      <c r="M59" s="126">
        <f>ROUND(Table1_2_data!H62/1000,1)</f>
        <v>0.7</v>
      </c>
      <c r="N59" s="126">
        <f>ROUND(Table1_2_data!L62/1000,1)</f>
        <v>496.5</v>
      </c>
      <c r="O59" s="126">
        <f>ROUND(Table1_2_data!M62/1000,1)</f>
        <v>13.5</v>
      </c>
      <c r="P59" s="126">
        <f>ROUND(Table1_2_data!N62/1000,1)</f>
        <v>66.5</v>
      </c>
      <c r="Q59" s="126">
        <f>ROUND(Table1_2_data!O62/1000,1)</f>
        <v>429.5</v>
      </c>
      <c r="R59" s="126">
        <f>ROUND(Table1_2_data!P62/1000,1)</f>
        <v>179.8</v>
      </c>
    </row>
    <row r="60" spans="1:18" ht="11.25" customHeight="1" x14ac:dyDescent="0.2">
      <c r="A60" s="315" t="s">
        <v>64</v>
      </c>
      <c r="B60" s="126">
        <f>ROUND(AT!I87/1000,1)</f>
        <v>0.2</v>
      </c>
      <c r="C60" s="126" t="s">
        <v>37</v>
      </c>
      <c r="D60" s="126" t="s">
        <v>37</v>
      </c>
      <c r="E60" s="126" t="s">
        <v>37</v>
      </c>
      <c r="F60" s="126">
        <f>ROUND(AT!J87/1000,1)</f>
        <v>0.2</v>
      </c>
      <c r="G60" s="126">
        <f>ROUND(AT!K87/1000,1)</f>
        <v>2.6</v>
      </c>
      <c r="H60" s="126">
        <f>ROUND(AT!C87/1000,1)</f>
        <v>2.4</v>
      </c>
      <c r="I60" s="126">
        <f>ROUND(AT!D87/1000,1)</f>
        <v>10</v>
      </c>
      <c r="J60" s="126">
        <f>ROUND(AT!E87/1000,1)</f>
        <v>63.9</v>
      </c>
      <c r="K60" s="126">
        <f>ROUND(AT!F87/1000,1)</f>
        <v>238.1</v>
      </c>
      <c r="L60" s="126">
        <f>ROUND(AT!G87/1000,1)</f>
        <v>164.4</v>
      </c>
      <c r="M60" s="126">
        <f>ROUND(AT!H87/1000,1)</f>
        <v>0.8</v>
      </c>
      <c r="N60" s="126">
        <f>ROUND(AT!M87/1000,1)</f>
        <v>482.7</v>
      </c>
      <c r="O60" s="126">
        <f>ROUND(AT!N87/1000,1)</f>
        <v>15</v>
      </c>
      <c r="P60" s="126">
        <f>ROUND(AT!O87/1000,1)</f>
        <v>78.900000000000006</v>
      </c>
      <c r="Q60" s="126">
        <f>ROUND(AT!P87/1000,1)</f>
        <v>403.4</v>
      </c>
      <c r="R60" s="126">
        <f>ROUND(AT!Q87/1000,1)</f>
        <v>165.3</v>
      </c>
    </row>
    <row r="61" spans="1:18" ht="11.25" customHeight="1" x14ac:dyDescent="0.2">
      <c r="A61" s="315" t="s">
        <v>65</v>
      </c>
      <c r="B61" s="126">
        <f>ROUND(AT!I98/1000,1)</f>
        <v>0.2</v>
      </c>
      <c r="C61" s="126" t="s">
        <v>37</v>
      </c>
      <c r="D61" s="126" t="s">
        <v>37</v>
      </c>
      <c r="E61" s="126" t="s">
        <v>37</v>
      </c>
      <c r="F61" s="126">
        <f>ROUND(AT!J98/1000,1)</f>
        <v>0.2</v>
      </c>
      <c r="G61" s="126">
        <f>ROUND(AT!K98/1000,1)</f>
        <v>2.6</v>
      </c>
      <c r="H61" s="126">
        <f>ROUND(AT!C98/1000,1)</f>
        <v>2</v>
      </c>
      <c r="I61" s="126">
        <f>ROUND(AT!D98/1000,1)</f>
        <v>8.1999999999999993</v>
      </c>
      <c r="J61" s="126">
        <f>ROUND(AT!E98/1000,1)</f>
        <v>50.8</v>
      </c>
      <c r="K61" s="126">
        <f>ROUND(AT!F98/1000,1)</f>
        <v>240.6</v>
      </c>
      <c r="L61" s="126">
        <f>ROUND(AT!G98/1000,1)</f>
        <v>177.3</v>
      </c>
      <c r="M61" s="126">
        <f>ROUND(AT!H98/1000,1)</f>
        <v>0.8</v>
      </c>
      <c r="N61" s="126">
        <f>ROUND(AT!M98/1000,1)</f>
        <v>482.6</v>
      </c>
      <c r="O61" s="126">
        <f>ROUND(AT!N98/1000,1)</f>
        <v>12.7</v>
      </c>
      <c r="P61" s="126">
        <f>ROUND(AT!O98/1000,1)</f>
        <v>63.5</v>
      </c>
      <c r="Q61" s="126">
        <f>ROUND(AT!P98/1000,1)</f>
        <v>418.7</v>
      </c>
      <c r="R61" s="126">
        <f>ROUND(AT!Q98/1000,1)</f>
        <v>178.1</v>
      </c>
    </row>
    <row r="62" spans="1:18" ht="11.25" customHeight="1" x14ac:dyDescent="0.2">
      <c r="A62" s="315" t="s">
        <v>66</v>
      </c>
      <c r="B62" s="126">
        <f>ROUND(AT!I109/1000,1)</f>
        <v>0.2</v>
      </c>
      <c r="C62" s="126" t="s">
        <v>37</v>
      </c>
      <c r="D62" s="126" t="s">
        <v>37</v>
      </c>
      <c r="E62" s="126" t="s">
        <v>37</v>
      </c>
      <c r="F62" s="126">
        <f>ROUND(AT!J109/1000,1)</f>
        <v>0.2</v>
      </c>
      <c r="G62" s="126">
        <f>ROUND(AT!K109/1000,1)</f>
        <v>2.6</v>
      </c>
      <c r="H62" s="126">
        <f>ROUND(AT!C109/1000,1)</f>
        <v>2.1</v>
      </c>
      <c r="I62" s="126">
        <f>ROUND(AT!D109/1000,1)</f>
        <v>8.5</v>
      </c>
      <c r="J62" s="126">
        <f>ROUND(AT!E109/1000,1)</f>
        <v>53.7</v>
      </c>
      <c r="K62" s="126">
        <f>ROUND(AT!F109/1000,1)</f>
        <v>244.2</v>
      </c>
      <c r="L62" s="126">
        <f>ROUND(AT!G109/1000,1)</f>
        <v>170.5</v>
      </c>
      <c r="M62" s="126">
        <f>ROUND(AT!H109/1000,1)</f>
        <v>0.7</v>
      </c>
      <c r="N62" s="126">
        <f>ROUND(AT!M109/1000,1)</f>
        <v>482.6</v>
      </c>
      <c r="O62" s="126">
        <f>ROUND(AT!N109/1000,1)</f>
        <v>13.2</v>
      </c>
      <c r="P62" s="126">
        <f>ROUND(AT!O109/1000,1)</f>
        <v>66.900000000000006</v>
      </c>
      <c r="Q62" s="126">
        <f>ROUND(AT!P109/1000,1)</f>
        <v>415.3</v>
      </c>
      <c r="R62" s="126">
        <f>ROUND(AT!Q109/1000,1)</f>
        <v>171.1</v>
      </c>
    </row>
    <row r="63" spans="1:18" ht="11.25" customHeight="1" x14ac:dyDescent="0.2">
      <c r="A63" s="315" t="s">
        <v>67</v>
      </c>
      <c r="B63" s="126">
        <f>ROUND(AT!I120/1000,1)</f>
        <v>0.2</v>
      </c>
      <c r="C63" s="126" t="s">
        <v>37</v>
      </c>
      <c r="D63" s="126" t="s">
        <v>37</v>
      </c>
      <c r="E63" s="126" t="s">
        <v>37</v>
      </c>
      <c r="F63" s="126">
        <f>ROUND(AT!J120/1000,1)</f>
        <v>0.2</v>
      </c>
      <c r="G63" s="126">
        <f>ROUND(AT!K120/1000,1)</f>
        <v>2.6</v>
      </c>
      <c r="H63" s="126">
        <f>ROUND(AT!C120/1000,1)</f>
        <v>2.2000000000000002</v>
      </c>
      <c r="I63" s="126">
        <f>ROUND(AT!D120/1000,1)</f>
        <v>8.6999999999999993</v>
      </c>
      <c r="J63" s="126">
        <f>ROUND(AT!E120/1000,1)</f>
        <v>55.6</v>
      </c>
      <c r="K63" s="126">
        <f>ROUND(AT!F120/1000,1)</f>
        <v>244.8</v>
      </c>
      <c r="L63" s="126">
        <f>ROUND(AT!G120/1000,1)</f>
        <v>167.6</v>
      </c>
      <c r="M63" s="126">
        <f>ROUND(AT!H120/1000,1)</f>
        <v>0.6</v>
      </c>
      <c r="N63" s="126">
        <f>ROUND(AT!M120/1000,1)</f>
        <v>482.6</v>
      </c>
      <c r="O63" s="126">
        <f>ROUND(AT!N120/1000,1)</f>
        <v>13.5</v>
      </c>
      <c r="P63" s="126">
        <f>ROUND(AT!O120/1000,1)</f>
        <v>69.099999999999994</v>
      </c>
      <c r="Q63" s="126">
        <f>ROUND(AT!P120/1000,1)</f>
        <v>413.1</v>
      </c>
      <c r="R63" s="126">
        <f>ROUND(AT!Q120/1000,1)</f>
        <v>168.2</v>
      </c>
    </row>
    <row r="64" spans="1:18" ht="11.25" customHeight="1" x14ac:dyDescent="0.2">
      <c r="A64" s="315"/>
      <c r="B64" s="331"/>
      <c r="C64" s="128"/>
      <c r="D64" s="128"/>
      <c r="E64" s="128"/>
      <c r="F64" s="128"/>
      <c r="G64" s="128"/>
      <c r="H64" s="128"/>
      <c r="I64" s="128"/>
      <c r="J64" s="128"/>
      <c r="K64" s="128"/>
      <c r="L64" s="128"/>
      <c r="M64" s="128"/>
      <c r="N64" s="331"/>
      <c r="O64" s="331"/>
      <c r="P64" s="332"/>
      <c r="Q64" s="331"/>
      <c r="R64" s="331"/>
    </row>
    <row r="65" spans="1:20" ht="11.25" customHeight="1" x14ac:dyDescent="0.2">
      <c r="A65" s="333"/>
      <c r="B65" s="334"/>
      <c r="C65" s="334"/>
      <c r="D65" s="335"/>
      <c r="E65" s="335"/>
      <c r="F65" s="334"/>
      <c r="G65" s="334"/>
      <c r="H65" s="334"/>
      <c r="I65" s="334"/>
      <c r="J65" s="336"/>
      <c r="K65" s="337"/>
      <c r="L65" s="337"/>
      <c r="M65" s="338"/>
      <c r="N65" s="339"/>
      <c r="O65" s="340"/>
      <c r="Q65" s="340"/>
      <c r="R65" s="340"/>
    </row>
    <row r="66" spans="1:20" ht="11.25" customHeight="1" x14ac:dyDescent="0.2">
      <c r="A66" s="5"/>
      <c r="B66" s="512" t="s">
        <v>68</v>
      </c>
      <c r="C66" s="512"/>
      <c r="D66" s="512"/>
      <c r="E66" s="512"/>
      <c r="F66" s="512"/>
      <c r="G66" s="512"/>
      <c r="H66" s="512"/>
      <c r="I66" s="512"/>
      <c r="J66" s="512"/>
      <c r="K66" s="340"/>
      <c r="L66" s="340"/>
      <c r="M66" s="340"/>
      <c r="N66" s="340"/>
      <c r="O66" s="27"/>
      <c r="Q66" s="27"/>
      <c r="R66" s="27"/>
    </row>
    <row r="67" spans="1:20" s="324" customFormat="1" ht="22.5" x14ac:dyDescent="0.2">
      <c r="A67" s="17"/>
      <c r="B67" s="18" t="s">
        <v>6</v>
      </c>
      <c r="C67" s="18" t="s">
        <v>10</v>
      </c>
      <c r="D67" s="18" t="s">
        <v>7</v>
      </c>
      <c r="E67" s="18" t="s">
        <v>8</v>
      </c>
      <c r="F67" s="19" t="s">
        <v>46</v>
      </c>
      <c r="G67" s="19" t="s">
        <v>47</v>
      </c>
      <c r="H67" s="19" t="s">
        <v>48</v>
      </c>
      <c r="I67" s="18">
        <v>2</v>
      </c>
      <c r="J67" s="20">
        <v>3</v>
      </c>
      <c r="K67" s="20">
        <v>4</v>
      </c>
      <c r="L67" s="20">
        <v>5</v>
      </c>
      <c r="M67" s="19">
        <v>6</v>
      </c>
      <c r="N67" s="21" t="s">
        <v>75</v>
      </c>
      <c r="O67" s="22" t="s">
        <v>49</v>
      </c>
      <c r="P67" s="22" t="s">
        <v>50</v>
      </c>
      <c r="Q67" s="22" t="s">
        <v>51</v>
      </c>
      <c r="R67" s="22" t="s">
        <v>69</v>
      </c>
    </row>
    <row r="68" spans="1:20" x14ac:dyDescent="0.2">
      <c r="A68" s="4" t="s">
        <v>36</v>
      </c>
      <c r="B68" s="28"/>
      <c r="C68" s="28"/>
      <c r="D68" s="28"/>
      <c r="E68" s="28"/>
      <c r="F68" s="28"/>
      <c r="G68" s="28"/>
      <c r="H68" s="28"/>
      <c r="I68" s="28"/>
      <c r="J68" s="25"/>
      <c r="K68" s="29"/>
      <c r="L68" s="29"/>
      <c r="N68" s="325"/>
      <c r="O68" s="341"/>
      <c r="Q68" s="341"/>
      <c r="R68" s="341"/>
    </row>
    <row r="69" spans="1:20" x14ac:dyDescent="0.2">
      <c r="A69" s="315" t="s">
        <v>53</v>
      </c>
      <c r="B69" s="127">
        <f>Table1_2_data!G20</f>
        <v>0</v>
      </c>
      <c r="C69" s="127">
        <f>Table1_2_data!K20</f>
        <v>0</v>
      </c>
      <c r="D69" s="127">
        <f>Table1_2_data!H20</f>
        <v>5</v>
      </c>
      <c r="E69" s="127">
        <f>Table1_2_data!I20</f>
        <v>3</v>
      </c>
      <c r="F69" s="127" t="s">
        <v>37</v>
      </c>
      <c r="G69" s="127" t="s">
        <v>37</v>
      </c>
      <c r="H69" s="127" t="s">
        <v>37</v>
      </c>
      <c r="I69" s="127" t="s">
        <v>37</v>
      </c>
      <c r="J69" s="127">
        <f>Table1_2_data!C20</f>
        <v>9</v>
      </c>
      <c r="K69" s="127">
        <f>Table1_2_data!D20</f>
        <v>41</v>
      </c>
      <c r="L69" s="127">
        <f>Table1_2_data!E20</f>
        <v>43</v>
      </c>
      <c r="M69" s="127">
        <f>Table1_2_data!F20</f>
        <v>0</v>
      </c>
      <c r="N69" s="127">
        <f>Table1_2_data!L20</f>
        <v>100</v>
      </c>
      <c r="O69" s="127">
        <f>Table1_2_data!R16</f>
        <v>7</v>
      </c>
      <c r="P69" s="127">
        <f>Table1_2_data!S16</f>
        <v>16</v>
      </c>
      <c r="Q69" s="127">
        <f>Table1_2_data!N16</f>
        <v>84</v>
      </c>
      <c r="R69" s="127">
        <f>Table1_2_data!O16</f>
        <v>43</v>
      </c>
    </row>
    <row r="70" spans="1:20" x14ac:dyDescent="0.2">
      <c r="A70" s="329" t="s">
        <v>54</v>
      </c>
      <c r="B70" s="127">
        <f>Table1_2_data!H31</f>
        <v>0</v>
      </c>
      <c r="C70" s="127">
        <f>Table1_2_data!L31</f>
        <v>0</v>
      </c>
      <c r="D70" s="127">
        <f>Table1_2_data!I31</f>
        <v>4</v>
      </c>
      <c r="E70" s="127">
        <f>Table1_2_data!J31</f>
        <v>1</v>
      </c>
      <c r="F70" s="127" t="s">
        <v>37</v>
      </c>
      <c r="G70" s="127" t="s">
        <v>37</v>
      </c>
      <c r="H70" s="127" t="s">
        <v>37</v>
      </c>
      <c r="I70" s="127">
        <f>Table1_2_data!C31</f>
        <v>0</v>
      </c>
      <c r="J70" s="127">
        <f>Table1_2_data!D31</f>
        <v>10</v>
      </c>
      <c r="K70" s="127">
        <f>Table1_2_data!E31</f>
        <v>42</v>
      </c>
      <c r="L70" s="127">
        <f>Table1_2_data!F31</f>
        <v>38</v>
      </c>
      <c r="M70" s="127">
        <f>Table1_2_data!G31</f>
        <v>4</v>
      </c>
      <c r="N70" s="127">
        <f>Table1_2_data!M31</f>
        <v>100</v>
      </c>
      <c r="O70" s="127">
        <f>Table1_2_data!S27</f>
        <v>5</v>
      </c>
      <c r="P70" s="127">
        <f>Table1_2_data!T27</f>
        <v>15</v>
      </c>
      <c r="Q70" s="127">
        <f>Table1_2_data!O27</f>
        <v>84</v>
      </c>
      <c r="R70" s="127">
        <f>Table1_2_data!P27</f>
        <v>42</v>
      </c>
    </row>
    <row r="71" spans="1:20" x14ac:dyDescent="0.2">
      <c r="A71" s="26"/>
      <c r="B71" s="127"/>
      <c r="C71" s="127"/>
      <c r="D71" s="127"/>
      <c r="E71" s="127"/>
      <c r="F71" s="127"/>
      <c r="G71" s="127"/>
      <c r="H71" s="127"/>
      <c r="I71" s="127"/>
      <c r="J71" s="127"/>
      <c r="K71" s="127"/>
      <c r="L71" s="127"/>
      <c r="M71" s="127"/>
      <c r="N71" s="127"/>
      <c r="O71" s="127"/>
      <c r="P71" s="127"/>
      <c r="Q71" s="127"/>
      <c r="R71" s="127"/>
    </row>
    <row r="72" spans="1:20" x14ac:dyDescent="0.2">
      <c r="A72" s="315" t="s">
        <v>56</v>
      </c>
      <c r="B72" s="127">
        <f>Table1_2_data!I42</f>
        <v>0</v>
      </c>
      <c r="C72" s="126" t="s">
        <v>37</v>
      </c>
      <c r="D72" s="126" t="s">
        <v>37</v>
      </c>
      <c r="E72" s="126" t="s">
        <v>37</v>
      </c>
      <c r="F72" s="127">
        <f>Table1_2_data!J42</f>
        <v>0</v>
      </c>
      <c r="G72" s="127">
        <f>Table1_2_data!K42</f>
        <v>1</v>
      </c>
      <c r="H72" s="127">
        <f>Table1_2_data!C42</f>
        <v>1</v>
      </c>
      <c r="I72" s="127">
        <f>Table1_2_data!D42</f>
        <v>3</v>
      </c>
      <c r="J72" s="127">
        <f>Table1_2_data!E42</f>
        <v>14</v>
      </c>
      <c r="K72" s="127">
        <f>Table1_2_data!F42</f>
        <v>52</v>
      </c>
      <c r="L72" s="127">
        <f>Table1_2_data!G42</f>
        <v>29</v>
      </c>
      <c r="M72" s="127">
        <f>Table1_2_data!H42</f>
        <v>1</v>
      </c>
      <c r="N72" s="127">
        <f>Table1_2_data!L42</f>
        <v>100</v>
      </c>
      <c r="O72" s="127">
        <f>Table1_2_data!Q38</f>
        <v>5</v>
      </c>
      <c r="P72" s="127">
        <f>Table1_2_data!R38</f>
        <v>19</v>
      </c>
      <c r="Q72" s="127">
        <f>Table1_2_data!S38</f>
        <v>81</v>
      </c>
      <c r="R72" s="127">
        <f>Table1_2_data!T38</f>
        <v>30</v>
      </c>
    </row>
    <row r="73" spans="1:20" x14ac:dyDescent="0.2">
      <c r="A73" s="315" t="s">
        <v>57</v>
      </c>
      <c r="B73" s="127">
        <f>AT!I10</f>
        <v>0</v>
      </c>
      <c r="C73" s="126" t="s">
        <v>37</v>
      </c>
      <c r="D73" s="126" t="s">
        <v>37</v>
      </c>
      <c r="E73" s="126" t="s">
        <v>37</v>
      </c>
      <c r="F73" s="127">
        <f>AT!J10</f>
        <v>0</v>
      </c>
      <c r="G73" s="127">
        <f>AT!K10</f>
        <v>1</v>
      </c>
      <c r="H73" s="127">
        <f>AT!C10</f>
        <v>1</v>
      </c>
      <c r="I73" s="127">
        <f>AT!D10</f>
        <v>3</v>
      </c>
      <c r="J73" s="127">
        <f>AT!E10</f>
        <v>14</v>
      </c>
      <c r="K73" s="127">
        <f>AT!F10</f>
        <v>51</v>
      </c>
      <c r="L73" s="127">
        <f>AT!G10</f>
        <v>29</v>
      </c>
      <c r="M73" s="127">
        <f>AT!H10</f>
        <v>1</v>
      </c>
      <c r="N73" s="127">
        <f>AT!L10</f>
        <v>100</v>
      </c>
      <c r="O73" s="127">
        <f>AT!R6</f>
        <v>4</v>
      </c>
      <c r="P73" s="127">
        <f>AT!S6</f>
        <v>19</v>
      </c>
      <c r="Q73" s="127">
        <f>AT!T6</f>
        <v>81</v>
      </c>
      <c r="R73" s="127">
        <f>AT!U6</f>
        <v>30</v>
      </c>
    </row>
    <row r="74" spans="1:20" x14ac:dyDescent="0.2">
      <c r="A74" s="315" t="s">
        <v>221</v>
      </c>
      <c r="B74" s="127">
        <f>AT!I21</f>
        <v>0</v>
      </c>
      <c r="C74" s="126" t="s">
        <v>37</v>
      </c>
      <c r="D74" s="126" t="s">
        <v>37</v>
      </c>
      <c r="E74" s="126" t="s">
        <v>37</v>
      </c>
      <c r="F74" s="127">
        <f>AT!J21</f>
        <v>0</v>
      </c>
      <c r="G74" s="127">
        <f>AT!K21</f>
        <v>1</v>
      </c>
      <c r="H74" s="127">
        <f>AT!C21</f>
        <v>1</v>
      </c>
      <c r="I74" s="127">
        <f>AT!D21</f>
        <v>4</v>
      </c>
      <c r="J74" s="127">
        <f>AT!E21</f>
        <v>11</v>
      </c>
      <c r="K74" s="127">
        <f>AT!F21</f>
        <v>43</v>
      </c>
      <c r="L74" s="127">
        <f>AT!G21</f>
        <v>39</v>
      </c>
      <c r="M74" s="127">
        <f>AT!H21</f>
        <v>1</v>
      </c>
      <c r="N74" s="127">
        <f>AT!L21</f>
        <v>100</v>
      </c>
      <c r="O74" s="127">
        <f>AT!R17</f>
        <v>5</v>
      </c>
      <c r="P74" s="127">
        <f>AT!S17</f>
        <v>17</v>
      </c>
      <c r="Q74" s="127">
        <f>AT!T17</f>
        <v>83</v>
      </c>
      <c r="R74" s="127">
        <f>AT!U17</f>
        <v>40</v>
      </c>
    </row>
    <row r="75" spans="1:20" x14ac:dyDescent="0.2">
      <c r="A75" s="316" t="s">
        <v>222</v>
      </c>
      <c r="B75" s="127">
        <f>AT!I32</f>
        <v>0</v>
      </c>
      <c r="C75" s="126" t="s">
        <v>37</v>
      </c>
      <c r="D75" s="126" t="s">
        <v>37</v>
      </c>
      <c r="E75" s="126" t="s">
        <v>37</v>
      </c>
      <c r="F75" s="127">
        <f>AT!J32</f>
        <v>0</v>
      </c>
      <c r="G75" s="127">
        <f>AT!K32</f>
        <v>1</v>
      </c>
      <c r="H75" s="127">
        <f>AT!C32</f>
        <v>1</v>
      </c>
      <c r="I75" s="127">
        <f>AT!D32</f>
        <v>4</v>
      </c>
      <c r="J75" s="127">
        <f>AT!E32</f>
        <v>18</v>
      </c>
      <c r="K75" s="127">
        <f>AT!F32</f>
        <v>54</v>
      </c>
      <c r="L75" s="127">
        <f>AT!G32</f>
        <v>21</v>
      </c>
      <c r="M75" s="127">
        <f>AT!H32</f>
        <v>1</v>
      </c>
      <c r="N75" s="127">
        <f>AT!L32</f>
        <v>100</v>
      </c>
      <c r="O75" s="127">
        <f>AT!R28</f>
        <v>6</v>
      </c>
      <c r="P75" s="127">
        <f>AT!S28</f>
        <v>24</v>
      </c>
      <c r="Q75" s="127">
        <f>AT!T28</f>
        <v>76</v>
      </c>
      <c r="R75" s="127">
        <f>AT!U28</f>
        <v>22</v>
      </c>
    </row>
    <row r="76" spans="1:20" ht="11.25" x14ac:dyDescent="0.2">
      <c r="A76" s="315" t="s">
        <v>58</v>
      </c>
      <c r="B76" s="127">
        <f>Table1_2_data!I53</f>
        <v>0</v>
      </c>
      <c r="C76" s="126" t="s">
        <v>37</v>
      </c>
      <c r="D76" s="126" t="s">
        <v>37</v>
      </c>
      <c r="E76" s="126" t="s">
        <v>37</v>
      </c>
      <c r="F76" s="127">
        <f>Table1_2_data!J53</f>
        <v>0</v>
      </c>
      <c r="G76" s="127">
        <f>Table1_2_data!K53</f>
        <v>1</v>
      </c>
      <c r="H76" s="127">
        <f>Table1_2_data!C53</f>
        <v>1</v>
      </c>
      <c r="I76" s="127">
        <f>Table1_2_data!D53</f>
        <v>3</v>
      </c>
      <c r="J76" s="127">
        <f>Table1_2_data!E53</f>
        <v>11</v>
      </c>
      <c r="K76" s="127">
        <f>Table1_2_data!F53</f>
        <v>43</v>
      </c>
      <c r="L76" s="127">
        <f>Table1_2_data!G53</f>
        <v>37</v>
      </c>
      <c r="M76" s="127">
        <f>Table1_2_data!H53</f>
        <v>5</v>
      </c>
      <c r="N76" s="127">
        <f>Table1_2_data!L53</f>
        <v>100</v>
      </c>
      <c r="O76" s="127">
        <f>Table1_2_data!Q49</f>
        <v>4</v>
      </c>
      <c r="P76" s="127">
        <f>Table1_2_data!R49</f>
        <v>15</v>
      </c>
      <c r="Q76" s="127">
        <f>Table1_2_data!S49</f>
        <v>85</v>
      </c>
      <c r="R76" s="127">
        <f>Table1_2_data!T49</f>
        <v>42</v>
      </c>
      <c r="S76" s="127">
        <f>Table1_2_data!U49</f>
        <v>5</v>
      </c>
      <c r="T76" s="127">
        <f>Table1_2_data!V49</f>
        <v>0</v>
      </c>
    </row>
    <row r="77" spans="1:20" x14ac:dyDescent="0.2">
      <c r="A77" s="315" t="s">
        <v>59</v>
      </c>
      <c r="B77" s="127">
        <f>AT!I44</f>
        <v>0</v>
      </c>
      <c r="C77" s="126" t="s">
        <v>37</v>
      </c>
      <c r="D77" s="126" t="s">
        <v>37</v>
      </c>
      <c r="E77" s="126" t="s">
        <v>37</v>
      </c>
      <c r="F77" s="127">
        <f>AT!J44</f>
        <v>0</v>
      </c>
      <c r="G77" s="127">
        <f>AT!K44</f>
        <v>1</v>
      </c>
      <c r="H77" s="127">
        <f>AT!C44</f>
        <v>1</v>
      </c>
      <c r="I77" s="127">
        <f>AT!D44</f>
        <v>4</v>
      </c>
      <c r="J77" s="127">
        <f>AT!E44</f>
        <v>15</v>
      </c>
      <c r="K77" s="127">
        <f>AT!F44</f>
        <v>43</v>
      </c>
      <c r="L77" s="127">
        <f>AT!G44</f>
        <v>33</v>
      </c>
      <c r="M77" s="127">
        <f>AT!H44</f>
        <v>4</v>
      </c>
      <c r="N77" s="127">
        <f>AT!L44</f>
        <v>100</v>
      </c>
      <c r="O77" s="127">
        <f>AT!R40</f>
        <v>5</v>
      </c>
      <c r="P77" s="127">
        <f>AT!S40</f>
        <v>20</v>
      </c>
      <c r="Q77" s="127">
        <f>AT!T40</f>
        <v>80</v>
      </c>
      <c r="R77" s="127">
        <f>AT!U40</f>
        <v>37</v>
      </c>
    </row>
    <row r="78" spans="1:20" x14ac:dyDescent="0.2">
      <c r="A78" s="315" t="s">
        <v>60</v>
      </c>
      <c r="B78" s="127">
        <f>AT!I55</f>
        <v>0</v>
      </c>
      <c r="C78" s="126" t="s">
        <v>37</v>
      </c>
      <c r="D78" s="126" t="s">
        <v>37</v>
      </c>
      <c r="E78" s="126" t="s">
        <v>37</v>
      </c>
      <c r="F78" s="127">
        <f>AT!J55</f>
        <v>0</v>
      </c>
      <c r="G78" s="127">
        <f>AT!K55</f>
        <v>1</v>
      </c>
      <c r="H78" s="127">
        <f>AT!C55</f>
        <v>1</v>
      </c>
      <c r="I78" s="127">
        <f>AT!D55</f>
        <v>3</v>
      </c>
      <c r="J78" s="127">
        <f>AT!E55</f>
        <v>11</v>
      </c>
      <c r="K78" s="127">
        <f>AT!F55</f>
        <v>43</v>
      </c>
      <c r="L78" s="127">
        <f>AT!G55</f>
        <v>37</v>
      </c>
      <c r="M78" s="127">
        <f>AT!H55</f>
        <v>5</v>
      </c>
      <c r="N78" s="127">
        <f>AT!L55</f>
        <v>100</v>
      </c>
      <c r="O78" s="127">
        <f>AT!R51</f>
        <v>4</v>
      </c>
      <c r="P78" s="127">
        <f>AT!S51</f>
        <v>15</v>
      </c>
      <c r="Q78" s="127">
        <f>AT!T51</f>
        <v>85</v>
      </c>
      <c r="R78" s="127">
        <f>AT!U51</f>
        <v>42</v>
      </c>
    </row>
    <row r="79" spans="1:20" x14ac:dyDescent="0.2">
      <c r="A79" s="315" t="s">
        <v>61</v>
      </c>
      <c r="B79" s="127">
        <f>AT!I66</f>
        <v>0</v>
      </c>
      <c r="C79" s="126" t="s">
        <v>37</v>
      </c>
      <c r="D79" s="126" t="s">
        <v>37</v>
      </c>
      <c r="E79" s="126" t="s">
        <v>37</v>
      </c>
      <c r="F79" s="127">
        <f>AT!J66</f>
        <v>0</v>
      </c>
      <c r="G79" s="127">
        <f>AT!K66</f>
        <v>1</v>
      </c>
      <c r="H79" s="127">
        <f>AT!C66</f>
        <v>1</v>
      </c>
      <c r="I79" s="127">
        <f>AT!D66</f>
        <v>3</v>
      </c>
      <c r="J79" s="127">
        <f>AT!E66</f>
        <v>12</v>
      </c>
      <c r="K79" s="127">
        <f>AT!F66</f>
        <v>45</v>
      </c>
      <c r="L79" s="127">
        <f>AT!G66</f>
        <v>36</v>
      </c>
      <c r="M79" s="127">
        <f>AT!H66</f>
        <v>4</v>
      </c>
      <c r="N79" s="127">
        <f>AT!L66</f>
        <v>100</v>
      </c>
      <c r="O79" s="127">
        <f>AT!R62</f>
        <v>4</v>
      </c>
      <c r="P79" s="127">
        <f>AT!S62</f>
        <v>16</v>
      </c>
      <c r="Q79" s="127">
        <f>AT!T62</f>
        <v>84</v>
      </c>
      <c r="R79" s="127">
        <f>AT!U62</f>
        <v>39</v>
      </c>
    </row>
    <row r="80" spans="1:20" x14ac:dyDescent="0.2">
      <c r="A80" s="315" t="s">
        <v>62</v>
      </c>
      <c r="B80" s="127">
        <f>AT!I77</f>
        <v>0</v>
      </c>
      <c r="C80" s="126" t="s">
        <v>37</v>
      </c>
      <c r="D80" s="126" t="s">
        <v>37</v>
      </c>
      <c r="E80" s="126" t="s">
        <v>37</v>
      </c>
      <c r="F80" s="127">
        <f>AT!J77</f>
        <v>0</v>
      </c>
      <c r="G80" s="127">
        <f>AT!K77</f>
        <v>1</v>
      </c>
      <c r="H80" s="127">
        <f>AT!C77</f>
        <v>1</v>
      </c>
      <c r="I80" s="127">
        <f>AT!D77</f>
        <v>3</v>
      </c>
      <c r="J80" s="127">
        <f>AT!E77</f>
        <v>12</v>
      </c>
      <c r="K80" s="127">
        <f>AT!F77</f>
        <v>44</v>
      </c>
      <c r="L80" s="127">
        <f>AT!G77</f>
        <v>36</v>
      </c>
      <c r="M80" s="127">
        <f>AT!H77</f>
        <v>4</v>
      </c>
      <c r="N80" s="127">
        <f>AT!L77</f>
        <v>100</v>
      </c>
      <c r="O80" s="127">
        <f>AT!R73</f>
        <v>4</v>
      </c>
      <c r="P80" s="127">
        <f>AT!S73</f>
        <v>16</v>
      </c>
      <c r="Q80" s="127">
        <f>AT!T73</f>
        <v>84</v>
      </c>
      <c r="R80" s="127">
        <f>AT!U73</f>
        <v>40</v>
      </c>
    </row>
    <row r="81" spans="1:19" x14ac:dyDescent="0.2">
      <c r="A81" s="315" t="s">
        <v>63</v>
      </c>
      <c r="B81" s="127">
        <f>Table1_2_data!I64</f>
        <v>0</v>
      </c>
      <c r="C81" s="126" t="s">
        <v>37</v>
      </c>
      <c r="D81" s="126" t="s">
        <v>37</v>
      </c>
      <c r="E81" s="126" t="s">
        <v>37</v>
      </c>
      <c r="F81" s="127">
        <f>Table1_2_data!J64</f>
        <v>0</v>
      </c>
      <c r="G81" s="127">
        <f>Table1_2_data!K64</f>
        <v>1</v>
      </c>
      <c r="H81" s="127">
        <f>Table1_2_data!C64</f>
        <v>1</v>
      </c>
      <c r="I81" s="127">
        <f>Table1_2_data!D64</f>
        <v>2</v>
      </c>
      <c r="J81" s="127">
        <f>Table1_2_data!E64</f>
        <v>11</v>
      </c>
      <c r="K81" s="127">
        <f>Table1_2_data!F64</f>
        <v>49</v>
      </c>
      <c r="L81" s="127">
        <f>Table1_2_data!G64</f>
        <v>36</v>
      </c>
      <c r="M81" s="127">
        <f>Table1_2_data!H64</f>
        <v>0</v>
      </c>
      <c r="N81" s="127">
        <f>Table1_2_data!L64</f>
        <v>100</v>
      </c>
      <c r="O81" s="127">
        <f>Table1_2_data!Q60</f>
        <v>3</v>
      </c>
      <c r="P81" s="127">
        <f>Table1_2_data!R60</f>
        <v>15</v>
      </c>
      <c r="Q81" s="127">
        <f>Table1_2_data!S60</f>
        <v>85</v>
      </c>
      <c r="R81" s="127">
        <f>Table1_2_data!T60</f>
        <v>36</v>
      </c>
    </row>
    <row r="82" spans="1:19" x14ac:dyDescent="0.2">
      <c r="A82" s="315" t="s">
        <v>64</v>
      </c>
      <c r="B82" s="127">
        <f>AT!I89</f>
        <v>0</v>
      </c>
      <c r="C82" s="126" t="s">
        <v>37</v>
      </c>
      <c r="D82" s="126" t="s">
        <v>37</v>
      </c>
      <c r="E82" s="126" t="s">
        <v>37</v>
      </c>
      <c r="F82" s="127">
        <f>AT!J89</f>
        <v>0</v>
      </c>
      <c r="G82" s="127">
        <f>AT!K89</f>
        <v>1</v>
      </c>
      <c r="H82" s="127">
        <f>AT!C89</f>
        <v>1</v>
      </c>
      <c r="I82" s="127">
        <f>AT!D89</f>
        <v>2</v>
      </c>
      <c r="J82" s="127">
        <f>AT!E89</f>
        <v>14</v>
      </c>
      <c r="K82" s="127">
        <f>AT!F89</f>
        <v>48</v>
      </c>
      <c r="L82" s="127">
        <f>AT!G89</f>
        <v>34</v>
      </c>
      <c r="M82" s="127">
        <f>AT!H89</f>
        <v>0</v>
      </c>
      <c r="N82" s="127">
        <f>AT!L89</f>
        <v>100</v>
      </c>
      <c r="O82" s="127">
        <f>AT!R85</f>
        <v>4</v>
      </c>
      <c r="P82" s="127">
        <f>AT!S85</f>
        <v>18</v>
      </c>
      <c r="Q82" s="127">
        <f>AT!T85</f>
        <v>82</v>
      </c>
      <c r="R82" s="127">
        <f>AT!U85</f>
        <v>35</v>
      </c>
    </row>
    <row r="83" spans="1:19" x14ac:dyDescent="0.2">
      <c r="A83" s="315" t="s">
        <v>65</v>
      </c>
      <c r="B83" s="127">
        <f>AT!I100</f>
        <v>0</v>
      </c>
      <c r="C83" s="126" t="s">
        <v>37</v>
      </c>
      <c r="D83" s="126" t="s">
        <v>37</v>
      </c>
      <c r="E83" s="126" t="s">
        <v>37</v>
      </c>
      <c r="F83" s="127">
        <f>AT!J100</f>
        <v>0</v>
      </c>
      <c r="G83" s="127">
        <f>AT!K100</f>
        <v>1</v>
      </c>
      <c r="H83" s="127">
        <f>AT!C100</f>
        <v>1</v>
      </c>
      <c r="I83" s="127">
        <f>AT!D100</f>
        <v>2</v>
      </c>
      <c r="J83" s="127">
        <f>AT!E100</f>
        <v>11</v>
      </c>
      <c r="K83" s="127">
        <f>AT!F100</f>
        <v>49</v>
      </c>
      <c r="L83" s="127">
        <f>AT!G100</f>
        <v>36</v>
      </c>
      <c r="M83" s="127">
        <f>AT!H100</f>
        <v>0</v>
      </c>
      <c r="N83" s="127">
        <f>AT!L100</f>
        <v>100</v>
      </c>
      <c r="O83" s="127">
        <f>AT!R96</f>
        <v>3</v>
      </c>
      <c r="P83" s="127">
        <f>AT!S96</f>
        <v>15</v>
      </c>
      <c r="Q83" s="127">
        <f>AT!T96</f>
        <v>85</v>
      </c>
      <c r="R83" s="127">
        <f>AT!U96</f>
        <v>37</v>
      </c>
    </row>
    <row r="84" spans="1:19" x14ac:dyDescent="0.2">
      <c r="A84" s="315" t="s">
        <v>66</v>
      </c>
      <c r="B84" s="127">
        <f>AT!I111</f>
        <v>0</v>
      </c>
      <c r="C84" s="126" t="s">
        <v>37</v>
      </c>
      <c r="D84" s="126" t="s">
        <v>37</v>
      </c>
      <c r="E84" s="126" t="s">
        <v>37</v>
      </c>
      <c r="F84" s="127">
        <f>AT!J111</f>
        <v>0</v>
      </c>
      <c r="G84" s="127">
        <f>AT!K111</f>
        <v>1</v>
      </c>
      <c r="H84" s="127">
        <f>AT!C111</f>
        <v>1</v>
      </c>
      <c r="I84" s="127">
        <f>AT!D111</f>
        <v>2</v>
      </c>
      <c r="J84" s="127">
        <f>AT!E111</f>
        <v>12</v>
      </c>
      <c r="K84" s="127">
        <f>AT!F111</f>
        <v>49</v>
      </c>
      <c r="L84" s="127">
        <f>AT!G111</f>
        <v>36</v>
      </c>
      <c r="M84" s="127">
        <f>AT!H111</f>
        <v>0</v>
      </c>
      <c r="N84" s="127">
        <f>AT!L111</f>
        <v>100</v>
      </c>
      <c r="O84" s="127">
        <f>AT!R107</f>
        <v>3</v>
      </c>
      <c r="P84" s="127">
        <f>AT!S107</f>
        <v>15</v>
      </c>
      <c r="Q84" s="127">
        <f>AT!T107</f>
        <v>85</v>
      </c>
      <c r="R84" s="127">
        <f>AT!U107</f>
        <v>36</v>
      </c>
    </row>
    <row r="85" spans="1:19" x14ac:dyDescent="0.2">
      <c r="A85" s="315" t="s">
        <v>67</v>
      </c>
      <c r="B85" s="127">
        <f>AT!I122</f>
        <v>0</v>
      </c>
      <c r="C85" s="126" t="s">
        <v>37</v>
      </c>
      <c r="D85" s="126" t="s">
        <v>37</v>
      </c>
      <c r="E85" s="126" t="s">
        <v>37</v>
      </c>
      <c r="F85" s="127">
        <f>AT!J122</f>
        <v>0</v>
      </c>
      <c r="G85" s="127">
        <f>AT!K122</f>
        <v>1</v>
      </c>
      <c r="H85" s="127">
        <f>AT!C122</f>
        <v>1</v>
      </c>
      <c r="I85" s="127">
        <f>AT!D122</f>
        <v>2</v>
      </c>
      <c r="J85" s="127">
        <f>AT!E122</f>
        <v>12</v>
      </c>
      <c r="K85" s="127">
        <f>AT!F122</f>
        <v>49</v>
      </c>
      <c r="L85" s="127">
        <f>AT!G122</f>
        <v>35</v>
      </c>
      <c r="M85" s="127">
        <f>AT!H122</f>
        <v>0</v>
      </c>
      <c r="N85" s="127">
        <f>AT!L122</f>
        <v>100</v>
      </c>
      <c r="O85" s="127">
        <f>AT!R118</f>
        <v>3</v>
      </c>
      <c r="P85" s="127">
        <f>AT!S118</f>
        <v>15</v>
      </c>
      <c r="Q85" s="127">
        <f>AT!T118</f>
        <v>85</v>
      </c>
      <c r="R85" s="127">
        <f>AT!U118</f>
        <v>36</v>
      </c>
    </row>
    <row r="86" spans="1:19" x14ac:dyDescent="0.2">
      <c r="A86" s="315"/>
      <c r="B86" s="127"/>
      <c r="C86" s="127"/>
      <c r="D86" s="127"/>
      <c r="E86" s="127"/>
      <c r="F86" s="127"/>
      <c r="G86" s="127"/>
      <c r="H86" s="127"/>
      <c r="I86" s="127"/>
      <c r="J86" s="127"/>
      <c r="K86" s="127"/>
      <c r="L86" s="127"/>
      <c r="M86" s="127"/>
      <c r="N86" s="127"/>
      <c r="O86" s="127"/>
      <c r="P86" s="127"/>
      <c r="Q86" s="127"/>
      <c r="R86" s="127"/>
    </row>
    <row r="87" spans="1:19" x14ac:dyDescent="0.2">
      <c r="A87" s="23" t="s">
        <v>38</v>
      </c>
      <c r="B87" s="127"/>
      <c r="C87" s="127"/>
      <c r="D87" s="127"/>
      <c r="E87" s="127"/>
      <c r="F87" s="127"/>
      <c r="G87" s="127"/>
      <c r="H87" s="127"/>
      <c r="I87" s="127"/>
      <c r="J87" s="127"/>
      <c r="K87" s="127"/>
      <c r="L87" s="127"/>
      <c r="M87" s="127"/>
      <c r="N87" s="342"/>
      <c r="O87" s="342"/>
      <c r="P87" s="328"/>
      <c r="Q87" s="342"/>
      <c r="R87" s="342"/>
    </row>
    <row r="88" spans="1:19" x14ac:dyDescent="0.2">
      <c r="A88" s="315" t="s">
        <v>53</v>
      </c>
      <c r="B88" s="127">
        <f>Table1_2_data!G21</f>
        <v>0</v>
      </c>
      <c r="C88" s="127">
        <f>Table1_2_data!K21</f>
        <v>0</v>
      </c>
      <c r="D88" s="127">
        <f>Table1_2_data!H21</f>
        <v>2</v>
      </c>
      <c r="E88" s="127">
        <f>Table1_2_data!I21</f>
        <v>1</v>
      </c>
      <c r="F88" s="127" t="s">
        <v>37</v>
      </c>
      <c r="G88" s="127" t="s">
        <v>37</v>
      </c>
      <c r="H88" s="127" t="s">
        <v>37</v>
      </c>
      <c r="I88" s="127" t="s">
        <v>37</v>
      </c>
      <c r="J88" s="127">
        <f>Table1_2_data!C21</f>
        <v>6</v>
      </c>
      <c r="K88" s="127">
        <f>Table1_2_data!D21</f>
        <v>36</v>
      </c>
      <c r="L88" s="127">
        <f>Table1_2_data!E21</f>
        <v>53</v>
      </c>
      <c r="M88" s="127">
        <f>Table1_2_data!F21</f>
        <v>0</v>
      </c>
      <c r="N88" s="127">
        <f>Table1_2_data!L21</f>
        <v>100</v>
      </c>
      <c r="O88" s="127">
        <f>Table1_2_data!R17</f>
        <v>4</v>
      </c>
      <c r="P88" s="127">
        <f>Table1_2_data!S17</f>
        <v>10</v>
      </c>
      <c r="Q88" s="127">
        <f>Table1_2_data!N17</f>
        <v>90</v>
      </c>
      <c r="R88" s="127">
        <f>Table1_2_data!O17</f>
        <v>53</v>
      </c>
    </row>
    <row r="89" spans="1:19" x14ac:dyDescent="0.2">
      <c r="A89" s="329" t="s">
        <v>54</v>
      </c>
      <c r="B89" s="127">
        <f>Table1_2_data!H32</f>
        <v>0</v>
      </c>
      <c r="C89" s="127">
        <f>Table1_2_data!L32</f>
        <v>0</v>
      </c>
      <c r="D89" s="127">
        <f>Table1_2_data!I32</f>
        <v>3</v>
      </c>
      <c r="E89" s="127">
        <f>Table1_2_data!J32</f>
        <v>1</v>
      </c>
      <c r="F89" s="127" t="s">
        <v>37</v>
      </c>
      <c r="G89" s="127" t="s">
        <v>37</v>
      </c>
      <c r="H89" s="127" t="s">
        <v>37</v>
      </c>
      <c r="I89" s="127">
        <f>Table1_2_data!C32</f>
        <v>0</v>
      </c>
      <c r="J89" s="127">
        <f>Table1_2_data!D32</f>
        <v>12</v>
      </c>
      <c r="K89" s="127">
        <f>Table1_2_data!E32</f>
        <v>48</v>
      </c>
      <c r="L89" s="127">
        <f>Table1_2_data!F32</f>
        <v>34</v>
      </c>
      <c r="M89" s="127">
        <f>Table1_2_data!G32</f>
        <v>2</v>
      </c>
      <c r="N89" s="127">
        <f>Table1_2_data!M32</f>
        <v>100</v>
      </c>
      <c r="O89" s="127">
        <f>Table1_2_data!S28</f>
        <v>4</v>
      </c>
      <c r="P89" s="127">
        <f>Table1_2_data!T28</f>
        <v>16</v>
      </c>
      <c r="Q89" s="127">
        <f>Table1_2_data!O28</f>
        <v>84</v>
      </c>
      <c r="R89" s="127">
        <f>Table1_2_data!P28</f>
        <v>36</v>
      </c>
    </row>
    <row r="90" spans="1:19" x14ac:dyDescent="0.2">
      <c r="A90" s="26"/>
      <c r="B90" s="127"/>
      <c r="C90" s="127"/>
      <c r="D90" s="127"/>
      <c r="E90" s="127"/>
      <c r="F90" s="127"/>
      <c r="G90" s="127"/>
      <c r="H90" s="127"/>
      <c r="I90" s="127"/>
      <c r="J90" s="127"/>
      <c r="K90" s="127"/>
      <c r="L90" s="127"/>
      <c r="M90" s="127"/>
      <c r="N90" s="127"/>
      <c r="O90" s="127"/>
      <c r="P90" s="127"/>
      <c r="Q90" s="127"/>
      <c r="R90" s="127"/>
    </row>
    <row r="91" spans="1:19" x14ac:dyDescent="0.2">
      <c r="A91" s="315" t="s">
        <v>56</v>
      </c>
      <c r="B91" s="127">
        <f>Table1_2_data!I43</f>
        <v>0</v>
      </c>
      <c r="C91" s="126" t="s">
        <v>37</v>
      </c>
      <c r="D91" s="126" t="s">
        <v>37</v>
      </c>
      <c r="E91" s="126" t="s">
        <v>37</v>
      </c>
      <c r="F91" s="127">
        <f>Table1_2_data!J43</f>
        <v>0</v>
      </c>
      <c r="G91" s="127">
        <f>Table1_2_data!K43</f>
        <v>0</v>
      </c>
      <c r="H91" s="127">
        <f>Table1_2_data!C43</f>
        <v>0</v>
      </c>
      <c r="I91" s="127">
        <f>Table1_2_data!D43</f>
        <v>2</v>
      </c>
      <c r="J91" s="127">
        <f>Table1_2_data!E43</f>
        <v>8</v>
      </c>
      <c r="K91" s="127">
        <f>Table1_2_data!F43</f>
        <v>46</v>
      </c>
      <c r="L91" s="127">
        <f>Table1_2_data!G43</f>
        <v>42</v>
      </c>
      <c r="M91" s="127">
        <f>Table1_2_data!H43</f>
        <v>1</v>
      </c>
      <c r="N91" s="127">
        <f>Table1_2_data!L43</f>
        <v>100</v>
      </c>
      <c r="O91" s="127">
        <f>Table1_2_data!Q39</f>
        <v>3</v>
      </c>
      <c r="P91" s="127">
        <f>Table1_2_data!R39</f>
        <v>11</v>
      </c>
      <c r="Q91" s="127">
        <f>Table1_2_data!S39</f>
        <v>89</v>
      </c>
      <c r="R91" s="127">
        <f>Table1_2_data!T39</f>
        <v>43</v>
      </c>
    </row>
    <row r="92" spans="1:19" s="328" customFormat="1" x14ac:dyDescent="0.2">
      <c r="A92" s="315" t="s">
        <v>57</v>
      </c>
      <c r="B92" s="127">
        <f>AT!I11</f>
        <v>0</v>
      </c>
      <c r="C92" s="126" t="s">
        <v>37</v>
      </c>
      <c r="D92" s="126" t="s">
        <v>37</v>
      </c>
      <c r="E92" s="126" t="s">
        <v>37</v>
      </c>
      <c r="F92" s="127">
        <f>AT!J11</f>
        <v>0</v>
      </c>
      <c r="G92" s="127">
        <f>AT!K11</f>
        <v>0</v>
      </c>
      <c r="H92" s="127">
        <f>AT!C11</f>
        <v>0</v>
      </c>
      <c r="I92" s="127">
        <f>AT!D11</f>
        <v>2</v>
      </c>
      <c r="J92" s="127">
        <f>AT!E11</f>
        <v>9</v>
      </c>
      <c r="K92" s="127">
        <f>AT!F11</f>
        <v>48</v>
      </c>
      <c r="L92" s="127">
        <f>AT!G11</f>
        <v>39</v>
      </c>
      <c r="M92" s="127">
        <f>AT!H11</f>
        <v>1</v>
      </c>
      <c r="N92" s="127">
        <f>AT!L11</f>
        <v>100</v>
      </c>
      <c r="O92" s="127">
        <f>AT!R7</f>
        <v>2</v>
      </c>
      <c r="P92" s="127">
        <f>AT!S7</f>
        <v>12</v>
      </c>
      <c r="Q92" s="127">
        <f>AT!T7</f>
        <v>88</v>
      </c>
      <c r="R92" s="127">
        <f>AT!U7</f>
        <v>40</v>
      </c>
      <c r="S92" s="129"/>
    </row>
    <row r="93" spans="1:19" x14ac:dyDescent="0.2">
      <c r="A93" s="315" t="s">
        <v>221</v>
      </c>
      <c r="B93" s="127">
        <f>AT!I22</f>
        <v>0</v>
      </c>
      <c r="C93" s="126" t="s">
        <v>37</v>
      </c>
      <c r="D93" s="126" t="s">
        <v>37</v>
      </c>
      <c r="E93" s="126" t="s">
        <v>37</v>
      </c>
      <c r="F93" s="127">
        <f>AT!J22</f>
        <v>0</v>
      </c>
      <c r="G93" s="127">
        <f>AT!K22</f>
        <v>0</v>
      </c>
      <c r="H93" s="127">
        <f>AT!C22</f>
        <v>0</v>
      </c>
      <c r="I93" s="127">
        <f>AT!D22</f>
        <v>2</v>
      </c>
      <c r="J93" s="127">
        <f>AT!E22</f>
        <v>7</v>
      </c>
      <c r="K93" s="127">
        <f>AT!F22</f>
        <v>38</v>
      </c>
      <c r="L93" s="127">
        <f>AT!G22</f>
        <v>50</v>
      </c>
      <c r="M93" s="127">
        <f>AT!H22</f>
        <v>2</v>
      </c>
      <c r="N93" s="127">
        <f>AT!L22</f>
        <v>100</v>
      </c>
      <c r="O93" s="127">
        <f>AT!R18</f>
        <v>3</v>
      </c>
      <c r="P93" s="127">
        <f>AT!S18</f>
        <v>10</v>
      </c>
      <c r="Q93" s="127">
        <f>AT!T18</f>
        <v>90</v>
      </c>
      <c r="R93" s="127">
        <f>AT!U18</f>
        <v>52</v>
      </c>
    </row>
    <row r="94" spans="1:19" x14ac:dyDescent="0.2">
      <c r="A94" s="316" t="s">
        <v>222</v>
      </c>
      <c r="B94" s="127">
        <f>AT!I33</f>
        <v>0</v>
      </c>
      <c r="C94" s="126" t="s">
        <v>37</v>
      </c>
      <c r="D94" s="126" t="s">
        <v>37</v>
      </c>
      <c r="E94" s="126" t="s">
        <v>37</v>
      </c>
      <c r="F94" s="127">
        <f>AT!J33</f>
        <v>0</v>
      </c>
      <c r="G94" s="127">
        <f>AT!K33</f>
        <v>0</v>
      </c>
      <c r="H94" s="127">
        <f>AT!C33</f>
        <v>0</v>
      </c>
      <c r="I94" s="127">
        <f>AT!D33</f>
        <v>2</v>
      </c>
      <c r="J94" s="127">
        <f>AT!E33</f>
        <v>11</v>
      </c>
      <c r="K94" s="127">
        <f>AT!F33</f>
        <v>51</v>
      </c>
      <c r="L94" s="127">
        <f>AT!G33</f>
        <v>34</v>
      </c>
      <c r="M94" s="127">
        <f>AT!H33</f>
        <v>1</v>
      </c>
      <c r="N94" s="127">
        <f>AT!L33</f>
        <v>100</v>
      </c>
      <c r="O94" s="127">
        <f>AT!R29</f>
        <v>3</v>
      </c>
      <c r="P94" s="127">
        <f>AT!S29</f>
        <v>13</v>
      </c>
      <c r="Q94" s="127">
        <f>AT!T29</f>
        <v>87</v>
      </c>
      <c r="R94" s="127">
        <f>AT!U29</f>
        <v>35</v>
      </c>
    </row>
    <row r="95" spans="1:19" x14ac:dyDescent="0.2">
      <c r="A95" s="315" t="s">
        <v>58</v>
      </c>
      <c r="B95" s="127">
        <f>Table1_2_data!I54</f>
        <v>0</v>
      </c>
      <c r="C95" s="126" t="s">
        <v>37</v>
      </c>
      <c r="D95" s="126" t="s">
        <v>37</v>
      </c>
      <c r="E95" s="126" t="s">
        <v>37</v>
      </c>
      <c r="F95" s="127">
        <f>Table1_2_data!J54</f>
        <v>0</v>
      </c>
      <c r="G95" s="127">
        <f>Table1_2_data!K54</f>
        <v>0</v>
      </c>
      <c r="H95" s="127">
        <f>Table1_2_data!C54</f>
        <v>0</v>
      </c>
      <c r="I95" s="127">
        <f>Table1_2_data!D54</f>
        <v>2</v>
      </c>
      <c r="J95" s="127">
        <f>Table1_2_data!E54</f>
        <v>11</v>
      </c>
      <c r="K95" s="127">
        <f>Table1_2_data!F54</f>
        <v>48</v>
      </c>
      <c r="L95" s="127">
        <f>Table1_2_data!G54</f>
        <v>35</v>
      </c>
      <c r="M95" s="127">
        <f>Table1_2_data!H54</f>
        <v>3</v>
      </c>
      <c r="N95" s="127">
        <f>Table1_2_data!L54</f>
        <v>100</v>
      </c>
      <c r="O95" s="127">
        <f>Table1_2_data!Q50</f>
        <v>3</v>
      </c>
      <c r="P95" s="127">
        <f>Table1_2_data!R50</f>
        <v>14</v>
      </c>
      <c r="Q95" s="127">
        <f>Table1_2_data!S50</f>
        <v>86</v>
      </c>
      <c r="R95" s="127">
        <f>Table1_2_data!T50</f>
        <v>38</v>
      </c>
    </row>
    <row r="96" spans="1:19" x14ac:dyDescent="0.2">
      <c r="A96" s="315" t="s">
        <v>59</v>
      </c>
      <c r="B96" s="127">
        <f>AT!I45</f>
        <v>0</v>
      </c>
      <c r="C96" s="126" t="s">
        <v>37</v>
      </c>
      <c r="D96" s="126" t="s">
        <v>37</v>
      </c>
      <c r="E96" s="126" t="s">
        <v>37</v>
      </c>
      <c r="F96" s="127">
        <f>AT!J45</f>
        <v>0</v>
      </c>
      <c r="G96" s="127">
        <f>AT!K45</f>
        <v>0</v>
      </c>
      <c r="H96" s="127">
        <f>AT!C45</f>
        <v>1</v>
      </c>
      <c r="I96" s="127">
        <f>AT!D45</f>
        <v>3</v>
      </c>
      <c r="J96" s="127">
        <f>AT!E45</f>
        <v>15</v>
      </c>
      <c r="K96" s="127">
        <f>AT!F45</f>
        <v>48</v>
      </c>
      <c r="L96" s="127">
        <f>AT!G45</f>
        <v>30</v>
      </c>
      <c r="M96" s="127">
        <f>AT!H45</f>
        <v>2</v>
      </c>
      <c r="N96" s="127">
        <f>AT!L45</f>
        <v>100</v>
      </c>
      <c r="O96" s="127">
        <f>AT!R41</f>
        <v>4</v>
      </c>
      <c r="P96" s="127">
        <f>AT!S41</f>
        <v>19</v>
      </c>
      <c r="Q96" s="127">
        <f>AT!T41</f>
        <v>81</v>
      </c>
      <c r="R96" s="127">
        <f>AT!U41</f>
        <v>33</v>
      </c>
    </row>
    <row r="97" spans="1:19" x14ac:dyDescent="0.2">
      <c r="A97" s="315" t="s">
        <v>60</v>
      </c>
      <c r="B97" s="127">
        <f>AT!I56</f>
        <v>0</v>
      </c>
      <c r="C97" s="126" t="s">
        <v>37</v>
      </c>
      <c r="D97" s="126" t="s">
        <v>37</v>
      </c>
      <c r="E97" s="126" t="s">
        <v>37</v>
      </c>
      <c r="F97" s="127">
        <f>AT!J56</f>
        <v>0</v>
      </c>
      <c r="G97" s="127">
        <f>AT!K56</f>
        <v>0</v>
      </c>
      <c r="H97" s="127">
        <f>AT!C56</f>
        <v>0</v>
      </c>
      <c r="I97" s="127">
        <f>AT!D56</f>
        <v>2</v>
      </c>
      <c r="J97" s="127">
        <f>AT!E56</f>
        <v>12</v>
      </c>
      <c r="K97" s="127">
        <f>AT!F56</f>
        <v>48</v>
      </c>
      <c r="L97" s="127">
        <f>AT!G56</f>
        <v>34</v>
      </c>
      <c r="M97" s="127">
        <f>AT!H56</f>
        <v>3</v>
      </c>
      <c r="N97" s="127">
        <f>AT!L56</f>
        <v>100</v>
      </c>
      <c r="O97" s="127">
        <f>AT!R52</f>
        <v>3</v>
      </c>
      <c r="P97" s="127">
        <f>AT!S52</f>
        <v>15</v>
      </c>
      <c r="Q97" s="127">
        <f>AT!T52</f>
        <v>85</v>
      </c>
      <c r="R97" s="127">
        <f>AT!U52</f>
        <v>37</v>
      </c>
    </row>
    <row r="98" spans="1:19" ht="12.75" customHeight="1" x14ac:dyDescent="0.2">
      <c r="A98" s="315" t="s">
        <v>61</v>
      </c>
      <c r="B98" s="127">
        <f>AT!I67</f>
        <v>0</v>
      </c>
      <c r="C98" s="126" t="s">
        <v>37</v>
      </c>
      <c r="D98" s="126" t="s">
        <v>37</v>
      </c>
      <c r="E98" s="126" t="s">
        <v>37</v>
      </c>
      <c r="F98" s="127">
        <f>AT!J67</f>
        <v>0</v>
      </c>
      <c r="G98" s="127">
        <f>AT!K67</f>
        <v>0</v>
      </c>
      <c r="H98" s="127">
        <f>AT!C67</f>
        <v>0</v>
      </c>
      <c r="I98" s="127">
        <f>AT!D67</f>
        <v>2</v>
      </c>
      <c r="J98" s="127">
        <f>AT!E67</f>
        <v>12</v>
      </c>
      <c r="K98" s="127">
        <f>AT!F67</f>
        <v>49</v>
      </c>
      <c r="L98" s="127">
        <f>AT!G67</f>
        <v>34</v>
      </c>
      <c r="M98" s="127">
        <f>AT!H67</f>
        <v>2</v>
      </c>
      <c r="N98" s="127">
        <f>AT!L67</f>
        <v>100</v>
      </c>
      <c r="O98" s="127">
        <f>AT!R63</f>
        <v>3</v>
      </c>
      <c r="P98" s="127">
        <f>AT!S63</f>
        <v>15</v>
      </c>
      <c r="Q98" s="127">
        <f>AT!T63</f>
        <v>85</v>
      </c>
      <c r="R98" s="127">
        <f>AT!U63</f>
        <v>36</v>
      </c>
    </row>
    <row r="99" spans="1:19" ht="12.75" customHeight="1" x14ac:dyDescent="0.2">
      <c r="A99" s="315" t="s">
        <v>62</v>
      </c>
      <c r="B99" s="127">
        <f>AT!I78</f>
        <v>0</v>
      </c>
      <c r="C99" s="126" t="s">
        <v>37</v>
      </c>
      <c r="D99" s="126" t="s">
        <v>37</v>
      </c>
      <c r="E99" s="126" t="s">
        <v>37</v>
      </c>
      <c r="F99" s="127">
        <f>AT!J78</f>
        <v>0</v>
      </c>
      <c r="G99" s="127">
        <f>AT!K78</f>
        <v>0</v>
      </c>
      <c r="H99" s="127">
        <f>AT!C78</f>
        <v>0</v>
      </c>
      <c r="I99" s="127">
        <f>AT!D78</f>
        <v>2</v>
      </c>
      <c r="J99" s="127">
        <f>AT!E78</f>
        <v>12</v>
      </c>
      <c r="K99" s="127">
        <f>AT!F78</f>
        <v>49</v>
      </c>
      <c r="L99" s="127">
        <f>AT!G78</f>
        <v>34</v>
      </c>
      <c r="M99" s="127">
        <f>AT!H78</f>
        <v>2</v>
      </c>
      <c r="N99" s="127">
        <f>AT!L78</f>
        <v>100</v>
      </c>
      <c r="O99" s="127">
        <f>AT!R74</f>
        <v>3</v>
      </c>
      <c r="P99" s="127">
        <f>AT!S74</f>
        <v>15</v>
      </c>
      <c r="Q99" s="127">
        <f>AT!T74</f>
        <v>85</v>
      </c>
      <c r="R99" s="127">
        <f>AT!U74</f>
        <v>36</v>
      </c>
    </row>
    <row r="100" spans="1:19" ht="12.75" customHeight="1" x14ac:dyDescent="0.2">
      <c r="A100" s="315" t="s">
        <v>63</v>
      </c>
      <c r="B100" s="127">
        <f>Table1_2_data!I65</f>
        <v>0</v>
      </c>
      <c r="C100" s="126" t="s">
        <v>37</v>
      </c>
      <c r="D100" s="126" t="s">
        <v>37</v>
      </c>
      <c r="E100" s="126" t="s">
        <v>37</v>
      </c>
      <c r="F100" s="127">
        <f>Table1_2_data!J65</f>
        <v>0</v>
      </c>
      <c r="G100" s="127">
        <f>Table1_2_data!K65</f>
        <v>0</v>
      </c>
      <c r="H100" s="127">
        <f>Table1_2_data!C65</f>
        <v>0</v>
      </c>
      <c r="I100" s="127">
        <f>Table1_2_data!D65</f>
        <v>1</v>
      </c>
      <c r="J100" s="127">
        <f>Table1_2_data!E65</f>
        <v>10</v>
      </c>
      <c r="K100" s="127">
        <f>Table1_2_data!F65</f>
        <v>52</v>
      </c>
      <c r="L100" s="127">
        <f>Table1_2_data!G65</f>
        <v>36</v>
      </c>
      <c r="M100" s="127">
        <f>Table1_2_data!H65</f>
        <v>0</v>
      </c>
      <c r="N100" s="127">
        <f>Table1_2_data!L65</f>
        <v>100</v>
      </c>
      <c r="O100" s="127">
        <f>Table1_2_data!Q61</f>
        <v>2</v>
      </c>
      <c r="P100" s="127">
        <f>Table1_2_data!R61</f>
        <v>12</v>
      </c>
      <c r="Q100" s="127">
        <f>Table1_2_data!S61</f>
        <v>88</v>
      </c>
      <c r="R100" s="127">
        <f>Table1_2_data!T61</f>
        <v>36</v>
      </c>
    </row>
    <row r="101" spans="1:19" ht="12.75" customHeight="1" x14ac:dyDescent="0.2">
      <c r="A101" s="315" t="s">
        <v>64</v>
      </c>
      <c r="B101" s="127">
        <f>AT!I90</f>
        <v>0</v>
      </c>
      <c r="C101" s="126" t="s">
        <v>37</v>
      </c>
      <c r="D101" s="126" t="s">
        <v>37</v>
      </c>
      <c r="E101" s="126" t="s">
        <v>37</v>
      </c>
      <c r="F101" s="127">
        <f>AT!J90</f>
        <v>0</v>
      </c>
      <c r="G101" s="127">
        <f>AT!K90</f>
        <v>0</v>
      </c>
      <c r="H101" s="127">
        <f>AT!C90</f>
        <v>0</v>
      </c>
      <c r="I101" s="127">
        <f>AT!D90</f>
        <v>2</v>
      </c>
      <c r="J101" s="127">
        <f>AT!E90</f>
        <v>13</v>
      </c>
      <c r="K101" s="127">
        <f>AT!F90</f>
        <v>51</v>
      </c>
      <c r="L101" s="127">
        <f>AT!G90</f>
        <v>34</v>
      </c>
      <c r="M101" s="127">
        <f>AT!H90</f>
        <v>0</v>
      </c>
      <c r="N101" s="127">
        <f>AT!L90</f>
        <v>100</v>
      </c>
      <c r="O101" s="127">
        <f>AT!R86</f>
        <v>2</v>
      </c>
      <c r="P101" s="127">
        <f>AT!S86</f>
        <v>15</v>
      </c>
      <c r="Q101" s="127">
        <f>AT!T86</f>
        <v>85</v>
      </c>
      <c r="R101" s="127">
        <f>AT!U86</f>
        <v>34</v>
      </c>
    </row>
    <row r="102" spans="1:19" ht="12.75" customHeight="1" x14ac:dyDescent="0.2">
      <c r="A102" s="315" t="s">
        <v>65</v>
      </c>
      <c r="B102" s="127">
        <f>AT!I101</f>
        <v>0</v>
      </c>
      <c r="C102" s="126" t="s">
        <v>37</v>
      </c>
      <c r="D102" s="126" t="s">
        <v>37</v>
      </c>
      <c r="E102" s="126" t="s">
        <v>37</v>
      </c>
      <c r="F102" s="127">
        <f>AT!J101</f>
        <v>0</v>
      </c>
      <c r="G102" s="127">
        <f>AT!K101</f>
        <v>0</v>
      </c>
      <c r="H102" s="127">
        <f>AT!C101</f>
        <v>0</v>
      </c>
      <c r="I102" s="127">
        <f>AT!D101</f>
        <v>1</v>
      </c>
      <c r="J102" s="127">
        <f>AT!E101</f>
        <v>10</v>
      </c>
      <c r="K102" s="127">
        <f>AT!F101</f>
        <v>51</v>
      </c>
      <c r="L102" s="127">
        <f>AT!G101</f>
        <v>37</v>
      </c>
      <c r="M102" s="127">
        <f>AT!H101</f>
        <v>0</v>
      </c>
      <c r="N102" s="127">
        <f>AT!L101</f>
        <v>100</v>
      </c>
      <c r="O102" s="127">
        <f>AT!R97</f>
        <v>2</v>
      </c>
      <c r="P102" s="127">
        <f>AT!S97</f>
        <v>12</v>
      </c>
      <c r="Q102" s="127">
        <f>AT!T97</f>
        <v>88</v>
      </c>
      <c r="R102" s="127">
        <f>AT!U97</f>
        <v>37</v>
      </c>
    </row>
    <row r="103" spans="1:19" ht="12.75" customHeight="1" x14ac:dyDescent="0.2">
      <c r="A103" s="315" t="s">
        <v>66</v>
      </c>
      <c r="B103" s="127">
        <f>AT!I112</f>
        <v>0</v>
      </c>
      <c r="C103" s="126" t="s">
        <v>37</v>
      </c>
      <c r="D103" s="126" t="s">
        <v>37</v>
      </c>
      <c r="E103" s="126" t="s">
        <v>37</v>
      </c>
      <c r="F103" s="127">
        <f>AT!J112</f>
        <v>0</v>
      </c>
      <c r="G103" s="127">
        <f>AT!K112</f>
        <v>0</v>
      </c>
      <c r="H103" s="127">
        <f>AT!C112</f>
        <v>0</v>
      </c>
      <c r="I103" s="127">
        <f>AT!D112</f>
        <v>1</v>
      </c>
      <c r="J103" s="127">
        <f>AT!E112</f>
        <v>10</v>
      </c>
      <c r="K103" s="127">
        <f>AT!F112</f>
        <v>52</v>
      </c>
      <c r="L103" s="127">
        <f>AT!G112</f>
        <v>35</v>
      </c>
      <c r="M103" s="127">
        <f>AT!H112</f>
        <v>0</v>
      </c>
      <c r="N103" s="127">
        <f>AT!L112</f>
        <v>100</v>
      </c>
      <c r="O103" s="127">
        <f>AT!R108</f>
        <v>2</v>
      </c>
      <c r="P103" s="127">
        <f>AT!S108</f>
        <v>13</v>
      </c>
      <c r="Q103" s="127">
        <f>AT!T108</f>
        <v>87</v>
      </c>
      <c r="R103" s="127">
        <f>AT!U108</f>
        <v>35</v>
      </c>
    </row>
    <row r="104" spans="1:19" ht="12.75" customHeight="1" x14ac:dyDescent="0.2">
      <c r="A104" s="315" t="s">
        <v>67</v>
      </c>
      <c r="B104" s="127">
        <f>AT!I123</f>
        <v>0</v>
      </c>
      <c r="C104" s="126" t="s">
        <v>37</v>
      </c>
      <c r="D104" s="126" t="s">
        <v>37</v>
      </c>
      <c r="E104" s="126" t="s">
        <v>37</v>
      </c>
      <c r="F104" s="127">
        <f>AT!J123</f>
        <v>0</v>
      </c>
      <c r="G104" s="127">
        <f>AT!K123</f>
        <v>0</v>
      </c>
      <c r="H104" s="127">
        <f>AT!C123</f>
        <v>0</v>
      </c>
      <c r="I104" s="127">
        <f>AT!D123</f>
        <v>1</v>
      </c>
      <c r="J104" s="127">
        <f>AT!E123</f>
        <v>11</v>
      </c>
      <c r="K104" s="127">
        <f>AT!F123</f>
        <v>53</v>
      </c>
      <c r="L104" s="127">
        <f>AT!G123</f>
        <v>34</v>
      </c>
      <c r="M104" s="127">
        <f>AT!H123</f>
        <v>0</v>
      </c>
      <c r="N104" s="127">
        <f>AT!L123</f>
        <v>100</v>
      </c>
      <c r="O104" s="127">
        <f>AT!R119</f>
        <v>2</v>
      </c>
      <c r="P104" s="127">
        <f>AT!S119</f>
        <v>13</v>
      </c>
      <c r="Q104" s="127">
        <f>AT!T119</f>
        <v>87</v>
      </c>
      <c r="R104" s="127">
        <f>AT!U119</f>
        <v>34</v>
      </c>
    </row>
    <row r="105" spans="1:19" ht="12.75" customHeight="1" x14ac:dyDescent="0.2">
      <c r="A105" s="315"/>
      <c r="B105" s="127"/>
      <c r="C105" s="127"/>
      <c r="D105" s="127"/>
      <c r="E105" s="127"/>
      <c r="F105" s="127"/>
      <c r="G105" s="127"/>
      <c r="H105" s="127"/>
      <c r="I105" s="127"/>
      <c r="J105" s="127"/>
      <c r="K105" s="127"/>
      <c r="L105" s="127"/>
      <c r="M105" s="127"/>
      <c r="N105" s="127"/>
      <c r="O105" s="127"/>
      <c r="P105" s="127"/>
      <c r="Q105" s="127"/>
      <c r="R105" s="127"/>
    </row>
    <row r="106" spans="1:19" ht="12.75" customHeight="1" x14ac:dyDescent="0.2">
      <c r="A106" s="23" t="s">
        <v>39</v>
      </c>
      <c r="B106" s="326"/>
      <c r="C106" s="326"/>
      <c r="D106" s="326"/>
      <c r="E106" s="326"/>
      <c r="F106" s="326"/>
      <c r="G106" s="326"/>
      <c r="H106" s="326"/>
      <c r="I106" s="326"/>
      <c r="J106" s="326"/>
      <c r="K106" s="326"/>
      <c r="L106" s="326"/>
      <c r="M106" s="326"/>
    </row>
    <row r="107" spans="1:19" ht="12.75" customHeight="1" x14ac:dyDescent="0.2">
      <c r="A107" s="315" t="s">
        <v>53</v>
      </c>
      <c r="B107" s="127">
        <f>Table1_2_data!G22</f>
        <v>0</v>
      </c>
      <c r="C107" s="127">
        <f>Table1_2_data!K22</f>
        <v>0</v>
      </c>
      <c r="D107" s="127">
        <f>Table1_2_data!H22</f>
        <v>4</v>
      </c>
      <c r="E107" s="127">
        <f>Table1_2_data!I22</f>
        <v>2</v>
      </c>
      <c r="F107" s="127" t="s">
        <v>37</v>
      </c>
      <c r="G107" s="127" t="s">
        <v>37</v>
      </c>
      <c r="H107" s="127" t="s">
        <v>37</v>
      </c>
      <c r="I107" s="127" t="s">
        <v>37</v>
      </c>
      <c r="J107" s="127">
        <f>Table1_2_data!C22</f>
        <v>7</v>
      </c>
      <c r="K107" s="127">
        <f>Table1_2_data!D22</f>
        <v>38</v>
      </c>
      <c r="L107" s="127">
        <f>Table1_2_data!E22</f>
        <v>48</v>
      </c>
      <c r="M107" s="127">
        <f>Table1_2_data!F22</f>
        <v>0</v>
      </c>
      <c r="N107" s="127">
        <f>Table1_2_data!L22</f>
        <v>100</v>
      </c>
      <c r="O107" s="127">
        <f>Table1_2_data!R18</f>
        <v>6</v>
      </c>
      <c r="P107" s="127">
        <f>Table1_2_data!S18</f>
        <v>13</v>
      </c>
      <c r="Q107" s="127">
        <f>Table1_2_data!N18</f>
        <v>87</v>
      </c>
      <c r="R107" s="127">
        <f>Table1_2_data!O18</f>
        <v>48</v>
      </c>
    </row>
    <row r="108" spans="1:19" ht="12.75" customHeight="1" x14ac:dyDescent="0.2">
      <c r="A108" s="329" t="s">
        <v>54</v>
      </c>
      <c r="B108" s="127">
        <f>Table1_2_data!H33</f>
        <v>0</v>
      </c>
      <c r="C108" s="127">
        <f>Table1_2_data!L33</f>
        <v>0</v>
      </c>
      <c r="D108" s="127">
        <f>Table1_2_data!I33</f>
        <v>3</v>
      </c>
      <c r="E108" s="127">
        <f>Table1_2_data!J33</f>
        <v>1</v>
      </c>
      <c r="F108" s="127" t="s">
        <v>37</v>
      </c>
      <c r="G108" s="127" t="s">
        <v>37</v>
      </c>
      <c r="H108" s="127" t="s">
        <v>37</v>
      </c>
      <c r="I108" s="127">
        <f>Table1_2_data!C33</f>
        <v>0</v>
      </c>
      <c r="J108" s="127">
        <f>Table1_2_data!D33</f>
        <v>11</v>
      </c>
      <c r="K108" s="127">
        <f>Table1_2_data!E33</f>
        <v>45</v>
      </c>
      <c r="L108" s="127">
        <f>Table1_2_data!F33</f>
        <v>36</v>
      </c>
      <c r="M108" s="127">
        <f>Table1_2_data!G33</f>
        <v>3</v>
      </c>
      <c r="N108" s="127">
        <f>Table1_2_data!M33</f>
        <v>100</v>
      </c>
      <c r="O108" s="127">
        <f>Table1_2_data!S29</f>
        <v>4</v>
      </c>
      <c r="P108" s="127">
        <f>Table1_2_data!T29</f>
        <v>16</v>
      </c>
      <c r="Q108" s="127">
        <f>Table1_2_data!O29</f>
        <v>84</v>
      </c>
      <c r="R108" s="127">
        <f>Table1_2_data!P29</f>
        <v>39</v>
      </c>
    </row>
    <row r="109" spans="1:19" ht="12.75" customHeight="1" x14ac:dyDescent="0.2">
      <c r="A109" s="26"/>
      <c r="B109" s="127"/>
      <c r="C109" s="127"/>
      <c r="D109" s="127"/>
      <c r="E109" s="127"/>
      <c r="F109" s="127"/>
      <c r="G109" s="127"/>
      <c r="H109" s="127"/>
      <c r="I109" s="127"/>
      <c r="J109" s="127"/>
      <c r="K109" s="127"/>
      <c r="L109" s="127"/>
      <c r="M109" s="127"/>
      <c r="N109" s="127"/>
      <c r="O109" s="127"/>
      <c r="P109" s="127"/>
      <c r="Q109" s="127"/>
      <c r="R109" s="127"/>
    </row>
    <row r="110" spans="1:19" ht="11.25" x14ac:dyDescent="0.2">
      <c r="A110" s="315" t="s">
        <v>56</v>
      </c>
      <c r="B110" s="127">
        <f>Table1_2_data!I44</f>
        <v>0</v>
      </c>
      <c r="C110" s="126" t="s">
        <v>37</v>
      </c>
      <c r="D110" s="126" t="s">
        <v>37</v>
      </c>
      <c r="E110" s="126" t="s">
        <v>37</v>
      </c>
      <c r="F110" s="127">
        <f>Table1_2_data!J44</f>
        <v>0</v>
      </c>
      <c r="G110" s="127">
        <f>Table1_2_data!K44</f>
        <v>1</v>
      </c>
      <c r="H110" s="127">
        <f>Table1_2_data!C44</f>
        <v>1</v>
      </c>
      <c r="I110" s="127">
        <f>Table1_2_data!D44</f>
        <v>3</v>
      </c>
      <c r="J110" s="127">
        <f>Table1_2_data!E44</f>
        <v>11</v>
      </c>
      <c r="K110" s="127">
        <f>Table1_2_data!F44</f>
        <v>49</v>
      </c>
      <c r="L110" s="127">
        <f>Table1_2_data!G44</f>
        <v>35</v>
      </c>
      <c r="M110" s="127">
        <f>Table1_2_data!H44</f>
        <v>1</v>
      </c>
      <c r="N110" s="127">
        <f>Table1_2_data!L44</f>
        <v>100</v>
      </c>
      <c r="O110" s="127">
        <f>Table1_2_data!Q40</f>
        <v>4</v>
      </c>
      <c r="P110" s="127">
        <f>Table1_2_data!R40</f>
        <v>15</v>
      </c>
      <c r="Q110" s="127">
        <f>Table1_2_data!S40</f>
        <v>85</v>
      </c>
      <c r="R110" s="127">
        <f>Table1_2_data!T40</f>
        <v>36</v>
      </c>
      <c r="S110" s="127">
        <f>Table1_2_data!U40</f>
        <v>1</v>
      </c>
    </row>
    <row r="111" spans="1:19" x14ac:dyDescent="0.2">
      <c r="A111" s="315" t="s">
        <v>57</v>
      </c>
      <c r="B111" s="127">
        <f>AT!I12</f>
        <v>0</v>
      </c>
      <c r="C111" s="126" t="s">
        <v>37</v>
      </c>
      <c r="D111" s="126" t="s">
        <v>37</v>
      </c>
      <c r="E111" s="126" t="s">
        <v>37</v>
      </c>
      <c r="F111" s="127">
        <f>AT!J12</f>
        <v>0</v>
      </c>
      <c r="G111" s="127">
        <f>AT!K12</f>
        <v>1</v>
      </c>
      <c r="H111" s="127">
        <f>AT!C12</f>
        <v>1</v>
      </c>
      <c r="I111" s="127">
        <f>AT!D12</f>
        <v>2</v>
      </c>
      <c r="J111" s="127">
        <f>AT!E12</f>
        <v>12</v>
      </c>
      <c r="K111" s="127">
        <f>AT!F12</f>
        <v>50</v>
      </c>
      <c r="L111" s="127">
        <f>AT!G12</f>
        <v>34</v>
      </c>
      <c r="M111" s="127">
        <f>AT!H12</f>
        <v>1</v>
      </c>
      <c r="N111" s="127">
        <f>AT!L12</f>
        <v>100</v>
      </c>
      <c r="O111" s="127">
        <f>AT!R8</f>
        <v>3</v>
      </c>
      <c r="P111" s="127">
        <f>AT!S8</f>
        <v>15</v>
      </c>
      <c r="Q111" s="127">
        <f>AT!T8</f>
        <v>85</v>
      </c>
      <c r="R111" s="127">
        <f>AT!U8</f>
        <v>35</v>
      </c>
    </row>
    <row r="112" spans="1:19" x14ac:dyDescent="0.2">
      <c r="A112" s="315" t="s">
        <v>221</v>
      </c>
      <c r="B112" s="127">
        <f>AT!I23</f>
        <v>0</v>
      </c>
      <c r="C112" s="126" t="s">
        <v>37</v>
      </c>
      <c r="D112" s="126" t="s">
        <v>37</v>
      </c>
      <c r="E112" s="126" t="s">
        <v>37</v>
      </c>
      <c r="F112" s="127">
        <f>AT!J23</f>
        <v>0</v>
      </c>
      <c r="G112" s="127">
        <f>AT!K23</f>
        <v>1</v>
      </c>
      <c r="H112" s="127">
        <f>AT!C23</f>
        <v>1</v>
      </c>
      <c r="I112" s="127">
        <f>AT!D23</f>
        <v>3</v>
      </c>
      <c r="J112" s="127">
        <f>AT!E23</f>
        <v>9</v>
      </c>
      <c r="K112" s="127">
        <f>AT!F23</f>
        <v>40</v>
      </c>
      <c r="L112" s="127">
        <f>AT!G23</f>
        <v>45</v>
      </c>
      <c r="M112" s="127">
        <f>AT!H23</f>
        <v>2</v>
      </c>
      <c r="N112" s="127">
        <f>AT!L23</f>
        <v>100</v>
      </c>
      <c r="O112" s="127">
        <f>AT!R19</f>
        <v>4</v>
      </c>
      <c r="P112" s="127">
        <f>AT!S19</f>
        <v>13</v>
      </c>
      <c r="Q112" s="127">
        <f>AT!T19</f>
        <v>86</v>
      </c>
      <c r="R112" s="127">
        <f>AT!U19</f>
        <v>46</v>
      </c>
    </row>
    <row r="113" spans="1:20" x14ac:dyDescent="0.2">
      <c r="A113" s="316" t="s">
        <v>222</v>
      </c>
      <c r="B113" s="127">
        <f>AT!I34</f>
        <v>0</v>
      </c>
      <c r="C113" s="126" t="s">
        <v>37</v>
      </c>
      <c r="D113" s="126" t="s">
        <v>37</v>
      </c>
      <c r="E113" s="126" t="s">
        <v>37</v>
      </c>
      <c r="F113" s="127">
        <f>AT!J34</f>
        <v>0</v>
      </c>
      <c r="G113" s="127">
        <f>AT!K34</f>
        <v>1</v>
      </c>
      <c r="H113" s="127">
        <f>AT!C34</f>
        <v>1</v>
      </c>
      <c r="I113" s="127">
        <f>AT!D34</f>
        <v>3</v>
      </c>
      <c r="J113" s="127">
        <f>AT!E34</f>
        <v>15</v>
      </c>
      <c r="K113" s="127">
        <f>AT!F34</f>
        <v>53</v>
      </c>
      <c r="L113" s="127">
        <f>AT!G34</f>
        <v>27</v>
      </c>
      <c r="M113" s="127">
        <f>AT!H34</f>
        <v>1</v>
      </c>
      <c r="N113" s="127">
        <f>AT!L34</f>
        <v>100</v>
      </c>
      <c r="O113" s="127">
        <f>AT!R30</f>
        <v>4</v>
      </c>
      <c r="P113" s="127">
        <f>AT!S30</f>
        <v>19</v>
      </c>
      <c r="Q113" s="127">
        <f>AT!T30</f>
        <v>81</v>
      </c>
      <c r="R113" s="127">
        <f>AT!U30</f>
        <v>28</v>
      </c>
    </row>
    <row r="114" spans="1:20" x14ac:dyDescent="0.2">
      <c r="A114" s="315" t="s">
        <v>58</v>
      </c>
      <c r="B114" s="127">
        <f>Table1_2_data!I55</f>
        <v>0</v>
      </c>
      <c r="C114" s="126" t="s">
        <v>37</v>
      </c>
      <c r="D114" s="126" t="s">
        <v>37</v>
      </c>
      <c r="E114" s="126" t="s">
        <v>37</v>
      </c>
      <c r="F114" s="127">
        <f>Table1_2_data!J55</f>
        <v>0</v>
      </c>
      <c r="G114" s="127">
        <f>Table1_2_data!K55</f>
        <v>0</v>
      </c>
      <c r="H114" s="127">
        <f>Table1_2_data!C55</f>
        <v>1</v>
      </c>
      <c r="I114" s="127">
        <f>Table1_2_data!D55</f>
        <v>2</v>
      </c>
      <c r="J114" s="127">
        <f>Table1_2_data!E55</f>
        <v>11</v>
      </c>
      <c r="K114" s="127">
        <f>Table1_2_data!F55</f>
        <v>45</v>
      </c>
      <c r="L114" s="127">
        <f>Table1_2_data!G55</f>
        <v>36</v>
      </c>
      <c r="M114" s="127">
        <f>Table1_2_data!H55</f>
        <v>4</v>
      </c>
      <c r="N114" s="127">
        <f>Table1_2_data!L55</f>
        <v>100</v>
      </c>
      <c r="O114" s="127">
        <f>Table1_2_data!Q51</f>
        <v>3</v>
      </c>
      <c r="P114" s="127">
        <f>Table1_2_data!R51</f>
        <v>15</v>
      </c>
      <c r="Q114" s="127">
        <f>Table1_2_data!S51</f>
        <v>85</v>
      </c>
      <c r="R114" s="127">
        <f>Table1_2_data!T51</f>
        <v>40</v>
      </c>
    </row>
    <row r="115" spans="1:20" x14ac:dyDescent="0.2">
      <c r="A115" s="315" t="s">
        <v>59</v>
      </c>
      <c r="B115" s="127">
        <f>AT!I46</f>
        <v>0</v>
      </c>
      <c r="C115" s="126" t="s">
        <v>37</v>
      </c>
      <c r="D115" s="126" t="s">
        <v>37</v>
      </c>
      <c r="E115" s="126" t="s">
        <v>37</v>
      </c>
      <c r="F115" s="127">
        <f>AT!J46</f>
        <v>0</v>
      </c>
      <c r="G115" s="127">
        <f>AT!K46</f>
        <v>1</v>
      </c>
      <c r="H115" s="127">
        <f>AT!C46</f>
        <v>1</v>
      </c>
      <c r="I115" s="127">
        <f>AT!D46</f>
        <v>3</v>
      </c>
      <c r="J115" s="127">
        <f>AT!E46</f>
        <v>15</v>
      </c>
      <c r="K115" s="127">
        <f>AT!F46</f>
        <v>46</v>
      </c>
      <c r="L115" s="127">
        <f>AT!G46</f>
        <v>32</v>
      </c>
      <c r="M115" s="127">
        <f>AT!H46</f>
        <v>3</v>
      </c>
      <c r="N115" s="127">
        <f>AT!L46</f>
        <v>100</v>
      </c>
      <c r="O115" s="127">
        <f>AT!R42</f>
        <v>4</v>
      </c>
      <c r="P115" s="127">
        <f>AT!S42</f>
        <v>19</v>
      </c>
      <c r="Q115" s="127">
        <f>AT!T42</f>
        <v>81</v>
      </c>
      <c r="R115" s="127">
        <f>AT!U42</f>
        <v>35</v>
      </c>
    </row>
    <row r="116" spans="1:20" x14ac:dyDescent="0.2">
      <c r="A116" s="315" t="s">
        <v>60</v>
      </c>
      <c r="B116" s="127">
        <f>AT!I57</f>
        <v>0</v>
      </c>
      <c r="C116" s="126" t="s">
        <v>37</v>
      </c>
      <c r="D116" s="126" t="s">
        <v>37</v>
      </c>
      <c r="E116" s="126" t="s">
        <v>37</v>
      </c>
      <c r="F116" s="127">
        <f>AT!J57</f>
        <v>0</v>
      </c>
      <c r="G116" s="127">
        <f>AT!K57</f>
        <v>0</v>
      </c>
      <c r="H116" s="127">
        <f>AT!C57</f>
        <v>1</v>
      </c>
      <c r="I116" s="127">
        <f>AT!D57</f>
        <v>3</v>
      </c>
      <c r="J116" s="127">
        <f>AT!E57</f>
        <v>11</v>
      </c>
      <c r="K116" s="127">
        <f>AT!F57</f>
        <v>45</v>
      </c>
      <c r="L116" s="127">
        <f>AT!G57</f>
        <v>36</v>
      </c>
      <c r="M116" s="127">
        <f>AT!H57</f>
        <v>4</v>
      </c>
      <c r="N116" s="127">
        <f>AT!L57</f>
        <v>100</v>
      </c>
      <c r="O116" s="127">
        <f>AT!R53</f>
        <v>4</v>
      </c>
      <c r="P116" s="127">
        <f>AT!S53</f>
        <v>15</v>
      </c>
      <c r="Q116" s="127">
        <f>AT!T53</f>
        <v>85</v>
      </c>
      <c r="R116" s="127">
        <f>AT!U53</f>
        <v>40</v>
      </c>
    </row>
    <row r="117" spans="1:20" x14ac:dyDescent="0.2">
      <c r="A117" s="315" t="s">
        <v>61</v>
      </c>
      <c r="B117" s="127">
        <f>AT!I68</f>
        <v>0</v>
      </c>
      <c r="C117" s="126" t="s">
        <v>37</v>
      </c>
      <c r="D117" s="126" t="s">
        <v>37</v>
      </c>
      <c r="E117" s="126" t="s">
        <v>37</v>
      </c>
      <c r="F117" s="127">
        <f>AT!J68</f>
        <v>0</v>
      </c>
      <c r="G117" s="127">
        <f>AT!K68</f>
        <v>1</v>
      </c>
      <c r="H117" s="127">
        <f>AT!C68</f>
        <v>1</v>
      </c>
      <c r="I117" s="127">
        <f>AT!D68</f>
        <v>3</v>
      </c>
      <c r="J117" s="127">
        <f>AT!E68</f>
        <v>12</v>
      </c>
      <c r="K117" s="127">
        <f>AT!F68</f>
        <v>47</v>
      </c>
      <c r="L117" s="127">
        <f>AT!G68</f>
        <v>35</v>
      </c>
      <c r="M117" s="127">
        <f>AT!H68</f>
        <v>3</v>
      </c>
      <c r="N117" s="127">
        <f>AT!L68</f>
        <v>100</v>
      </c>
      <c r="O117" s="127">
        <f>AT!R64</f>
        <v>4</v>
      </c>
      <c r="P117" s="127">
        <f>AT!S64</f>
        <v>16</v>
      </c>
      <c r="Q117" s="127">
        <f>AT!T64</f>
        <v>84</v>
      </c>
      <c r="R117" s="127">
        <f>AT!U64</f>
        <v>38</v>
      </c>
    </row>
    <row r="118" spans="1:20" x14ac:dyDescent="0.2">
      <c r="A118" s="315" t="s">
        <v>62</v>
      </c>
      <c r="B118" s="127">
        <f>AT!I79</f>
        <v>0</v>
      </c>
      <c r="C118" s="126" t="s">
        <v>37</v>
      </c>
      <c r="D118" s="126" t="s">
        <v>37</v>
      </c>
      <c r="E118" s="126" t="s">
        <v>37</v>
      </c>
      <c r="F118" s="127">
        <f>AT!J79</f>
        <v>0</v>
      </c>
      <c r="G118" s="127">
        <f>AT!K79</f>
        <v>0</v>
      </c>
      <c r="H118" s="127">
        <f>AT!C79</f>
        <v>1</v>
      </c>
      <c r="I118" s="127">
        <f>AT!D79</f>
        <v>3</v>
      </c>
      <c r="J118" s="127">
        <f>AT!E79</f>
        <v>12</v>
      </c>
      <c r="K118" s="127">
        <f>AT!F79</f>
        <v>46</v>
      </c>
      <c r="L118" s="127">
        <f>AT!G79</f>
        <v>35</v>
      </c>
      <c r="M118" s="127">
        <f>AT!H79</f>
        <v>3</v>
      </c>
      <c r="N118" s="127">
        <f>AT!L79</f>
        <v>100</v>
      </c>
      <c r="O118" s="127">
        <f>AT!R75</f>
        <v>4</v>
      </c>
      <c r="P118" s="127">
        <f>AT!S75</f>
        <v>16</v>
      </c>
      <c r="Q118" s="127">
        <f>AT!T75</f>
        <v>84</v>
      </c>
      <c r="R118" s="127">
        <f>AT!U75</f>
        <v>38</v>
      </c>
    </row>
    <row r="119" spans="1:20" ht="11.25" x14ac:dyDescent="0.2">
      <c r="A119" s="315" t="s">
        <v>63</v>
      </c>
      <c r="B119" s="127">
        <f>Table1_2_data!I66</f>
        <v>0</v>
      </c>
      <c r="C119" s="126" t="s">
        <v>37</v>
      </c>
      <c r="D119" s="126" t="s">
        <v>37</v>
      </c>
      <c r="E119" s="126" t="s">
        <v>37</v>
      </c>
      <c r="F119" s="127">
        <f>Table1_2_data!J66</f>
        <v>0</v>
      </c>
      <c r="G119" s="127">
        <f>Table1_2_data!K66</f>
        <v>1</v>
      </c>
      <c r="H119" s="127">
        <f>Table1_2_data!C66</f>
        <v>0</v>
      </c>
      <c r="I119" s="127">
        <f>Table1_2_data!D66</f>
        <v>2</v>
      </c>
      <c r="J119" s="127">
        <f>Table1_2_data!E66</f>
        <v>11</v>
      </c>
      <c r="K119" s="127">
        <f>Table1_2_data!F66</f>
        <v>50</v>
      </c>
      <c r="L119" s="127">
        <f>Table1_2_data!G66</f>
        <v>36</v>
      </c>
      <c r="M119" s="127">
        <f>Table1_2_data!H66</f>
        <v>0</v>
      </c>
      <c r="N119" s="127">
        <f>Table1_2_data!L66</f>
        <v>100</v>
      </c>
      <c r="O119" s="127">
        <f>Table1_2_data!Q62</f>
        <v>3</v>
      </c>
      <c r="P119" s="127">
        <f>Table1_2_data!R62</f>
        <v>13</v>
      </c>
      <c r="Q119" s="127">
        <f>Table1_2_data!S62</f>
        <v>87</v>
      </c>
      <c r="R119" s="127">
        <f>Table1_2_data!T62</f>
        <v>36</v>
      </c>
      <c r="S119" s="127"/>
      <c r="T119" s="127">
        <f>Table1_2_data!V62</f>
        <v>0</v>
      </c>
    </row>
    <row r="120" spans="1:20" x14ac:dyDescent="0.2">
      <c r="A120" s="315" t="s">
        <v>64</v>
      </c>
      <c r="B120" s="127">
        <f>AT!I91</f>
        <v>0</v>
      </c>
      <c r="C120" s="126" t="s">
        <v>37</v>
      </c>
      <c r="D120" s="126" t="s">
        <v>37</v>
      </c>
      <c r="E120" s="126" t="s">
        <v>37</v>
      </c>
      <c r="F120" s="127">
        <f>AT!J91</f>
        <v>0</v>
      </c>
      <c r="G120" s="127">
        <f>AT!K91</f>
        <v>1</v>
      </c>
      <c r="H120" s="127">
        <f>AT!C91</f>
        <v>0</v>
      </c>
      <c r="I120" s="127">
        <f>AT!D91</f>
        <v>2</v>
      </c>
      <c r="J120" s="127">
        <f>AT!E91</f>
        <v>13</v>
      </c>
      <c r="K120" s="127">
        <f>AT!F91</f>
        <v>49</v>
      </c>
      <c r="L120" s="127">
        <f>AT!G91</f>
        <v>34</v>
      </c>
      <c r="M120" s="127">
        <f>AT!H91</f>
        <v>0</v>
      </c>
      <c r="N120" s="127">
        <f>AT!L91</f>
        <v>100</v>
      </c>
      <c r="O120" s="127">
        <f>AT!R87</f>
        <v>3</v>
      </c>
      <c r="P120" s="127">
        <f>AT!S87</f>
        <v>16</v>
      </c>
      <c r="Q120" s="127">
        <f>AT!T87</f>
        <v>84</v>
      </c>
      <c r="R120" s="127">
        <f>AT!U87</f>
        <v>34</v>
      </c>
    </row>
    <row r="121" spans="1:20" ht="11.25" x14ac:dyDescent="0.2">
      <c r="A121" s="315" t="s">
        <v>65</v>
      </c>
      <c r="B121" s="127">
        <f>AT!I102</f>
        <v>0</v>
      </c>
      <c r="C121" s="126" t="s">
        <v>37</v>
      </c>
      <c r="D121" s="126" t="s">
        <v>37</v>
      </c>
      <c r="E121" s="126" t="s">
        <v>37</v>
      </c>
      <c r="F121" s="127">
        <f>AT!J102</f>
        <v>0</v>
      </c>
      <c r="G121" s="127">
        <f>AT!K102</f>
        <v>1</v>
      </c>
      <c r="H121" s="127">
        <f>AT!C102</f>
        <v>0</v>
      </c>
      <c r="I121" s="127">
        <f>AT!D102</f>
        <v>2</v>
      </c>
      <c r="J121" s="127">
        <f>AT!E102</f>
        <v>11</v>
      </c>
      <c r="K121" s="127">
        <f>AT!F102</f>
        <v>50</v>
      </c>
      <c r="L121" s="127">
        <f>AT!G102</f>
        <v>37</v>
      </c>
      <c r="M121" s="127">
        <f>AT!H102</f>
        <v>0</v>
      </c>
      <c r="N121" s="127">
        <f>AT!L102</f>
        <v>100</v>
      </c>
      <c r="O121" s="127">
        <f>AT!R98</f>
        <v>3</v>
      </c>
      <c r="P121" s="127">
        <f>AT!S98</f>
        <v>13</v>
      </c>
      <c r="Q121" s="127">
        <f>AT!T98</f>
        <v>87</v>
      </c>
      <c r="R121" s="127">
        <f>AT!U98</f>
        <v>37</v>
      </c>
      <c r="S121" s="127">
        <f>AT!V98</f>
        <v>0</v>
      </c>
    </row>
    <row r="122" spans="1:20" x14ac:dyDescent="0.2">
      <c r="A122" s="315" t="s">
        <v>66</v>
      </c>
      <c r="B122" s="127">
        <f>AT!I113</f>
        <v>0</v>
      </c>
      <c r="C122" s="126" t="s">
        <v>37</v>
      </c>
      <c r="D122" s="126" t="s">
        <v>37</v>
      </c>
      <c r="E122" s="126" t="s">
        <v>37</v>
      </c>
      <c r="F122" s="127">
        <f>AT!J113</f>
        <v>0</v>
      </c>
      <c r="G122" s="127">
        <f>AT!K113</f>
        <v>1</v>
      </c>
      <c r="H122" s="127">
        <f>AT!C113</f>
        <v>0</v>
      </c>
      <c r="I122" s="127">
        <f>AT!D113</f>
        <v>2</v>
      </c>
      <c r="J122" s="127">
        <f>AT!E113</f>
        <v>11</v>
      </c>
      <c r="K122" s="127">
        <f>AT!F113</f>
        <v>51</v>
      </c>
      <c r="L122" s="127">
        <f>AT!G113</f>
        <v>35</v>
      </c>
      <c r="M122" s="127">
        <f>AT!H113</f>
        <v>0</v>
      </c>
      <c r="N122" s="127">
        <f>AT!L113</f>
        <v>100</v>
      </c>
      <c r="O122" s="127">
        <f>AT!R109</f>
        <v>3</v>
      </c>
      <c r="P122" s="127">
        <f>AT!S109</f>
        <v>14</v>
      </c>
      <c r="Q122" s="127">
        <f>AT!T109</f>
        <v>86</v>
      </c>
      <c r="R122" s="127">
        <f>AT!U109</f>
        <v>35</v>
      </c>
    </row>
    <row r="123" spans="1:20" x14ac:dyDescent="0.2">
      <c r="A123" s="315" t="s">
        <v>67</v>
      </c>
      <c r="B123" s="127">
        <f>AT!I124</f>
        <v>0</v>
      </c>
      <c r="C123" s="126" t="s">
        <v>37</v>
      </c>
      <c r="D123" s="126" t="s">
        <v>37</v>
      </c>
      <c r="E123" s="126" t="s">
        <v>37</v>
      </c>
      <c r="F123" s="127">
        <f>AT!J124</f>
        <v>0</v>
      </c>
      <c r="G123" s="127">
        <f>AT!K124</f>
        <v>1</v>
      </c>
      <c r="H123" s="127">
        <f>AT!C124</f>
        <v>0</v>
      </c>
      <c r="I123" s="127">
        <f>AT!D124</f>
        <v>2</v>
      </c>
      <c r="J123" s="127">
        <f>AT!E124</f>
        <v>12</v>
      </c>
      <c r="K123" s="127">
        <f>AT!F124</f>
        <v>51</v>
      </c>
      <c r="L123" s="127">
        <f>AT!G124</f>
        <v>35</v>
      </c>
      <c r="M123" s="127">
        <f>AT!H124</f>
        <v>0</v>
      </c>
      <c r="N123" s="127">
        <f>AT!L124</f>
        <v>100</v>
      </c>
      <c r="O123" s="127">
        <f>AT!R120</f>
        <v>3</v>
      </c>
      <c r="P123" s="127">
        <f>AT!S120</f>
        <v>14</v>
      </c>
      <c r="Q123" s="127">
        <f>AT!T120</f>
        <v>86</v>
      </c>
      <c r="R123" s="127">
        <f>AT!U120</f>
        <v>35</v>
      </c>
    </row>
    <row r="124" spans="1:20" x14ac:dyDescent="0.2">
      <c r="B124" s="127"/>
      <c r="C124" s="127"/>
      <c r="D124" s="127"/>
      <c r="E124" s="127"/>
      <c r="F124" s="127"/>
      <c r="G124" s="127"/>
      <c r="H124" s="127"/>
      <c r="I124" s="127"/>
      <c r="J124" s="127"/>
      <c r="K124" s="127"/>
      <c r="L124" s="127"/>
      <c r="M124" s="127"/>
      <c r="N124" s="127"/>
      <c r="O124" s="127"/>
      <c r="P124" s="127"/>
      <c r="Q124" s="127"/>
      <c r="R124" s="127"/>
    </row>
  </sheetData>
  <mergeCells count="3">
    <mergeCell ref="B6:J6"/>
    <mergeCell ref="B66:J66"/>
    <mergeCell ref="Q4:R4"/>
  </mergeCells>
  <phoneticPr fontId="3" type="noConversion"/>
  <dataValidations disablePrompts="1" count="1">
    <dataValidation type="list" allowBlank="1" showInputMessage="1" showErrorMessage="1" sqref="Q4:R4">
      <formula1>$V$4:$V$5</formula1>
    </dataValidation>
  </dataValidations>
  <pageMargins left="0.75" right="0.75" top="1" bottom="1" header="0.5" footer="0.5"/>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Index</vt:lpstr>
      <vt:lpstr>Table 1</vt:lpstr>
      <vt:lpstr>Table 2</vt:lpstr>
      <vt:lpstr>Table 3</vt:lpstr>
      <vt:lpstr>Table 4</vt:lpstr>
      <vt:lpstr>Table 5</vt:lpstr>
      <vt:lpstr>Table 6</vt:lpstr>
      <vt:lpstr>Table1_2_data</vt:lpstr>
      <vt:lpstr>Table 3_data</vt:lpstr>
      <vt:lpstr>AT</vt:lpstr>
      <vt:lpstr>Table5_data</vt:lpstr>
      <vt:lpstr>Table 6_data</vt:lpstr>
      <vt:lpstr>Table 6_dataA</vt:lpstr>
      <vt:lpstr>Table 7_data</vt:lpstr>
      <vt:lpstr>Table 7_data_All</vt:lpstr>
      <vt:lpstr>Table 7_dataA</vt:lpstr>
      <vt:lpstr>Table 3 data</vt:lpstr>
      <vt:lpstr>Table 6 data</vt:lpstr>
      <vt:lpstr>KS2_Numbers_All</vt:lpstr>
      <vt:lpstr>KS2_Numbers_Boys</vt:lpstr>
      <vt:lpstr>KS2_Numbers_English</vt:lpstr>
      <vt:lpstr>KS2_Numbers_Girls</vt:lpstr>
      <vt:lpstr>KS2_Numbers_Mathematics</vt:lpstr>
      <vt:lpstr>KS2_Numbers_Reading</vt:lpstr>
      <vt:lpstr>KS2_Numbers_Writing</vt:lpstr>
      <vt:lpstr>KS2_Percentage</vt:lpstr>
      <vt:lpstr>KS2_Percentages_All</vt:lpstr>
      <vt:lpstr>KS2_Percentages_Boys</vt:lpstr>
      <vt:lpstr>KS2_Percentages_English</vt:lpstr>
      <vt:lpstr>KS2_Percentages_Girls</vt:lpstr>
      <vt:lpstr>KS2_Percentages_Mathematics</vt:lpstr>
      <vt:lpstr>KS2_Percentages_Reading</vt:lpstr>
      <vt:lpstr>'Table 7_data_All'!KS2_Percentages_Reading_TA</vt:lpstr>
      <vt:lpstr>'Table 7_data_All'!KS2_Percentages_Reading_Test</vt:lpstr>
      <vt:lpstr>KS2_Percentages_Writing</vt:lpstr>
      <vt:lpstr>'Table 7_data_All'!KS2_Percentages_Writing_TA</vt:lpstr>
      <vt:lpstr>'Table 1'!Print_Area</vt:lpstr>
      <vt:lpstr>'Table 2'!Print_Area</vt:lpstr>
      <vt:lpstr>'Table 3'!Print_Area</vt:lpstr>
      <vt:lpstr>'Table 4'!Print_Area</vt:lpstr>
      <vt:lpstr>'Table 5'!Print_Area</vt:lpstr>
      <vt:lpstr>'Table 6'!Print_Area</vt:lpstr>
      <vt:lpstr>'Table 7_data'!Print_Area</vt:lpstr>
      <vt:lpstr>'Table 7_data_All'!Print_Area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thuynh-nguyen</dc:creator>
  <cp:lastModifiedBy>GOSWELL, Lilian</cp:lastModifiedBy>
  <cp:lastPrinted>2013-09-11T09:25:03Z</cp:lastPrinted>
  <dcterms:created xsi:type="dcterms:W3CDTF">2012-08-17T12:51:08Z</dcterms:created>
  <dcterms:modified xsi:type="dcterms:W3CDTF">2013-09-12T07:48:55Z</dcterms:modified>
</cp:coreProperties>
</file>