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640" tabRatio="734" activeTab="0"/>
  </bookViews>
  <sheets>
    <sheet name="May 2013" sheetId="1" r:id="rId1"/>
  </sheets>
  <definedNames>
    <definedName name="List_of_organisations">#REF!</definedName>
    <definedName name="Main_Department">#REF!</definedName>
    <definedName name="Month">#REF!</definedName>
    <definedName name="Organisation_Type">#REF!</definedName>
    <definedName name="_xlnm.Print_Area" localSheetId="0">'May 2013'!$A$1:$AO$21</definedName>
    <definedName name="Yes_No">#REF!</definedName>
  </definedNames>
  <calcPr fullCalcOnLoad="1"/>
</workbook>
</file>

<file path=xl/sharedStrings.xml><?xml version="1.0" encoding="utf-8"?>
<sst xmlns="http://schemas.openxmlformats.org/spreadsheetml/2006/main" count="85" uniqueCount="49">
  <si>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</si>
  <si>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</si>
  <si>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</si>
  <si>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</si>
  <si>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</si>
  <si>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</si>
  <si>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</si>
  <si>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</si>
  <si>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</si>
  <si>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</si>
  <si>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</si>
  <si>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</si>
  <si>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</si>
  <si>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</si>
  <si>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</si>
  <si>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</si>
  <si>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</si>
  <si>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</si>
  <si>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</si>
  <si>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</si>
  <si>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</si>
  <si>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</si>
  <si>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</si>
  <si>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</si>
  <si>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</si>
  <si>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</si>
  <si>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</si>
  <si>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</si>
  <si>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</si>
  <si>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</si>
  <si>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</si>
  <si>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</si>
  <si>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</si>
  <si>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</si>
  <si>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</si>
  <si>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</si>
  <si>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</si>
  <si>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</si>
  <si>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</si>
  <si>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</si>
  <si>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</si>
  <si>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</si>
  <si>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</si>
  <si>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</si>
  <si>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</si>
  <si>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</si>
  <si>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Ofsted's overall workforce continues to match that detailed in the spending review plans and longer term projections</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</si>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</sst>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29">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
      <sz val="8"/>
      <name val="MS Shell Dlg"/>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63">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25" fillId="0" borderId="12" xfId="0" applyFont="1" applyFill="1" applyBorder="1" applyAlignment="1" applyProtection="1">
      <alignment horizontal="center" wrapText="1"/>
      <protection/>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6"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18"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6" xfId="0" applyFont="1" applyFill="1" applyBorder="1" applyAlignment="1" applyProtection="1">
      <alignment horizontal="center"/>
      <protection/>
    </xf>
    <xf numFmtId="0" fontId="25" fillId="0" borderId="13" xfId="0" applyFont="1" applyFill="1" applyBorder="1" applyAlignment="1" applyProtection="1">
      <alignment/>
      <protection/>
    </xf>
    <xf numFmtId="0" fontId="25" fillId="0" borderId="14" xfId="0" applyFont="1" applyFill="1" applyBorder="1" applyAlignment="1" applyProtection="1">
      <alignment/>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21" xfId="0" applyFont="1" applyFill="1" applyBorder="1" applyAlignment="1" applyProtection="1">
      <alignment horizontal="center"/>
      <protection/>
    </xf>
    <xf numFmtId="0" fontId="27" fillId="0" borderId="19" xfId="0" applyFont="1" applyFill="1" applyBorder="1" applyAlignment="1" applyProtection="1">
      <alignment horizontal="center" wrapText="1"/>
      <protection/>
    </xf>
    <xf numFmtId="0" fontId="27" fillId="0" borderId="21"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5" fillId="0" borderId="15"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20" borderId="10" xfId="0" applyNumberFormat="1" applyFont="1" applyFill="1" applyBorder="1" applyAlignment="1" applyProtection="1">
      <alignment horizontal="right" vertical="center"/>
      <protection/>
    </xf>
    <xf numFmtId="1" fontId="0" fillId="20" borderId="10" xfId="0" applyNumberFormat="1" applyFont="1" applyFill="1" applyBorder="1" applyAlignment="1" applyProtection="1">
      <alignment horizontal="right" vertical="center"/>
      <protection/>
    </xf>
    <xf numFmtId="0" fontId="0" fillId="20" borderId="10" xfId="0" applyFill="1" applyBorder="1" applyAlignment="1" applyProtection="1">
      <alignment horizontal="right" vertical="center"/>
      <protection/>
    </xf>
    <xf numFmtId="1" fontId="0" fillId="20" borderId="10" xfId="0" applyNumberFormat="1" applyFill="1" applyBorder="1" applyAlignment="1" applyProtection="1">
      <alignment horizontal="right" vertical="center"/>
      <protection/>
    </xf>
    <xf numFmtId="3" fontId="0" fillId="22"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22" borderId="10" xfId="0" applyNumberFormat="1" applyFont="1" applyFill="1" applyBorder="1" applyAlignment="1" applyProtection="1">
      <alignment horizontal="right" vertical="center"/>
      <protection/>
    </xf>
    <xf numFmtId="186" fontId="0" fillId="25" borderId="10" xfId="0" applyNumberFormat="1" applyFill="1" applyBorder="1" applyAlignment="1" applyProtection="1">
      <alignment horizontal="right" vertical="center"/>
      <protection locked="0"/>
    </xf>
    <xf numFmtId="186" fontId="0" fillId="22" borderId="10" xfId="0" applyNumberFormat="1" applyFill="1" applyBorder="1" applyAlignment="1" applyProtection="1">
      <alignment horizontal="right" vertical="center"/>
      <protection/>
    </xf>
    <xf numFmtId="0" fontId="0" fillId="25" borderId="10" xfId="0" applyNumberFormat="1" applyFill="1" applyBorder="1" applyAlignment="1" applyProtection="1">
      <alignment vertical="center"/>
      <protection locked="0"/>
    </xf>
    <xf numFmtId="0" fontId="0" fillId="25" borderId="10" xfId="0" applyFill="1" applyBorder="1" applyAlignment="1" applyProtection="1">
      <alignment vertical="center"/>
      <protection locked="0"/>
    </xf>
    <xf numFmtId="0" fontId="0" fillId="25" borderId="0" xfId="0" applyFont="1" applyFill="1" applyAlignment="1" applyProtection="1">
      <alignment vertical="center"/>
      <protection locked="0"/>
    </xf>
    <xf numFmtId="0" fontId="0" fillId="0" borderId="0" xfId="0" applyFont="1" applyAlignment="1">
      <alignment/>
    </xf>
    <xf numFmtId="0" fontId="0" fillId="25" borderId="10" xfId="0" applyFont="1" applyFill="1" applyBorder="1" applyAlignment="1" applyProtection="1">
      <alignment vertical="center"/>
      <protection locked="0"/>
    </xf>
    <xf numFmtId="0" fontId="2" fillId="0" borderId="10" xfId="0" applyFont="1" applyBorder="1" applyAlignment="1">
      <alignment/>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0"/>
  <sheetViews>
    <sheetView tabSelected="1" zoomScale="90" zoomScaleNormal="90" zoomScalePageLayoutView="0" workbookViewId="0" topLeftCell="A1">
      <selection activeCell="E13" sqref="E13"/>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2" s="59" customFormat="1" ht="15">
      <c r="A4" s="43" t="s">
        <v>34</v>
      </c>
      <c r="B4" s="43" t="s">
        <v>35</v>
      </c>
      <c r="C4" s="44" t="s">
        <v>34</v>
      </c>
      <c r="D4" s="45">
        <v>145</v>
      </c>
      <c r="E4" s="46">
        <v>133.09</v>
      </c>
      <c r="F4" s="45">
        <v>435</v>
      </c>
      <c r="G4" s="46">
        <v>410.51</v>
      </c>
      <c r="H4" s="45">
        <v>1067</v>
      </c>
      <c r="I4" s="46">
        <v>1030.3</v>
      </c>
      <c r="J4" s="45">
        <v>732</v>
      </c>
      <c r="K4" s="46">
        <v>703.76</v>
      </c>
      <c r="L4" s="45">
        <v>100</v>
      </c>
      <c r="M4" s="46">
        <v>94.71</v>
      </c>
      <c r="N4" s="45"/>
      <c r="O4" s="46"/>
      <c r="P4" s="47">
        <f>SUM(D4,F4,H4,J4,L4,N4)</f>
        <v>2479</v>
      </c>
      <c r="Q4" s="48">
        <f>SUM(E4,G4,I4,K4,M4,O4)</f>
        <v>2372.37</v>
      </c>
      <c r="R4" s="45">
        <v>52</v>
      </c>
      <c r="S4" s="46">
        <v>39.38</v>
      </c>
      <c r="T4" s="45"/>
      <c r="U4" s="46"/>
      <c r="V4" s="45">
        <v>22</v>
      </c>
      <c r="W4" s="46">
        <v>22</v>
      </c>
      <c r="X4" s="45"/>
      <c r="Y4" s="46"/>
      <c r="Z4" s="49">
        <f>SUM(R4,T4,V4,X4,)</f>
        <v>74</v>
      </c>
      <c r="AA4" s="50">
        <f>SUM(S4,U4,W4,Y4)</f>
        <v>61.38</v>
      </c>
      <c r="AB4" s="51">
        <f>P4+Z4</f>
        <v>2553</v>
      </c>
      <c r="AC4" s="51">
        <f>Q4+AA4</f>
        <v>2433.75</v>
      </c>
      <c r="AD4" s="52">
        <v>8928300.279999997</v>
      </c>
      <c r="AE4" s="53">
        <v>0</v>
      </c>
      <c r="AF4" s="53">
        <v>250</v>
      </c>
      <c r="AG4" s="53">
        <v>45794.21</v>
      </c>
      <c r="AH4" s="53">
        <v>1690641.8399999999</v>
      </c>
      <c r="AI4" s="53">
        <v>744309.73</v>
      </c>
      <c r="AJ4" s="54">
        <f>SUM(AD4:AI4)</f>
        <v>11409296.059999999</v>
      </c>
      <c r="AK4" s="55">
        <v>304656.9</v>
      </c>
      <c r="AL4" s="55">
        <v>39727.92</v>
      </c>
      <c r="AM4" s="56">
        <f>SUM(AK4:AL4)</f>
        <v>344384.82</v>
      </c>
      <c r="AN4" s="56">
        <f>SUM(AM4,AJ4)</f>
        <v>11753680.879999999</v>
      </c>
      <c r="AO4" s="57" t="s">
        <v>36</v>
      </c>
      <c r="AP4" s="58"/>
    </row>
    <row r="5" spans="1:42" s="59" customFormat="1" ht="15">
      <c r="A5" s="43" t="s">
        <v>37</v>
      </c>
      <c r="B5" s="43" t="s">
        <v>38</v>
      </c>
      <c r="C5" s="43" t="s">
        <v>34</v>
      </c>
      <c r="D5" s="45">
        <v>31</v>
      </c>
      <c r="E5" s="46">
        <v>28.53</v>
      </c>
      <c r="F5" s="45">
        <v>52</v>
      </c>
      <c r="G5" s="46">
        <v>50.39</v>
      </c>
      <c r="H5" s="45">
        <v>290</v>
      </c>
      <c r="I5" s="46">
        <v>282.27</v>
      </c>
      <c r="J5" s="45">
        <v>303</v>
      </c>
      <c r="K5" s="46">
        <v>297.88</v>
      </c>
      <c r="L5" s="45">
        <v>30</v>
      </c>
      <c r="M5" s="46">
        <v>29.98</v>
      </c>
      <c r="N5" s="45"/>
      <c r="O5" s="46"/>
      <c r="P5" s="47">
        <f aca="true" t="shared" si="0" ref="P5:Q11">SUM(D5,F5,H5,J5,L5,N5)</f>
        <v>706</v>
      </c>
      <c r="Q5" s="48">
        <f t="shared" si="0"/>
        <v>689.05</v>
      </c>
      <c r="R5" s="45">
        <v>19</v>
      </c>
      <c r="S5" s="46">
        <v>18.91</v>
      </c>
      <c r="T5" s="45"/>
      <c r="U5" s="46"/>
      <c r="V5" s="45">
        <v>96</v>
      </c>
      <c r="W5" s="46">
        <v>96</v>
      </c>
      <c r="X5" s="45"/>
      <c r="Y5" s="46"/>
      <c r="Z5" s="49">
        <f aca="true" t="shared" si="1" ref="Z5:Z11">SUM(R5,T5,V5,X5,)</f>
        <v>115</v>
      </c>
      <c r="AA5" s="50">
        <f aca="true" t="shared" si="2" ref="AA5:AA11">SUM(S5,U5,W5,Y5)</f>
        <v>114.91</v>
      </c>
      <c r="AB5" s="51">
        <f aca="true" t="shared" si="3" ref="AB5:AC11">P5+Z5</f>
        <v>821</v>
      </c>
      <c r="AC5" s="51">
        <f t="shared" si="3"/>
        <v>803.9599999999999</v>
      </c>
      <c r="AD5" s="52">
        <v>2658054.42</v>
      </c>
      <c r="AE5" s="53">
        <v>0</v>
      </c>
      <c r="AF5" s="53">
        <v>0</v>
      </c>
      <c r="AG5" s="53">
        <v>1008.83</v>
      </c>
      <c r="AH5" s="53">
        <v>552046.17</v>
      </c>
      <c r="AI5" s="53">
        <v>246595.77</v>
      </c>
      <c r="AJ5" s="54">
        <f aca="true" t="shared" si="4" ref="AJ5:AJ11">SUM(AD5:AI5)</f>
        <v>3457705.19</v>
      </c>
      <c r="AK5" s="55">
        <v>-818352.06</v>
      </c>
      <c r="AL5" s="55">
        <v>0</v>
      </c>
      <c r="AM5" s="56">
        <f aca="true" t="shared" si="5" ref="AM5:AM11">SUM(AK5:AL5)</f>
        <v>-818352.06</v>
      </c>
      <c r="AN5" s="56">
        <f aca="true" t="shared" si="6" ref="AN5:AN11">SUM(AM5,AJ5)</f>
        <v>2639353.13</v>
      </c>
      <c r="AO5" s="60"/>
      <c r="AP5" s="61"/>
    </row>
    <row r="6" spans="1:42" s="59" customFormat="1" ht="15">
      <c r="A6" s="43" t="s">
        <v>39</v>
      </c>
      <c r="B6" s="43" t="s">
        <v>38</v>
      </c>
      <c r="C6" s="43" t="s">
        <v>34</v>
      </c>
      <c r="D6" s="45">
        <v>35</v>
      </c>
      <c r="E6" s="46">
        <v>34.12</v>
      </c>
      <c r="F6" s="45">
        <v>108</v>
      </c>
      <c r="G6" s="46">
        <v>101.49</v>
      </c>
      <c r="H6" s="45">
        <v>176</v>
      </c>
      <c r="I6" s="46">
        <v>168.32</v>
      </c>
      <c r="J6" s="45">
        <v>102</v>
      </c>
      <c r="K6" s="46">
        <v>99.83</v>
      </c>
      <c r="L6" s="45">
        <v>19</v>
      </c>
      <c r="M6" s="46">
        <v>18.86</v>
      </c>
      <c r="N6" s="45"/>
      <c r="O6" s="46"/>
      <c r="P6" s="47">
        <f t="shared" si="0"/>
        <v>440</v>
      </c>
      <c r="Q6" s="48">
        <f t="shared" si="0"/>
        <v>422.61999999999995</v>
      </c>
      <c r="R6" s="45">
        <v>5</v>
      </c>
      <c r="S6" s="46">
        <v>4.5</v>
      </c>
      <c r="T6" s="45"/>
      <c r="U6" s="46"/>
      <c r="V6" s="45"/>
      <c r="W6" s="46"/>
      <c r="X6" s="45"/>
      <c r="Y6" s="46"/>
      <c r="Z6" s="49">
        <f t="shared" si="1"/>
        <v>5</v>
      </c>
      <c r="AA6" s="50">
        <f t="shared" si="2"/>
        <v>4.5</v>
      </c>
      <c r="AB6" s="51">
        <f t="shared" si="3"/>
        <v>445</v>
      </c>
      <c r="AC6" s="51">
        <f t="shared" si="3"/>
        <v>427.11999999999995</v>
      </c>
      <c r="AD6" s="52">
        <v>1303185.62</v>
      </c>
      <c r="AE6" s="53">
        <v>0</v>
      </c>
      <c r="AF6" s="53">
        <v>0</v>
      </c>
      <c r="AG6" s="53">
        <v>5059.33</v>
      </c>
      <c r="AH6" s="53">
        <v>260463.61</v>
      </c>
      <c r="AI6" s="53">
        <v>112854.28</v>
      </c>
      <c r="AJ6" s="54">
        <f t="shared" si="4"/>
        <v>1681562.84</v>
      </c>
      <c r="AK6" s="55">
        <v>11626.45</v>
      </c>
      <c r="AL6" s="55">
        <v>84708.70999999999</v>
      </c>
      <c r="AM6" s="56">
        <f t="shared" si="5"/>
        <v>96335.15999999999</v>
      </c>
      <c r="AN6" s="56">
        <f t="shared" si="6"/>
        <v>1777898</v>
      </c>
      <c r="AO6" s="61"/>
      <c r="AP6" s="61"/>
    </row>
    <row r="7" spans="1:42" s="59" customFormat="1" ht="15">
      <c r="A7" s="43" t="s">
        <v>40</v>
      </c>
      <c r="B7" s="43" t="s">
        <v>38</v>
      </c>
      <c r="C7" s="43" t="s">
        <v>34</v>
      </c>
      <c r="D7" s="45">
        <v>2</v>
      </c>
      <c r="E7" s="46">
        <v>2</v>
      </c>
      <c r="F7" s="45">
        <v>13</v>
      </c>
      <c r="G7" s="46">
        <v>13</v>
      </c>
      <c r="H7" s="45">
        <v>38</v>
      </c>
      <c r="I7" s="46">
        <v>37.2</v>
      </c>
      <c r="J7" s="45">
        <v>35</v>
      </c>
      <c r="K7" s="46">
        <v>34.27</v>
      </c>
      <c r="L7" s="45">
        <v>4</v>
      </c>
      <c r="M7" s="46">
        <v>4</v>
      </c>
      <c r="N7" s="45"/>
      <c r="O7" s="46"/>
      <c r="P7" s="47">
        <f t="shared" si="0"/>
        <v>92</v>
      </c>
      <c r="Q7" s="48">
        <f t="shared" si="0"/>
        <v>90.47</v>
      </c>
      <c r="R7" s="45">
        <v>4</v>
      </c>
      <c r="S7" s="46">
        <v>4</v>
      </c>
      <c r="T7" s="45"/>
      <c r="U7" s="46"/>
      <c r="V7" s="45">
        <v>4</v>
      </c>
      <c r="W7" s="46">
        <v>0.83</v>
      </c>
      <c r="X7" s="45"/>
      <c r="Y7" s="46"/>
      <c r="Z7" s="49">
        <f>SUM(R7,T7,V7,X7,)</f>
        <v>8</v>
      </c>
      <c r="AA7" s="50">
        <f t="shared" si="2"/>
        <v>4.83</v>
      </c>
      <c r="AB7" s="51">
        <f t="shared" si="3"/>
        <v>100</v>
      </c>
      <c r="AC7" s="51">
        <f t="shared" si="3"/>
        <v>95.3</v>
      </c>
      <c r="AD7" s="52">
        <v>441036.89</v>
      </c>
      <c r="AE7" s="53">
        <v>0</v>
      </c>
      <c r="AF7" s="53">
        <v>0</v>
      </c>
      <c r="AG7" s="53">
        <v>337.16</v>
      </c>
      <c r="AH7" s="53">
        <v>64164.14</v>
      </c>
      <c r="AI7" s="53">
        <v>43857.88</v>
      </c>
      <c r="AJ7" s="54">
        <f t="shared" si="4"/>
        <v>549396.07</v>
      </c>
      <c r="AK7" s="55">
        <v>7945.56</v>
      </c>
      <c r="AL7" s="55">
        <v>8105.4</v>
      </c>
      <c r="AM7" s="56">
        <f t="shared" si="5"/>
        <v>16050.96</v>
      </c>
      <c r="AN7" s="56">
        <f t="shared" si="6"/>
        <v>565447.0299999999</v>
      </c>
      <c r="AO7" s="61"/>
      <c r="AP7" s="61"/>
    </row>
    <row r="8" spans="1:42" s="59" customFormat="1" ht="15">
      <c r="A8" s="43" t="s">
        <v>41</v>
      </c>
      <c r="B8" s="43" t="s">
        <v>42</v>
      </c>
      <c r="C8" s="43" t="s">
        <v>34</v>
      </c>
      <c r="D8" s="45">
        <v>277</v>
      </c>
      <c r="E8" s="46">
        <v>257.3702702702702</v>
      </c>
      <c r="F8" s="45">
        <v>62</v>
      </c>
      <c r="G8" s="46">
        <v>58.910810810810815</v>
      </c>
      <c r="H8" s="45">
        <v>83</v>
      </c>
      <c r="I8" s="46">
        <v>78.23243243243242</v>
      </c>
      <c r="J8" s="45">
        <v>1386</v>
      </c>
      <c r="K8" s="46">
        <v>1236.1496291193398</v>
      </c>
      <c r="L8" s="45">
        <v>31</v>
      </c>
      <c r="M8" s="46">
        <v>30.4</v>
      </c>
      <c r="N8" s="45"/>
      <c r="O8" s="46"/>
      <c r="P8" s="47">
        <f t="shared" si="0"/>
        <v>1839</v>
      </c>
      <c r="Q8" s="48">
        <f t="shared" si="0"/>
        <v>1661.0631426328532</v>
      </c>
      <c r="R8" s="45">
        <v>184</v>
      </c>
      <c r="S8" s="46">
        <v>184</v>
      </c>
      <c r="T8" s="45">
        <v>6</v>
      </c>
      <c r="U8" s="46">
        <v>6</v>
      </c>
      <c r="V8" s="45"/>
      <c r="W8" s="46"/>
      <c r="X8" s="45"/>
      <c r="Y8" s="46"/>
      <c r="Z8" s="49">
        <f t="shared" si="1"/>
        <v>190</v>
      </c>
      <c r="AA8" s="50">
        <f t="shared" si="2"/>
        <v>190</v>
      </c>
      <c r="AB8" s="51">
        <f t="shared" si="3"/>
        <v>2029</v>
      </c>
      <c r="AC8" s="51">
        <f t="shared" si="3"/>
        <v>1851.0631426328532</v>
      </c>
      <c r="AD8" s="52">
        <v>5145730</v>
      </c>
      <c r="AE8" s="53">
        <v>131700</v>
      </c>
      <c r="AF8" s="53"/>
      <c r="AG8" s="53">
        <v>5877</v>
      </c>
      <c r="AH8" s="53">
        <v>999128</v>
      </c>
      <c r="AI8" s="53">
        <v>452345</v>
      </c>
      <c r="AJ8" s="54">
        <f t="shared" si="4"/>
        <v>6734780</v>
      </c>
      <c r="AK8" s="55">
        <v>982867</v>
      </c>
      <c r="AL8" s="55"/>
      <c r="AM8" s="56">
        <f t="shared" si="5"/>
        <v>982867</v>
      </c>
      <c r="AN8" s="56">
        <f t="shared" si="6"/>
        <v>7717647</v>
      </c>
      <c r="AO8" s="61" t="s">
        <v>43</v>
      </c>
      <c r="AP8" s="61"/>
    </row>
    <row r="9" spans="1:42" s="59" customFormat="1" ht="15">
      <c r="A9" s="43" t="s">
        <v>44</v>
      </c>
      <c r="B9" s="43" t="s">
        <v>45</v>
      </c>
      <c r="C9" s="43" t="s">
        <v>34</v>
      </c>
      <c r="D9" s="45">
        <v>192</v>
      </c>
      <c r="E9" s="46">
        <v>177.55</v>
      </c>
      <c r="F9" s="45">
        <v>122</v>
      </c>
      <c r="G9" s="46">
        <v>118.76</v>
      </c>
      <c r="H9" s="45">
        <v>444</v>
      </c>
      <c r="I9" s="46">
        <v>435.71</v>
      </c>
      <c r="J9" s="45">
        <v>472</v>
      </c>
      <c r="K9" s="46">
        <v>451.2827</v>
      </c>
      <c r="L9" s="45">
        <v>27</v>
      </c>
      <c r="M9" s="46">
        <v>27</v>
      </c>
      <c r="N9" s="45">
        <v>15</v>
      </c>
      <c r="O9" s="46">
        <v>15</v>
      </c>
      <c r="P9" s="47">
        <f t="shared" si="0"/>
        <v>1272</v>
      </c>
      <c r="Q9" s="48">
        <f t="shared" si="0"/>
        <v>1225.3027</v>
      </c>
      <c r="R9" s="45">
        <v>28</v>
      </c>
      <c r="S9" s="46">
        <v>10.92</v>
      </c>
      <c r="T9" s="45">
        <v>0</v>
      </c>
      <c r="U9" s="46">
        <v>0</v>
      </c>
      <c r="V9" s="45">
        <v>3</v>
      </c>
      <c r="W9" s="46">
        <v>2.37</v>
      </c>
      <c r="X9" s="45">
        <v>0</v>
      </c>
      <c r="Y9" s="46">
        <v>0</v>
      </c>
      <c r="Z9" s="49">
        <f t="shared" si="1"/>
        <v>31</v>
      </c>
      <c r="AA9" s="50">
        <f t="shared" si="2"/>
        <v>13.29</v>
      </c>
      <c r="AB9" s="51">
        <f t="shared" si="3"/>
        <v>1303</v>
      </c>
      <c r="AC9" s="51">
        <f t="shared" si="3"/>
        <v>1238.5927</v>
      </c>
      <c r="AD9" s="52">
        <v>4371457.59</v>
      </c>
      <c r="AE9" s="53">
        <v>208800.79999999586</v>
      </c>
      <c r="AF9" s="53">
        <v>0</v>
      </c>
      <c r="AG9" s="53">
        <v>12582.8</v>
      </c>
      <c r="AH9" s="53">
        <v>927925.4399999967</v>
      </c>
      <c r="AI9" s="53">
        <v>434184.03999999707</v>
      </c>
      <c r="AJ9" s="54">
        <f t="shared" si="4"/>
        <v>5954950.66999999</v>
      </c>
      <c r="AK9" s="55">
        <v>130423.28</v>
      </c>
      <c r="AL9" s="55">
        <v>0</v>
      </c>
      <c r="AM9" s="56">
        <f t="shared" si="5"/>
        <v>130423.28</v>
      </c>
      <c r="AN9" s="56">
        <f t="shared" si="6"/>
        <v>6085373.94999999</v>
      </c>
      <c r="AO9" s="61" t="s">
        <v>46</v>
      </c>
      <c r="AP9" s="61"/>
    </row>
    <row r="10" spans="1:42" s="59" customFormat="1" ht="15">
      <c r="A10" s="43" t="s">
        <v>47</v>
      </c>
      <c r="B10" s="43" t="s">
        <v>45</v>
      </c>
      <c r="C10" s="43" t="s">
        <v>34</v>
      </c>
      <c r="D10" s="45">
        <v>5</v>
      </c>
      <c r="E10" s="46">
        <v>5</v>
      </c>
      <c r="F10" s="45">
        <v>28</v>
      </c>
      <c r="G10" s="46">
        <v>27.83</v>
      </c>
      <c r="H10" s="45">
        <v>66</v>
      </c>
      <c r="I10" s="46">
        <v>64.98</v>
      </c>
      <c r="J10" s="45">
        <v>58</v>
      </c>
      <c r="K10" s="46">
        <v>57.29</v>
      </c>
      <c r="L10" s="45">
        <v>9</v>
      </c>
      <c r="M10" s="46">
        <v>9</v>
      </c>
      <c r="N10" s="45">
        <v>1</v>
      </c>
      <c r="O10" s="46">
        <v>1</v>
      </c>
      <c r="P10" s="47">
        <f t="shared" si="0"/>
        <v>167</v>
      </c>
      <c r="Q10" s="48">
        <f t="shared" si="0"/>
        <v>165.1</v>
      </c>
      <c r="R10" s="45">
        <v>5</v>
      </c>
      <c r="S10" s="46">
        <v>5</v>
      </c>
      <c r="T10" s="45">
        <v>6</v>
      </c>
      <c r="U10" s="46">
        <v>6</v>
      </c>
      <c r="V10" s="45">
        <v>7</v>
      </c>
      <c r="W10" s="46">
        <v>7</v>
      </c>
      <c r="X10" s="45">
        <v>0</v>
      </c>
      <c r="Y10" s="46">
        <v>0</v>
      </c>
      <c r="Z10" s="49">
        <f t="shared" si="1"/>
        <v>18</v>
      </c>
      <c r="AA10" s="50">
        <f t="shared" si="2"/>
        <v>18</v>
      </c>
      <c r="AB10" s="51">
        <f t="shared" si="3"/>
        <v>185</v>
      </c>
      <c r="AC10" s="51">
        <f t="shared" si="3"/>
        <v>183.1</v>
      </c>
      <c r="AD10" s="52">
        <v>558965</v>
      </c>
      <c r="AE10" s="53">
        <v>0</v>
      </c>
      <c r="AF10" s="53">
        <v>0</v>
      </c>
      <c r="AG10" s="53">
        <v>2447</v>
      </c>
      <c r="AH10" s="53">
        <v>109411</v>
      </c>
      <c r="AI10" s="53">
        <v>51572</v>
      </c>
      <c r="AJ10" s="54">
        <f t="shared" si="4"/>
        <v>722395</v>
      </c>
      <c r="AK10" s="55">
        <v>177422</v>
      </c>
      <c r="AL10" s="55">
        <v>0</v>
      </c>
      <c r="AM10" s="56">
        <f t="shared" si="5"/>
        <v>177422</v>
      </c>
      <c r="AN10" s="56">
        <f t="shared" si="6"/>
        <v>899817</v>
      </c>
      <c r="AO10" s="61"/>
      <c r="AP10" s="61"/>
    </row>
    <row r="11" spans="1:42" s="59" customFormat="1" ht="15">
      <c r="A11" s="43" t="s">
        <v>48</v>
      </c>
      <c r="B11" s="43" t="s">
        <v>42</v>
      </c>
      <c r="C11" s="43" t="s">
        <v>34</v>
      </c>
      <c r="D11" s="45">
        <v>1</v>
      </c>
      <c r="E11" s="46">
        <v>1</v>
      </c>
      <c r="F11" s="45">
        <v>6</v>
      </c>
      <c r="G11" s="46">
        <v>6</v>
      </c>
      <c r="H11" s="45">
        <v>8</v>
      </c>
      <c r="I11" s="46">
        <v>8</v>
      </c>
      <c r="J11" s="45">
        <v>10</v>
      </c>
      <c r="K11" s="46">
        <v>9.4</v>
      </c>
      <c r="L11" s="45">
        <v>2</v>
      </c>
      <c r="M11" s="46">
        <v>2</v>
      </c>
      <c r="N11" s="45"/>
      <c r="O11" s="46"/>
      <c r="P11" s="47">
        <f t="shared" si="0"/>
        <v>27</v>
      </c>
      <c r="Q11" s="48">
        <f t="shared" si="0"/>
        <v>26.4</v>
      </c>
      <c r="R11" s="45"/>
      <c r="S11" s="46"/>
      <c r="T11" s="45"/>
      <c r="U11" s="46"/>
      <c r="V11" s="45"/>
      <c r="W11" s="46"/>
      <c r="X11" s="45"/>
      <c r="Y11" s="46"/>
      <c r="Z11" s="49">
        <f t="shared" si="1"/>
        <v>0</v>
      </c>
      <c r="AA11" s="50">
        <f t="shared" si="2"/>
        <v>0</v>
      </c>
      <c r="AB11" s="51">
        <f t="shared" si="3"/>
        <v>27</v>
      </c>
      <c r="AC11" s="51">
        <f t="shared" si="3"/>
        <v>26.4</v>
      </c>
      <c r="AD11" s="52">
        <v>100373.16</v>
      </c>
      <c r="AE11" s="53"/>
      <c r="AF11" s="53"/>
      <c r="AG11" s="53"/>
      <c r="AH11" s="53">
        <v>19398.19</v>
      </c>
      <c r="AI11" s="53">
        <v>8402.79</v>
      </c>
      <c r="AJ11" s="54">
        <f t="shared" si="4"/>
        <v>128174.14000000001</v>
      </c>
      <c r="AK11" s="55"/>
      <c r="AL11" s="55"/>
      <c r="AM11" s="56">
        <f t="shared" si="5"/>
        <v>0</v>
      </c>
      <c r="AN11" s="56">
        <f t="shared" si="6"/>
        <v>128174.14000000001</v>
      </c>
      <c r="AO11" s="61"/>
      <c r="AP11" s="62"/>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N2:O2"/>
    <mergeCell ref="AG2:AG3"/>
    <mergeCell ref="AH2:AH3"/>
    <mergeCell ref="R2:S2"/>
    <mergeCell ref="AD2:AD3"/>
    <mergeCell ref="AE2:AE3"/>
    <mergeCell ref="AF2:AF3"/>
    <mergeCell ref="T2:U2"/>
    <mergeCell ref="A1:A3"/>
    <mergeCell ref="B1:B3"/>
    <mergeCell ref="C1:C3"/>
    <mergeCell ref="AD1:AJ1"/>
    <mergeCell ref="D2:E2"/>
    <mergeCell ref="X2:Y2"/>
    <mergeCell ref="Z2:AA2"/>
    <mergeCell ref="AB1:AC2"/>
    <mergeCell ref="R1:AA1"/>
    <mergeCell ref="AJ2:AJ3"/>
    <mergeCell ref="AL2:AL3"/>
    <mergeCell ref="AM2:AM3"/>
    <mergeCell ref="V2:W2"/>
    <mergeCell ref="AI2:AI3"/>
    <mergeCell ref="AO1:AO3"/>
    <mergeCell ref="D1:Q1"/>
    <mergeCell ref="L2:M2"/>
    <mergeCell ref="J2:K2"/>
    <mergeCell ref="H2:I2"/>
    <mergeCell ref="F2:G2"/>
    <mergeCell ref="P2:Q2"/>
    <mergeCell ref="AN1:AN3"/>
    <mergeCell ref="AK1:AM1"/>
    <mergeCell ref="AK2:AK3"/>
  </mergeCells>
  <conditionalFormatting sqref="B9:B100 B4">
    <cfRule type="expression" priority="22" dxfId="0">
      <formula>AND(NOT(ISBLANK($A4)),ISBLANK(B4))</formula>
    </cfRule>
  </conditionalFormatting>
  <conditionalFormatting sqref="C4:C100">
    <cfRule type="expression" priority="21" dxfId="0">
      <formula>AND(NOT(ISBLANK(A4)),ISBLANK(C4))</formula>
    </cfRule>
  </conditionalFormatting>
  <conditionalFormatting sqref="D4:D100 F4:F11 H4:H11 J4:J11 L4:L11 N4:N11 R4:R11 T4:T11 V4:V11 X4:X11">
    <cfRule type="expression" priority="20" dxfId="0">
      <formula>AND(NOT(ISBLANK(E4)),ISBLANK(D4))</formula>
    </cfRule>
  </conditionalFormatting>
  <conditionalFormatting sqref="E4:E100 W4:W11 G4:G11 I4:I11 K4:K11 M4:M11 O4:O11 S4:S11 U4:U11 Y4:Y11">
    <cfRule type="expression" priority="19" dxfId="0">
      <formula>AND(NOT(ISBLANK(D4)),ISBLANK(E4))</formula>
    </cfRule>
  </conditionalFormatting>
  <conditionalFormatting sqref="F12:F100">
    <cfRule type="expression" priority="18" dxfId="0">
      <formula>AND(NOT(ISBLANK(G12)),ISBLANK(F12))</formula>
    </cfRule>
  </conditionalFormatting>
  <conditionalFormatting sqref="G12:G100">
    <cfRule type="expression" priority="17" dxfId="0">
      <formula>AND(NOT(ISBLANK(F12)),ISBLANK(G12))</formula>
    </cfRule>
  </conditionalFormatting>
  <conditionalFormatting sqref="H12:H100">
    <cfRule type="expression" priority="16" dxfId="0">
      <formula>AND(NOT(ISBLANK(I12)),ISBLANK(H12))</formula>
    </cfRule>
  </conditionalFormatting>
  <conditionalFormatting sqref="I12:I100">
    <cfRule type="expression" priority="15" dxfId="0">
      <formula>AND(NOT(ISBLANK(H12)),ISBLANK(I12))</formula>
    </cfRule>
  </conditionalFormatting>
  <conditionalFormatting sqref="J12:J100">
    <cfRule type="expression" priority="14" dxfId="0">
      <formula>AND(NOT(ISBLANK(K12)),ISBLANK(J12))</formula>
    </cfRule>
  </conditionalFormatting>
  <conditionalFormatting sqref="K12:K100">
    <cfRule type="expression" priority="13" dxfId="0">
      <formula>AND(NOT(ISBLANK(J12)),ISBLANK(K12))</formula>
    </cfRule>
  </conditionalFormatting>
  <conditionalFormatting sqref="L12:L100">
    <cfRule type="expression" priority="12" dxfId="0">
      <formula>AND(NOT(ISBLANK(M12)),ISBLANK(L12))</formula>
    </cfRule>
  </conditionalFormatting>
  <conditionalFormatting sqref="M12:M100">
    <cfRule type="expression" priority="11" dxfId="0">
      <formula>AND(NOT(ISBLANK(L12)),ISBLANK(M12))</formula>
    </cfRule>
  </conditionalFormatting>
  <conditionalFormatting sqref="N12:N100">
    <cfRule type="expression" priority="10" dxfId="0">
      <formula>AND(NOT(ISBLANK(O12)),ISBLANK(N12))</formula>
    </cfRule>
  </conditionalFormatting>
  <conditionalFormatting sqref="O12:O100">
    <cfRule type="expression" priority="9" dxfId="0">
      <formula>AND(NOT(ISBLANK(N12)),ISBLANK(O12))</formula>
    </cfRule>
  </conditionalFormatting>
  <conditionalFormatting sqref="R12:R100">
    <cfRule type="expression" priority="8" dxfId="0">
      <formula>AND(NOT(ISBLANK(S12)),ISBLANK(R12))</formula>
    </cfRule>
  </conditionalFormatting>
  <conditionalFormatting sqref="S12:S100">
    <cfRule type="expression" priority="7" dxfId="0">
      <formula>AND(NOT(ISBLANK(R12)),ISBLANK(S12))</formula>
    </cfRule>
  </conditionalFormatting>
  <conditionalFormatting sqref="T12:T100">
    <cfRule type="expression" priority="6" dxfId="0">
      <formula>AND(NOT(ISBLANK(U12)),ISBLANK(T12))</formula>
    </cfRule>
  </conditionalFormatting>
  <conditionalFormatting sqref="U12:U100">
    <cfRule type="expression" priority="5" dxfId="0">
      <formula>AND(NOT(ISBLANK(T12)),ISBLANK(U12))</formula>
    </cfRule>
  </conditionalFormatting>
  <conditionalFormatting sqref="V12:V100">
    <cfRule type="expression" priority="4" dxfId="0">
      <formula>AND(NOT(ISBLANK(W12)),ISBLANK(V12))</formula>
    </cfRule>
  </conditionalFormatting>
  <conditionalFormatting sqref="W12:W100">
    <cfRule type="expression" priority="3" dxfId="0">
      <formula>AND(NOT(ISBLANK(V12)),ISBLANK(W12))</formula>
    </cfRule>
  </conditionalFormatting>
  <conditionalFormatting sqref="X12:X100">
    <cfRule type="expression" priority="2" dxfId="0">
      <formula>AND(NOT(ISBLANK(Y12)),ISBLANK(X12))</formula>
    </cfRule>
  </conditionalFormatting>
  <conditionalFormatting sqref="Y12:Y100">
    <cfRule type="expression" priority="1" dxfId="0">
      <formula>AND(NOT(ISBLANK(X12)),ISBLANK(Y12))</formula>
    </cfRule>
  </conditionalFormatting>
  <conditionalFormatting sqref="B5:B7">
    <cfRule type="expression" priority="23" dxfId="22" stopIfTrue="1">
      <formula>AND(NOT(ISBLANK($A3)),ISBLANK(B5))</formula>
    </cfRule>
  </conditionalFormatting>
  <conditionalFormatting sqref="B8">
    <cfRule type="expression" priority="24" dxfId="22"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O6:AO65536 R101:AN65536 AO1 P4:Q65536 R1 A1:C1 P2 A101:O65536 AB1 AB3:AC100 AP1:IV3 AP12:IV65536 AP4:AP10 AO4 AQ4:IV11"/>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lburnett</cp:lastModifiedBy>
  <cp:lastPrinted>2011-05-16T09:46:00Z</cp:lastPrinted>
  <dcterms:created xsi:type="dcterms:W3CDTF">2011-03-30T15:28:39Z</dcterms:created>
  <dcterms:modified xsi:type="dcterms:W3CDTF">2013-06-25T08:29:16Z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