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640" tabRatio="734" activeTab="0"/>
  </bookViews>
  <sheets>
    <sheet name="October 2012" sheetId="1" r:id="rId1"/>
  </sheets>
  <definedNames>
    <definedName name="List_of_organisations">#REF!</definedName>
    <definedName name="Main_Department">#REF!</definedName>
    <definedName name="Month">#REF!</definedName>
    <definedName name="Organisation_Type">#REF!</definedName>
    <definedName name="_xlnm.Print_Area" localSheetId="0">'October 2012'!$A$1:$AO$21</definedName>
    <definedName name="Yes_No">#REF!</definedName>
  </definedNames>
  <calcPr fullCalcOnLoad="1"/>
</workbook>
</file>

<file path=xl/sharedStrings.xml><?xml version="1.0" encoding="utf-8"?>
<sst xmlns="http://schemas.openxmlformats.org/spreadsheetml/2006/main" count="87" uniqueCount="49">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</sst>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MS Shell Dlg"/>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1">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5" borderId="10" xfId="0" applyNumberFormat="1" applyFill="1" applyBorder="1" applyAlignment="1" applyProtection="1">
      <alignment horizontal="right" vertical="center"/>
      <protection locked="0"/>
    </xf>
    <xf numFmtId="186" fontId="0" fillId="22" borderId="10" xfId="0" applyNumberFormat="1" applyFill="1" applyBorder="1" applyAlignment="1" applyProtection="1">
      <alignment horizontal="right" vertical="center"/>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0" borderId="0" xfId="0" applyFont="1" applyAlignment="1">
      <alignment/>
    </xf>
    <xf numFmtId="0" fontId="0" fillId="25" borderId="10" xfId="0" applyFont="1" applyFill="1" applyBorder="1" applyAlignment="1" applyProtection="1">
      <alignment vertical="center"/>
      <protection locked="0"/>
    </xf>
    <xf numFmtId="0" fontId="2" fillId="0" borderId="10" xfId="0" applyFont="1" applyBorder="1" applyAlignment="1">
      <alignment/>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B16" sqref="B16"/>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2" s="57" customFormat="1" ht="15">
      <c r="A4" s="43" t="s">
        <v>34</v>
      </c>
      <c r="B4" s="43" t="s">
        <v>35</v>
      </c>
      <c r="C4" s="44" t="s">
        <v>34</v>
      </c>
      <c r="D4" s="45">
        <v>164</v>
      </c>
      <c r="E4" s="46">
        <v>149.19</v>
      </c>
      <c r="F4" s="45">
        <v>483</v>
      </c>
      <c r="G4" s="46">
        <v>455.1</v>
      </c>
      <c r="H4" s="45">
        <v>1143</v>
      </c>
      <c r="I4" s="46">
        <v>1103.71</v>
      </c>
      <c r="J4" s="45">
        <v>757</v>
      </c>
      <c r="K4" s="46">
        <v>730.31</v>
      </c>
      <c r="L4" s="45">
        <v>120</v>
      </c>
      <c r="M4" s="46">
        <v>114.66</v>
      </c>
      <c r="N4" s="45"/>
      <c r="O4" s="46"/>
      <c r="P4" s="47">
        <f>SUM(D4,F4,H4,J4,L4,N4)</f>
        <v>2667</v>
      </c>
      <c r="Q4" s="47">
        <f>SUM(E4,G4,I4,K4,M4,O4)</f>
        <v>2552.97</v>
      </c>
      <c r="R4" s="45">
        <v>50</v>
      </c>
      <c r="S4" s="46">
        <v>30.14</v>
      </c>
      <c r="T4" s="45"/>
      <c r="U4" s="46"/>
      <c r="V4" s="45">
        <v>15</v>
      </c>
      <c r="W4" s="46">
        <v>15</v>
      </c>
      <c r="X4" s="45"/>
      <c r="Y4" s="46"/>
      <c r="Z4" s="48">
        <f>SUM(R4,T4,V4,X4,)</f>
        <v>65</v>
      </c>
      <c r="AA4" s="48">
        <f>SUM(S4,U4,W4,Y4)</f>
        <v>45.14</v>
      </c>
      <c r="AB4" s="49">
        <f>P4+Z4</f>
        <v>2732</v>
      </c>
      <c r="AC4" s="49">
        <f>Q4+AA4</f>
        <v>2598.1099999999997</v>
      </c>
      <c r="AD4" s="50">
        <v>9105857.599999998</v>
      </c>
      <c r="AE4" s="51">
        <v>0</v>
      </c>
      <c r="AF4" s="51">
        <v>-374.24</v>
      </c>
      <c r="AG4" s="51">
        <v>77807.42000000001</v>
      </c>
      <c r="AH4" s="51">
        <v>1782387.61</v>
      </c>
      <c r="AI4" s="51">
        <v>801091.76</v>
      </c>
      <c r="AJ4" s="52">
        <f>SUM(AD4:AI4)</f>
        <v>11766770.149999997</v>
      </c>
      <c r="AK4" s="53">
        <v>196828.07</v>
      </c>
      <c r="AL4" s="53">
        <v>127416.45</v>
      </c>
      <c r="AM4" s="54">
        <f>SUM(AK4:AL4)</f>
        <v>324244.52</v>
      </c>
      <c r="AN4" s="54">
        <f>SUM(AM4,AJ4)</f>
        <v>12091014.669999996</v>
      </c>
      <c r="AO4" s="55" t="s">
        <v>36</v>
      </c>
      <c r="AP4" s="56"/>
    </row>
    <row r="5" spans="1:42" s="57" customFormat="1" ht="15">
      <c r="A5" s="43" t="s">
        <v>37</v>
      </c>
      <c r="B5" s="43" t="s">
        <v>38</v>
      </c>
      <c r="C5" s="43" t="s">
        <v>34</v>
      </c>
      <c r="D5" s="45">
        <v>24</v>
      </c>
      <c r="E5" s="46">
        <v>21.33</v>
      </c>
      <c r="F5" s="45">
        <v>52</v>
      </c>
      <c r="G5" s="46">
        <v>50.26</v>
      </c>
      <c r="H5" s="45">
        <v>291</v>
      </c>
      <c r="I5" s="46">
        <v>282.89</v>
      </c>
      <c r="J5" s="45">
        <v>261</v>
      </c>
      <c r="K5" s="46">
        <v>255.91</v>
      </c>
      <c r="L5" s="45">
        <v>31</v>
      </c>
      <c r="M5" s="46">
        <v>30.46</v>
      </c>
      <c r="N5" s="45"/>
      <c r="O5" s="46"/>
      <c r="P5" s="47">
        <f aca="true" t="shared" si="0" ref="P5:Q12">SUM(D5,F5,H5,J5,L5,N5)</f>
        <v>659</v>
      </c>
      <c r="Q5" s="47">
        <f t="shared" si="0"/>
        <v>640.85</v>
      </c>
      <c r="R5" s="45">
        <v>26</v>
      </c>
      <c r="S5" s="46">
        <v>26</v>
      </c>
      <c r="T5" s="45"/>
      <c r="U5" s="46"/>
      <c r="V5" s="45">
        <v>86</v>
      </c>
      <c r="W5" s="46">
        <v>86</v>
      </c>
      <c r="X5" s="45"/>
      <c r="Y5" s="46"/>
      <c r="Z5" s="48">
        <f aca="true" t="shared" si="1" ref="Z5:Z12">SUM(R5,T5,V5,X5,)</f>
        <v>112</v>
      </c>
      <c r="AA5" s="48">
        <f aca="true" t="shared" si="2" ref="AA5:AA12">SUM(S5,U5,W5,Y5)</f>
        <v>112</v>
      </c>
      <c r="AB5" s="49">
        <f aca="true" t="shared" si="3" ref="AB5:AC12">P5+Z5</f>
        <v>771</v>
      </c>
      <c r="AC5" s="49">
        <f t="shared" si="3"/>
        <v>752.85</v>
      </c>
      <c r="AD5" s="50">
        <v>2618677.63</v>
      </c>
      <c r="AE5" s="51">
        <v>0</v>
      </c>
      <c r="AF5" s="51">
        <v>299.92</v>
      </c>
      <c r="AG5" s="51">
        <v>3763.83</v>
      </c>
      <c r="AH5" s="51">
        <v>520487.36</v>
      </c>
      <c r="AI5" s="51">
        <v>240328.9</v>
      </c>
      <c r="AJ5" s="52">
        <f aca="true" t="shared" si="4" ref="AJ5:AJ12">SUM(AD5:AI5)</f>
        <v>3383557.6399999997</v>
      </c>
      <c r="AK5" s="53">
        <v>1135024.01</v>
      </c>
      <c r="AL5" s="53">
        <v>0</v>
      </c>
      <c r="AM5" s="54">
        <f aca="true" t="shared" si="5" ref="AM5:AM12">SUM(AK5:AL5)</f>
        <v>1135024.01</v>
      </c>
      <c r="AN5" s="54">
        <f aca="true" t="shared" si="6" ref="AN5:AN12">SUM(AM5,AJ5)</f>
        <v>4518581.649999999</v>
      </c>
      <c r="AO5" s="58"/>
      <c r="AP5" s="59"/>
    </row>
    <row r="6" spans="1:42" s="57" customFormat="1" ht="15">
      <c r="A6" s="43" t="s">
        <v>39</v>
      </c>
      <c r="B6" s="43" t="s">
        <v>38</v>
      </c>
      <c r="C6" s="43" t="s">
        <v>34</v>
      </c>
      <c r="D6" s="45">
        <v>20</v>
      </c>
      <c r="E6" s="46">
        <v>18.81</v>
      </c>
      <c r="F6" s="45">
        <v>54</v>
      </c>
      <c r="G6" s="46">
        <v>50.48</v>
      </c>
      <c r="H6" s="45">
        <v>86</v>
      </c>
      <c r="I6" s="46">
        <v>79.61</v>
      </c>
      <c r="J6" s="45">
        <v>42</v>
      </c>
      <c r="K6" s="46">
        <v>39.86</v>
      </c>
      <c r="L6" s="45">
        <v>14</v>
      </c>
      <c r="M6" s="46">
        <v>14</v>
      </c>
      <c r="N6" s="45"/>
      <c r="O6" s="46"/>
      <c r="P6" s="47">
        <f t="shared" si="0"/>
        <v>216</v>
      </c>
      <c r="Q6" s="47">
        <f t="shared" si="0"/>
        <v>202.76</v>
      </c>
      <c r="R6" s="45">
        <v>0</v>
      </c>
      <c r="S6" s="46">
        <v>0</v>
      </c>
      <c r="T6" s="45">
        <v>0</v>
      </c>
      <c r="U6" s="46">
        <v>0</v>
      </c>
      <c r="V6" s="45">
        <v>0</v>
      </c>
      <c r="W6" s="46">
        <v>0</v>
      </c>
      <c r="X6" s="45">
        <v>0</v>
      </c>
      <c r="Y6" s="46">
        <v>0</v>
      </c>
      <c r="Z6" s="48">
        <f t="shared" si="1"/>
        <v>0</v>
      </c>
      <c r="AA6" s="48">
        <f t="shared" si="2"/>
        <v>0</v>
      </c>
      <c r="AB6" s="49">
        <f t="shared" si="3"/>
        <v>216</v>
      </c>
      <c r="AC6" s="49">
        <f t="shared" si="3"/>
        <v>202.76</v>
      </c>
      <c r="AD6" s="50">
        <v>621123.93</v>
      </c>
      <c r="AE6" s="51">
        <v>0</v>
      </c>
      <c r="AF6" s="51">
        <v>0</v>
      </c>
      <c r="AG6" s="51">
        <v>905.9300000000001</v>
      </c>
      <c r="AH6" s="51">
        <v>122008.5</v>
      </c>
      <c r="AI6" s="51">
        <v>53137.67</v>
      </c>
      <c r="AJ6" s="52">
        <f t="shared" si="4"/>
        <v>797176.0300000001</v>
      </c>
      <c r="AK6" s="53">
        <v>0</v>
      </c>
      <c r="AL6" s="53">
        <v>2000</v>
      </c>
      <c r="AM6" s="54">
        <f t="shared" si="5"/>
        <v>2000</v>
      </c>
      <c r="AN6" s="54">
        <f t="shared" si="6"/>
        <v>799176.0300000001</v>
      </c>
      <c r="AO6" s="59"/>
      <c r="AP6" s="59"/>
    </row>
    <row r="7" spans="1:42" s="57" customFormat="1" ht="15">
      <c r="A7" s="43" t="s">
        <v>40</v>
      </c>
      <c r="B7" s="43" t="s">
        <v>38</v>
      </c>
      <c r="C7" s="43" t="s">
        <v>34</v>
      </c>
      <c r="D7" s="45">
        <v>1</v>
      </c>
      <c r="E7" s="46">
        <v>1</v>
      </c>
      <c r="F7" s="45">
        <v>12</v>
      </c>
      <c r="G7" s="46">
        <v>12</v>
      </c>
      <c r="H7" s="45">
        <v>37</v>
      </c>
      <c r="I7" s="46">
        <v>36.34</v>
      </c>
      <c r="J7" s="45">
        <v>35</v>
      </c>
      <c r="K7" s="46">
        <v>34.58</v>
      </c>
      <c r="L7" s="45">
        <v>4</v>
      </c>
      <c r="M7" s="46">
        <v>4</v>
      </c>
      <c r="N7" s="45"/>
      <c r="O7" s="46"/>
      <c r="P7" s="47">
        <f t="shared" si="0"/>
        <v>89</v>
      </c>
      <c r="Q7" s="47">
        <f t="shared" si="0"/>
        <v>87.92</v>
      </c>
      <c r="R7" s="45"/>
      <c r="S7" s="46"/>
      <c r="T7" s="45"/>
      <c r="U7" s="46"/>
      <c r="V7" s="45">
        <v>10</v>
      </c>
      <c r="W7" s="46">
        <v>2.1</v>
      </c>
      <c r="X7" s="45"/>
      <c r="Y7" s="46"/>
      <c r="Z7" s="48">
        <f>SUM(R7,T7,V7,X7,)</f>
        <v>10</v>
      </c>
      <c r="AA7" s="48">
        <f t="shared" si="2"/>
        <v>2.1</v>
      </c>
      <c r="AB7" s="49">
        <f t="shared" si="3"/>
        <v>99</v>
      </c>
      <c r="AC7" s="49">
        <f t="shared" si="3"/>
        <v>90.02</v>
      </c>
      <c r="AD7" s="50">
        <v>299878.70999999996</v>
      </c>
      <c r="AE7" s="51">
        <v>0</v>
      </c>
      <c r="AF7" s="51">
        <v>0</v>
      </c>
      <c r="AG7" s="51">
        <v>1601.55</v>
      </c>
      <c r="AH7" s="51">
        <v>58450.16</v>
      </c>
      <c r="AI7" s="51">
        <v>26278.85</v>
      </c>
      <c r="AJ7" s="52">
        <f t="shared" si="4"/>
        <v>386209.2699999999</v>
      </c>
      <c r="AK7" s="53">
        <v>9618.2</v>
      </c>
      <c r="AL7" s="53">
        <v>0</v>
      </c>
      <c r="AM7" s="54">
        <f t="shared" si="5"/>
        <v>9618.2</v>
      </c>
      <c r="AN7" s="54">
        <f t="shared" si="6"/>
        <v>395827.4699999999</v>
      </c>
      <c r="AO7" s="59"/>
      <c r="AP7" s="59"/>
    </row>
    <row r="8" spans="1:42" s="57" customFormat="1" ht="15">
      <c r="A8" s="43" t="s">
        <v>41</v>
      </c>
      <c r="B8" s="43" t="s">
        <v>38</v>
      </c>
      <c r="C8" s="43" t="s">
        <v>34</v>
      </c>
      <c r="D8" s="45">
        <v>13</v>
      </c>
      <c r="E8" s="46">
        <v>13</v>
      </c>
      <c r="F8" s="45">
        <v>62</v>
      </c>
      <c r="G8" s="46">
        <v>59.91</v>
      </c>
      <c r="H8" s="45">
        <v>90</v>
      </c>
      <c r="I8" s="46">
        <v>88.93</v>
      </c>
      <c r="J8" s="45">
        <v>66</v>
      </c>
      <c r="K8" s="46">
        <v>65.78</v>
      </c>
      <c r="L8" s="45">
        <v>7</v>
      </c>
      <c r="M8" s="46">
        <v>7</v>
      </c>
      <c r="N8" s="45"/>
      <c r="O8" s="46"/>
      <c r="P8" s="47">
        <f t="shared" si="0"/>
        <v>238</v>
      </c>
      <c r="Q8" s="47">
        <f t="shared" si="0"/>
        <v>234.62</v>
      </c>
      <c r="R8" s="45">
        <v>10</v>
      </c>
      <c r="S8" s="46">
        <v>10</v>
      </c>
      <c r="T8" s="45"/>
      <c r="U8" s="46"/>
      <c r="V8" s="45">
        <v>4</v>
      </c>
      <c r="W8" s="46">
        <v>1</v>
      </c>
      <c r="X8" s="45">
        <v>1</v>
      </c>
      <c r="Y8" s="46">
        <v>0.9</v>
      </c>
      <c r="Z8" s="48">
        <f t="shared" si="1"/>
        <v>15</v>
      </c>
      <c r="AA8" s="48">
        <f t="shared" si="2"/>
        <v>11.9</v>
      </c>
      <c r="AB8" s="49">
        <f t="shared" si="3"/>
        <v>253</v>
      </c>
      <c r="AC8" s="49">
        <f t="shared" si="3"/>
        <v>246.52</v>
      </c>
      <c r="AD8" s="50">
        <v>738586.98</v>
      </c>
      <c r="AE8" s="51">
        <v>0</v>
      </c>
      <c r="AF8" s="51">
        <v>0</v>
      </c>
      <c r="AG8" s="51">
        <v>7598</v>
      </c>
      <c r="AH8" s="51">
        <v>152965.75</v>
      </c>
      <c r="AI8" s="51">
        <v>70209.38</v>
      </c>
      <c r="AJ8" s="52">
        <f t="shared" si="4"/>
        <v>969360.11</v>
      </c>
      <c r="AK8" s="53">
        <v>14544.03</v>
      </c>
      <c r="AL8" s="53">
        <v>5253.35</v>
      </c>
      <c r="AM8" s="54">
        <f t="shared" si="5"/>
        <v>19797.38</v>
      </c>
      <c r="AN8" s="54">
        <f t="shared" si="6"/>
        <v>989157.49</v>
      </c>
      <c r="AO8" s="59"/>
      <c r="AP8" s="59"/>
    </row>
    <row r="9" spans="1:42" s="57" customFormat="1" ht="15">
      <c r="A9" s="43" t="s">
        <v>42</v>
      </c>
      <c r="B9" s="43" t="s">
        <v>43</v>
      </c>
      <c r="C9" s="43" t="s">
        <v>34</v>
      </c>
      <c r="D9" s="45">
        <v>271</v>
      </c>
      <c r="E9" s="46">
        <v>248.19999999999993</v>
      </c>
      <c r="F9" s="45">
        <v>55</v>
      </c>
      <c r="G9" s="46">
        <v>53.61621621621622</v>
      </c>
      <c r="H9" s="45">
        <v>89</v>
      </c>
      <c r="I9" s="46">
        <v>85.82162162162163</v>
      </c>
      <c r="J9" s="45">
        <v>1400</v>
      </c>
      <c r="K9" s="46">
        <v>1227.8138996139003</v>
      </c>
      <c r="L9" s="45">
        <v>31</v>
      </c>
      <c r="M9" s="46">
        <v>31</v>
      </c>
      <c r="N9" s="45"/>
      <c r="O9" s="46"/>
      <c r="P9" s="47">
        <f t="shared" si="0"/>
        <v>1846</v>
      </c>
      <c r="Q9" s="47">
        <f t="shared" si="0"/>
        <v>1646.4517374517382</v>
      </c>
      <c r="R9" s="45">
        <v>211</v>
      </c>
      <c r="S9" s="46">
        <v>211</v>
      </c>
      <c r="T9" s="45">
        <v>8</v>
      </c>
      <c r="U9" s="46">
        <v>8</v>
      </c>
      <c r="V9" s="45"/>
      <c r="W9" s="46"/>
      <c r="X9" s="45"/>
      <c r="Y9" s="46"/>
      <c r="Z9" s="48">
        <f t="shared" si="1"/>
        <v>219</v>
      </c>
      <c r="AA9" s="48">
        <f t="shared" si="2"/>
        <v>219</v>
      </c>
      <c r="AB9" s="49">
        <f t="shared" si="3"/>
        <v>2065</v>
      </c>
      <c r="AC9" s="49">
        <f t="shared" si="3"/>
        <v>1865.4517374517382</v>
      </c>
      <c r="AD9" s="50">
        <v>5190666</v>
      </c>
      <c r="AE9" s="51">
        <v>127587</v>
      </c>
      <c r="AF9" s="51"/>
      <c r="AG9" s="51">
        <v>4642</v>
      </c>
      <c r="AH9" s="51">
        <v>953763</v>
      </c>
      <c r="AI9" s="51">
        <v>457766</v>
      </c>
      <c r="AJ9" s="52">
        <f t="shared" si="4"/>
        <v>6734424</v>
      </c>
      <c r="AK9" s="53">
        <v>631318</v>
      </c>
      <c r="AL9" s="53"/>
      <c r="AM9" s="54">
        <f t="shared" si="5"/>
        <v>631318</v>
      </c>
      <c r="AN9" s="54">
        <f t="shared" si="6"/>
        <v>7365742</v>
      </c>
      <c r="AO9" s="59" t="s">
        <v>44</v>
      </c>
      <c r="AP9" s="59"/>
    </row>
    <row r="10" spans="1:42" s="57" customFormat="1" ht="15">
      <c r="A10" s="43" t="s">
        <v>45</v>
      </c>
      <c r="B10" s="43" t="s">
        <v>46</v>
      </c>
      <c r="C10" s="43" t="s">
        <v>34</v>
      </c>
      <c r="D10" s="45">
        <v>208</v>
      </c>
      <c r="E10" s="46">
        <v>194.1577777777778</v>
      </c>
      <c r="F10" s="45">
        <v>138</v>
      </c>
      <c r="G10" s="46">
        <v>133.61666666666667</v>
      </c>
      <c r="H10" s="45">
        <v>475</v>
      </c>
      <c r="I10" s="46">
        <v>465.68527777777774</v>
      </c>
      <c r="J10" s="45">
        <v>462</v>
      </c>
      <c r="K10" s="46">
        <v>440.2355555555554</v>
      </c>
      <c r="L10" s="45">
        <v>31</v>
      </c>
      <c r="M10" s="46">
        <v>30.4</v>
      </c>
      <c r="N10" s="45">
        <v>14</v>
      </c>
      <c r="O10" s="46">
        <v>14</v>
      </c>
      <c r="P10" s="47">
        <f t="shared" si="0"/>
        <v>1328</v>
      </c>
      <c r="Q10" s="47">
        <f t="shared" si="0"/>
        <v>1278.0952777777777</v>
      </c>
      <c r="R10" s="45">
        <v>16</v>
      </c>
      <c r="S10" s="46">
        <v>8.39</v>
      </c>
      <c r="T10" s="45">
        <v>0</v>
      </c>
      <c r="U10" s="46">
        <v>0</v>
      </c>
      <c r="V10" s="45">
        <v>1</v>
      </c>
      <c r="W10" s="46">
        <v>1</v>
      </c>
      <c r="X10" s="45">
        <v>0</v>
      </c>
      <c r="Y10" s="46">
        <v>0</v>
      </c>
      <c r="Z10" s="48">
        <f t="shared" si="1"/>
        <v>17</v>
      </c>
      <c r="AA10" s="48">
        <f t="shared" si="2"/>
        <v>9.39</v>
      </c>
      <c r="AB10" s="49">
        <f t="shared" si="3"/>
        <v>1345</v>
      </c>
      <c r="AC10" s="49">
        <f t="shared" si="3"/>
        <v>1287.4852777777778</v>
      </c>
      <c r="AD10" s="50">
        <v>4448503.110000006</v>
      </c>
      <c r="AE10" s="51">
        <v>62125.89000000115</v>
      </c>
      <c r="AF10" s="51">
        <v>0</v>
      </c>
      <c r="AG10" s="51">
        <v>10016.720000000001</v>
      </c>
      <c r="AH10" s="51">
        <v>473447.01999999897</v>
      </c>
      <c r="AI10" s="51">
        <v>421288.4800000002</v>
      </c>
      <c r="AJ10" s="52">
        <f t="shared" si="4"/>
        <v>5415381.220000006</v>
      </c>
      <c r="AK10" s="53">
        <v>40810.04999999999</v>
      </c>
      <c r="AL10" s="53">
        <v>0</v>
      </c>
      <c r="AM10" s="54">
        <f t="shared" si="5"/>
        <v>40810.04999999999</v>
      </c>
      <c r="AN10" s="54">
        <f t="shared" si="6"/>
        <v>5456191.270000006</v>
      </c>
      <c r="AO10" s="59"/>
      <c r="AP10" s="59"/>
    </row>
    <row r="11" spans="1:42" s="57" customFormat="1" ht="15">
      <c r="A11" s="43" t="s">
        <v>47</v>
      </c>
      <c r="B11" s="43" t="s">
        <v>46</v>
      </c>
      <c r="C11" s="43" t="s">
        <v>34</v>
      </c>
      <c r="D11" s="45">
        <v>5</v>
      </c>
      <c r="E11" s="46">
        <v>4.8</v>
      </c>
      <c r="F11" s="45">
        <v>44</v>
      </c>
      <c r="G11" s="46">
        <v>43.4</v>
      </c>
      <c r="H11" s="45">
        <v>54</v>
      </c>
      <c r="I11" s="46">
        <v>53.4</v>
      </c>
      <c r="J11" s="45">
        <v>39</v>
      </c>
      <c r="K11" s="46">
        <v>38.7</v>
      </c>
      <c r="L11" s="45">
        <v>7</v>
      </c>
      <c r="M11" s="46">
        <v>7</v>
      </c>
      <c r="N11" s="45">
        <v>0</v>
      </c>
      <c r="O11" s="46">
        <v>0</v>
      </c>
      <c r="P11" s="47">
        <f t="shared" si="0"/>
        <v>149</v>
      </c>
      <c r="Q11" s="47">
        <f t="shared" si="0"/>
        <v>147.3</v>
      </c>
      <c r="R11" s="45">
        <v>5</v>
      </c>
      <c r="S11" s="46">
        <v>5</v>
      </c>
      <c r="T11" s="45">
        <v>9</v>
      </c>
      <c r="U11" s="46">
        <v>9</v>
      </c>
      <c r="V11" s="45">
        <v>12</v>
      </c>
      <c r="W11" s="46">
        <v>12</v>
      </c>
      <c r="X11" s="45">
        <v>2</v>
      </c>
      <c r="Y11" s="46">
        <v>2</v>
      </c>
      <c r="Z11" s="48">
        <f t="shared" si="1"/>
        <v>28</v>
      </c>
      <c r="AA11" s="48">
        <f t="shared" si="2"/>
        <v>28</v>
      </c>
      <c r="AB11" s="49">
        <f t="shared" si="3"/>
        <v>177</v>
      </c>
      <c r="AC11" s="49">
        <f t="shared" si="3"/>
        <v>175.3</v>
      </c>
      <c r="AD11" s="50">
        <v>487854</v>
      </c>
      <c r="AE11" s="51">
        <v>0</v>
      </c>
      <c r="AF11" s="51">
        <v>0</v>
      </c>
      <c r="AG11" s="51">
        <v>5903</v>
      </c>
      <c r="AH11" s="51">
        <v>97037</v>
      </c>
      <c r="AI11" s="51">
        <v>44777</v>
      </c>
      <c r="AJ11" s="52">
        <f t="shared" si="4"/>
        <v>635571</v>
      </c>
      <c r="AK11" s="53">
        <v>282677</v>
      </c>
      <c r="AL11" s="53">
        <v>25929</v>
      </c>
      <c r="AM11" s="54">
        <f t="shared" si="5"/>
        <v>308606</v>
      </c>
      <c r="AN11" s="54">
        <f t="shared" si="6"/>
        <v>944177</v>
      </c>
      <c r="AO11" s="59"/>
      <c r="AP11" s="59"/>
    </row>
    <row r="12" spans="1:42" s="57" customFormat="1" ht="15">
      <c r="A12" s="43" t="s">
        <v>48</v>
      </c>
      <c r="B12" s="43" t="s">
        <v>43</v>
      </c>
      <c r="C12" s="43" t="s">
        <v>34</v>
      </c>
      <c r="D12" s="45">
        <v>2</v>
      </c>
      <c r="E12" s="46">
        <v>2</v>
      </c>
      <c r="F12" s="45">
        <v>3</v>
      </c>
      <c r="G12" s="46">
        <v>3</v>
      </c>
      <c r="H12" s="45">
        <v>8</v>
      </c>
      <c r="I12" s="46">
        <v>8</v>
      </c>
      <c r="J12" s="45">
        <v>9</v>
      </c>
      <c r="K12" s="46">
        <v>8.6</v>
      </c>
      <c r="L12" s="45">
        <v>2</v>
      </c>
      <c r="M12" s="46">
        <v>2</v>
      </c>
      <c r="N12" s="45"/>
      <c r="O12" s="46"/>
      <c r="P12" s="47">
        <f t="shared" si="0"/>
        <v>24</v>
      </c>
      <c r="Q12" s="47">
        <f t="shared" si="0"/>
        <v>23.6</v>
      </c>
      <c r="R12" s="45"/>
      <c r="S12" s="46"/>
      <c r="T12" s="45"/>
      <c r="U12" s="46"/>
      <c r="V12" s="45">
        <v>1</v>
      </c>
      <c r="W12" s="46">
        <v>0.4</v>
      </c>
      <c r="X12" s="45"/>
      <c r="Y12" s="46"/>
      <c r="Z12" s="48">
        <f t="shared" si="1"/>
        <v>1</v>
      </c>
      <c r="AA12" s="48">
        <f t="shared" si="2"/>
        <v>0.4</v>
      </c>
      <c r="AB12" s="49">
        <f t="shared" si="3"/>
        <v>25</v>
      </c>
      <c r="AC12" s="49">
        <f t="shared" si="3"/>
        <v>24</v>
      </c>
      <c r="AD12" s="50">
        <v>91380.72</v>
      </c>
      <c r="AE12" s="51"/>
      <c r="AF12" s="51"/>
      <c r="AG12" s="51"/>
      <c r="AH12" s="51">
        <v>23495.18</v>
      </c>
      <c r="AI12" s="51">
        <v>9399.57</v>
      </c>
      <c r="AJ12" s="52">
        <f t="shared" si="4"/>
        <v>124275.47</v>
      </c>
      <c r="AK12" s="53">
        <v>0</v>
      </c>
      <c r="AL12" s="53"/>
      <c r="AM12" s="54">
        <f t="shared" si="5"/>
        <v>0</v>
      </c>
      <c r="AN12" s="54">
        <f t="shared" si="6"/>
        <v>124275.47</v>
      </c>
      <c r="AO12" s="59"/>
      <c r="AP12" s="60"/>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10:B100 B4">
    <cfRule type="expression" priority="22" dxfId="0">
      <formula>AND(NOT(ISBLANK($A4)),ISBLANK(B4))</formula>
    </cfRule>
  </conditionalFormatting>
  <conditionalFormatting sqref="C4:C100">
    <cfRule type="expression" priority="21" dxfId="0">
      <formula>AND(NOT(ISBLANK(A4)),ISBLANK(C4))</formula>
    </cfRule>
  </conditionalFormatting>
  <conditionalFormatting sqref="D4:D100 F4:F12 H4:H12 J4:J12 L4:L12 N4:N12 R4:R12 T4:T12 V4:V12 X4:X12">
    <cfRule type="expression" priority="20" dxfId="0">
      <formula>AND(NOT(ISBLANK(E4)),ISBLANK(D4))</formula>
    </cfRule>
  </conditionalFormatting>
  <conditionalFormatting sqref="E4:E100 W4:W12 G4:G12 I4:I12 K4:K12 M4:M12 O4:O12 S4:S12 U4:U12 Y4:Y12">
    <cfRule type="expression" priority="19" dxfId="0">
      <formula>AND(NOT(ISBLANK(D4)),ISBLANK(E4))</formula>
    </cfRule>
  </conditionalFormatting>
  <conditionalFormatting sqref="F13:F100">
    <cfRule type="expression" priority="18" dxfId="0">
      <formula>AND(NOT(ISBLANK(G13)),ISBLANK(F13))</formula>
    </cfRule>
  </conditionalFormatting>
  <conditionalFormatting sqref="G13:G100">
    <cfRule type="expression" priority="17" dxfId="0">
      <formula>AND(NOT(ISBLANK(F13)),ISBLANK(G13))</formula>
    </cfRule>
  </conditionalFormatting>
  <conditionalFormatting sqref="H13:H100">
    <cfRule type="expression" priority="16" dxfId="0">
      <formula>AND(NOT(ISBLANK(I13)),ISBLANK(H13))</formula>
    </cfRule>
  </conditionalFormatting>
  <conditionalFormatting sqref="I13:I100">
    <cfRule type="expression" priority="15" dxfId="0">
      <formula>AND(NOT(ISBLANK(H13)),ISBLANK(I13))</formula>
    </cfRule>
  </conditionalFormatting>
  <conditionalFormatting sqref="J13:J100">
    <cfRule type="expression" priority="14" dxfId="0">
      <formula>AND(NOT(ISBLANK(K13)),ISBLANK(J13))</formula>
    </cfRule>
  </conditionalFormatting>
  <conditionalFormatting sqref="K13:K100">
    <cfRule type="expression" priority="13" dxfId="0">
      <formula>AND(NOT(ISBLANK(J13)),ISBLANK(K13))</formula>
    </cfRule>
  </conditionalFormatting>
  <conditionalFormatting sqref="L13:L100">
    <cfRule type="expression" priority="12" dxfId="0">
      <formula>AND(NOT(ISBLANK(M13)),ISBLANK(L13))</formula>
    </cfRule>
  </conditionalFormatting>
  <conditionalFormatting sqref="M13:M100">
    <cfRule type="expression" priority="11" dxfId="0">
      <formula>AND(NOT(ISBLANK(L13)),ISBLANK(M13))</formula>
    </cfRule>
  </conditionalFormatting>
  <conditionalFormatting sqref="N13:N100">
    <cfRule type="expression" priority="10" dxfId="0">
      <formula>AND(NOT(ISBLANK(O13)),ISBLANK(N13))</formula>
    </cfRule>
  </conditionalFormatting>
  <conditionalFormatting sqref="O13:O100">
    <cfRule type="expression" priority="9" dxfId="0">
      <formula>AND(NOT(ISBLANK(N13)),ISBLANK(O13))</formula>
    </cfRule>
  </conditionalFormatting>
  <conditionalFormatting sqref="R13:R100">
    <cfRule type="expression" priority="8" dxfId="0">
      <formula>AND(NOT(ISBLANK(S13)),ISBLANK(R13))</formula>
    </cfRule>
  </conditionalFormatting>
  <conditionalFormatting sqref="S13:S100">
    <cfRule type="expression" priority="7" dxfId="0">
      <formula>AND(NOT(ISBLANK(R13)),ISBLANK(S13))</formula>
    </cfRule>
  </conditionalFormatting>
  <conditionalFormatting sqref="T13:T100">
    <cfRule type="expression" priority="6" dxfId="0">
      <formula>AND(NOT(ISBLANK(U13)),ISBLANK(T13))</formula>
    </cfRule>
  </conditionalFormatting>
  <conditionalFormatting sqref="U13:U100">
    <cfRule type="expression" priority="5" dxfId="0">
      <formula>AND(NOT(ISBLANK(T13)),ISBLANK(U13))</formula>
    </cfRule>
  </conditionalFormatting>
  <conditionalFormatting sqref="V13:V100">
    <cfRule type="expression" priority="4" dxfId="0">
      <formula>AND(NOT(ISBLANK(W13)),ISBLANK(V13))</formula>
    </cfRule>
  </conditionalFormatting>
  <conditionalFormatting sqref="W13:W100">
    <cfRule type="expression" priority="3" dxfId="0">
      <formula>AND(NOT(ISBLANK(V13)),ISBLANK(W13))</formula>
    </cfRule>
  </conditionalFormatting>
  <conditionalFormatting sqref="X13:X100">
    <cfRule type="expression" priority="2" dxfId="0">
      <formula>AND(NOT(ISBLANK(Y13)),ISBLANK(X13))</formula>
    </cfRule>
  </conditionalFormatting>
  <conditionalFormatting sqref="Y13:Y100">
    <cfRule type="expression" priority="1" dxfId="0">
      <formula>AND(NOT(ISBLANK(X13)),ISBLANK(Y13))</formula>
    </cfRule>
  </conditionalFormatting>
  <conditionalFormatting sqref="B5:B8">
    <cfRule type="expression" priority="23" dxfId="22" stopIfTrue="1">
      <formula>AND(NOT(ISBLANK($A3)),ISBLANK(B5))</formula>
    </cfRule>
  </conditionalFormatting>
  <conditionalFormatting sqref="B9">
    <cfRule type="expression" priority="24" dxfId="22" stopIfTrue="1">
      <formula>AND(NOT(ISBLANK($A8)),ISBLANK(B9))</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O6:AO65536 R101:AN65536 AO1 P4:Q65536 R1 A1:C1 P2 A101:O65536 AB1 AB3:AC100 AP1:IV3 AP13:IV65536 AO4 AQ4:IV12 AP4:AP11"/>
    <dataValidation type="decimal" operator="greaterThan" allowBlank="1" showInputMessage="1" showErrorMessage="1" sqref="AK13:AL100 AD13:AI100">
      <formula1>0</formula1>
    </dataValidation>
    <dataValidation type="decimal" operator="greaterThanOrEqual" allowBlank="1" showInputMessage="1" showErrorMessage="1" sqref="AK4:AL12 AD4:AI12">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2">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2">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9:A12 A6:A7 A4">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lburnett</cp:lastModifiedBy>
  <cp:lastPrinted>2011-05-16T09:46:00Z</cp:lastPrinted>
  <dcterms:created xsi:type="dcterms:W3CDTF">2011-03-30T15:28:39Z</dcterms:created>
  <dcterms:modified xsi:type="dcterms:W3CDTF">2012-11-21T10:41:59Z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