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Chart1" sheetId="1" r:id="rId1"/>
    <sheet name="Number of readmissions" sheetId="2" r:id="rId2"/>
    <sheet name="Chart2" sheetId="3" r:id="rId3"/>
    <sheet name="Raw readmission rate" sheetId="4" r:id="rId4"/>
    <sheet name="Chart3" sheetId="5" r:id="rId5"/>
    <sheet name="Standardised readmission rate" sheetId="6" r:id="rId6"/>
    <sheet name="Source data" sheetId="7" r:id="rId7"/>
  </sheets>
  <definedNames>
    <definedName name="_xlnm.Print_Area" localSheetId="6">'Source data'!$6:$26</definedName>
    <definedName name="_xlnm.Print_Titles" localSheetId="6">'Source data'!$A:$B</definedName>
  </definedNames>
  <calcPr fullCalcOnLoad="1"/>
</workbook>
</file>

<file path=xl/sharedStrings.xml><?xml version="1.0" encoding="utf-8"?>
<sst xmlns="http://schemas.openxmlformats.org/spreadsheetml/2006/main" count="215" uniqueCount="42">
  <si>
    <t>EMERGENCY READMISSIONS</t>
  </si>
  <si>
    <t>Year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</si>
  <si>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</si>
  <si>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</si>
  <si>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</si>
  <si>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</si>
  <si>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</si>
  <si>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</si>
  <si>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</si>
  <si>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</si>
  <si>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Number</t>
  </si>
  <si>
    <t>readmissions</t>
  </si>
  <si>
    <t>discharges</t>
  </si>
  <si>
    <t>%</t>
  </si>
  <si>
    <t xml:space="preserve">Expected </t>
  </si>
  <si>
    <t>number</t>
  </si>
  <si>
    <t>Standardised</t>
  </si>
  <si>
    <t>Increase on previous year</t>
  </si>
  <si>
    <t>EMERGENCY READMISSIONS: DATA ON 4 SELECTED CONDITIONS</t>
  </si>
  <si>
    <t>Fractured  neck of femur</t>
  </si>
  <si>
    <t>Females</t>
  </si>
  <si>
    <t>Persons</t>
  </si>
  <si>
    <t>Hip replacement</t>
  </si>
  <si>
    <t>Hysterectomy</t>
  </si>
  <si>
    <t>Stroke</t>
  </si>
  <si>
    <t>Fractured neck of femur</t>
  </si>
  <si>
    <t>2008-09</t>
  </si>
  <si>
    <t>2009-10</t>
  </si>
  <si>
    <t>Rate of increase over 5 years</t>
  </si>
  <si>
    <t xml:space="preserve">NB </t>
  </si>
  <si>
    <t>Standardised to 2006-07</t>
  </si>
  <si>
    <t>2010-11</t>
  </si>
  <si>
    <t>Expected  number:</t>
  </si>
  <si>
    <t>05-06 base</t>
  </si>
  <si>
    <t>06-07 base</t>
  </si>
  <si>
    <t>Figures for 2000-01 estimated from the 2009-10 update</t>
  </si>
  <si>
    <t>2005-06 on</t>
  </si>
  <si>
    <t>2010-11 on</t>
  </si>
  <si>
    <t>Note:</t>
  </si>
  <si>
    <t>Figures for 2000-01 taken from 2009-10 update</t>
  </si>
  <si>
    <t>National summary of data from the "Compendium of population health indicators", Health and Social Care Information Centre December 2012</t>
  </si>
  <si>
    <t xml:space="preserve">The original data (available by provider/commissioner and for various intermediate levels of aggregation) and detailed definitions can be found at https://indicators.ic.nhs.uk/webview/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</si>
</sst>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</numFmts>
  <fonts count="13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8.25"/>
      <name val="Times New Roman"/>
      <family val="1"/>
    </font>
    <font>
      <sz val="15.75"/>
      <name val="Times New Roman"/>
      <family val="0"/>
    </font>
    <font>
      <b/>
      <sz val="20.75"/>
      <name val="Times New Roman"/>
      <family val="0"/>
    </font>
    <font>
      <b/>
      <sz val="15.75"/>
      <name val="Times New Roman"/>
      <family val="0"/>
    </font>
    <font>
      <sz val="15.5"/>
      <name val="Times New Roman"/>
      <family val="0"/>
    </font>
    <font>
      <b/>
      <sz val="15.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2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2" fontId="6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10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Times New Roman"/>
                <a:ea typeface="Times New Roman"/>
                <a:cs typeface="Times New Roman"/>
              </a:rPr>
              <a:t>EMERGENCY READMISSIONS: ENGLAND 2000-01 to 2010-11
</a:t>
            </a:r>
            <a:r>
              <a:rPr lang="en-US" cap="none" sz="1825" b="1" i="0" u="none" baseline="0">
                <a:latin typeface="Times New Roman"/>
                <a:ea typeface="Times New Roman"/>
                <a:cs typeface="Times New Roman"/>
              </a:rPr>
              <a:t>Four selected conditions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525"/>
          <c:w val="0.9085"/>
          <c:h val="0.785"/>
        </c:manualLayout>
      </c:layout>
      <c:lineChart>
        <c:grouping val="standard"/>
        <c:varyColors val="0"/>
        <c:ser>
          <c:idx val="0"/>
          <c:order val="0"/>
          <c:tx>
            <c:v>Fractured neck of femur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 of readmissions'!$C$6:$M$6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readmissions'!$C$11:$M$11</c:f>
              <c:numCache>
                <c:ptCount val="11"/>
                <c:pt idx="0">
                  <c:v>3857</c:v>
                </c:pt>
                <c:pt idx="1">
                  <c:v>3911</c:v>
                </c:pt>
                <c:pt idx="2">
                  <c:v>4173</c:v>
                </c:pt>
                <c:pt idx="3">
                  <c:v>4554</c:v>
                </c:pt>
                <c:pt idx="4">
                  <c:v>4815</c:v>
                </c:pt>
                <c:pt idx="5">
                  <c:v>5444</c:v>
                </c:pt>
                <c:pt idx="6">
                  <c:v>5625</c:v>
                </c:pt>
                <c:pt idx="7">
                  <c:v>5769</c:v>
                </c:pt>
                <c:pt idx="8">
                  <c:v>6169</c:v>
                </c:pt>
                <c:pt idx="9">
                  <c:v>6429</c:v>
                </c:pt>
                <c:pt idx="10">
                  <c:v>6931</c:v>
                </c:pt>
              </c:numCache>
            </c:numRef>
          </c:val>
          <c:smooth val="0"/>
        </c:ser>
        <c:ser>
          <c:idx val="1"/>
          <c:order val="1"/>
          <c:tx>
            <c:v>Hip replacement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'Number of readmissions'!$C$6:$M$6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readmissions'!$C$15:$M$15</c:f>
              <c:numCache>
                <c:ptCount val="11"/>
                <c:pt idx="0">
                  <c:v>2282</c:v>
                </c:pt>
                <c:pt idx="1">
                  <c:v>2347</c:v>
                </c:pt>
                <c:pt idx="2">
                  <c:v>2513</c:v>
                </c:pt>
                <c:pt idx="3">
                  <c:v>2722</c:v>
                </c:pt>
                <c:pt idx="4">
                  <c:v>2824</c:v>
                </c:pt>
                <c:pt idx="5">
                  <c:v>2998</c:v>
                </c:pt>
                <c:pt idx="6">
                  <c:v>3258</c:v>
                </c:pt>
                <c:pt idx="7">
                  <c:v>3317</c:v>
                </c:pt>
                <c:pt idx="8">
                  <c:v>3448</c:v>
                </c:pt>
                <c:pt idx="9">
                  <c:v>3370</c:v>
                </c:pt>
                <c:pt idx="10">
                  <c:v>3439</c:v>
                </c:pt>
              </c:numCache>
            </c:numRef>
          </c:val>
          <c:smooth val="0"/>
        </c:ser>
        <c:ser>
          <c:idx val="2"/>
          <c:order val="2"/>
          <c:tx>
            <c:v>Hysterectomy</c:v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'Number of readmissions'!$C$6:$M$6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readmissions'!$C$19:$M$19</c:f>
              <c:numCache>
                <c:ptCount val="11"/>
                <c:pt idx="0">
                  <c:v>3139</c:v>
                </c:pt>
                <c:pt idx="1">
                  <c:v>2891</c:v>
                </c:pt>
                <c:pt idx="2">
                  <c:v>2927</c:v>
                </c:pt>
                <c:pt idx="3">
                  <c:v>2949</c:v>
                </c:pt>
                <c:pt idx="4">
                  <c:v>2822</c:v>
                </c:pt>
                <c:pt idx="5">
                  <c:v>3011</c:v>
                </c:pt>
                <c:pt idx="6">
                  <c:v>3200</c:v>
                </c:pt>
                <c:pt idx="7">
                  <c:v>3158</c:v>
                </c:pt>
                <c:pt idx="8">
                  <c:v>3350</c:v>
                </c:pt>
                <c:pt idx="9">
                  <c:v>3597</c:v>
                </c:pt>
                <c:pt idx="10">
                  <c:v>3399</c:v>
                </c:pt>
              </c:numCache>
            </c:numRef>
          </c:val>
          <c:smooth val="0"/>
        </c:ser>
        <c:ser>
          <c:idx val="3"/>
          <c:order val="3"/>
          <c:tx>
            <c:v>Stroke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'Number of readmissions'!$C$6:$M$6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'Number of readmissions'!$C$23:$M$23</c:f>
              <c:numCache>
                <c:ptCount val="11"/>
                <c:pt idx="0">
                  <c:v>3803</c:v>
                </c:pt>
                <c:pt idx="1">
                  <c:v>3829</c:v>
                </c:pt>
                <c:pt idx="2">
                  <c:v>3920</c:v>
                </c:pt>
                <c:pt idx="3">
                  <c:v>4353</c:v>
                </c:pt>
                <c:pt idx="4">
                  <c:v>4688</c:v>
                </c:pt>
                <c:pt idx="5">
                  <c:v>5096</c:v>
                </c:pt>
                <c:pt idx="6">
                  <c:v>5019</c:v>
                </c:pt>
                <c:pt idx="7">
                  <c:v>4997</c:v>
                </c:pt>
                <c:pt idx="8">
                  <c:v>5603</c:v>
                </c:pt>
                <c:pt idx="9">
                  <c:v>6278</c:v>
                </c:pt>
                <c:pt idx="10">
                  <c:v>6773</c:v>
                </c:pt>
              </c:numCache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Times New Roman"/>
                    <a:ea typeface="Times New Roman"/>
                    <a:cs typeface="Times New Roman"/>
                  </a:rPr>
                  <a:t>Number of readmissions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4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5"/>
          <c:y val="0.18975"/>
          <c:w val="0.1745"/>
          <c:h val="0.12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Times New Roman"/>
                <a:ea typeface="Times New Roman"/>
                <a:cs typeface="Times New Roman"/>
              </a:rPr>
              <a:t>EMERGENCY READMISSIONS: ENGLAND 2000-02 to 2010-11
Four selected conditions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525"/>
          <c:w val="0.91325"/>
          <c:h val="0.82225"/>
        </c:manualLayout>
      </c:layout>
      <c:lineChart>
        <c:grouping val="standard"/>
        <c:varyColors val="0"/>
        <c:ser>
          <c:idx val="0"/>
          <c:order val="0"/>
          <c:tx>
            <c:v>Fractured neck of femur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'Raw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rate'!$C$11:$M$11</c:f>
              <c:numCache>
                <c:ptCount val="11"/>
                <c:pt idx="0">
                  <c:v>8.847953752982198</c:v>
                </c:pt>
                <c:pt idx="1">
                  <c:v>9.0298300701884</c:v>
                </c:pt>
                <c:pt idx="2">
                  <c:v>9.349165453119749</c:v>
                </c:pt>
                <c:pt idx="3">
                  <c:v>10.027744748315497</c:v>
                </c:pt>
                <c:pt idx="4">
                  <c:v>10.654776393529685</c:v>
                </c:pt>
                <c:pt idx="5">
                  <c:v>11.633472946405675</c:v>
                </c:pt>
                <c:pt idx="6">
                  <c:v>11.880121652445721</c:v>
                </c:pt>
                <c:pt idx="7">
                  <c:v>11.7722681359045</c:v>
                </c:pt>
                <c:pt idx="8">
                  <c:v>12.322965981502566</c:v>
                </c:pt>
                <c:pt idx="9">
                  <c:v>12.292543021032506</c:v>
                </c:pt>
                <c:pt idx="10">
                  <c:v>13.034565765223604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'Raw readmission rate'!$A$13</c:f>
              <c:strCache>
                <c:ptCount val="1"/>
                <c:pt idx="0">
                  <c:v>Hip replacement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'Raw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rate'!$C$15:$M$15</c:f>
              <c:numCache>
                <c:ptCount val="11"/>
                <c:pt idx="0">
                  <c:v>6.421656911301215</c:v>
                </c:pt>
                <c:pt idx="1">
                  <c:v>6.355094635942704</c:v>
                </c:pt>
                <c:pt idx="2">
                  <c:v>6.187826258248793</c:v>
                </c:pt>
                <c:pt idx="3">
                  <c:v>6.138372722352517</c:v>
                </c:pt>
                <c:pt idx="4">
                  <c:v>6.362509856933649</c:v>
                </c:pt>
                <c:pt idx="5">
                  <c:v>6.618685976686683</c:v>
                </c:pt>
                <c:pt idx="6">
                  <c:v>6.750093233331952</c:v>
                </c:pt>
                <c:pt idx="7">
                  <c:v>6.07921118706816</c:v>
                </c:pt>
                <c:pt idx="8">
                  <c:v>6.065190240813383</c:v>
                </c:pt>
                <c:pt idx="9">
                  <c:v>5.884098964608105</c:v>
                </c:pt>
                <c:pt idx="10">
                  <c:v>5.544538492543329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'Raw readmission rate'!$A$17</c:f>
              <c:strCache>
                <c:ptCount val="1"/>
                <c:pt idx="0">
                  <c:v>Hysterectomy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'Raw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rate'!$C$19:$M$19</c:f>
              <c:numCache>
                <c:ptCount val="11"/>
                <c:pt idx="0">
                  <c:v>5.860279292061833</c:v>
                </c:pt>
                <c:pt idx="1">
                  <c:v>5.724412411143892</c:v>
                </c:pt>
                <c:pt idx="2">
                  <c:v>5.970910426143898</c:v>
                </c:pt>
                <c:pt idx="3">
                  <c:v>6.15786176654834</c:v>
                </c:pt>
                <c:pt idx="4">
                  <c:v>6.274876036733151</c:v>
                </c:pt>
                <c:pt idx="5">
                  <c:v>6.420179534744877</c:v>
                </c:pt>
                <c:pt idx="6">
                  <c:v>6.817649189338901</c:v>
                </c:pt>
                <c:pt idx="7">
                  <c:v>6.588637833552398</c:v>
                </c:pt>
                <c:pt idx="8">
                  <c:v>7.069897011649502</c:v>
                </c:pt>
                <c:pt idx="9">
                  <c:v>7.515513675017238</c:v>
                </c:pt>
                <c:pt idx="10">
                  <c:v>7.1032998265449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'Raw readmission rate'!$A$21</c:f>
              <c:strCache>
                <c:ptCount val="1"/>
                <c:pt idx="0">
                  <c:v>Stroke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'Raw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'Raw readmission rate'!$C$23:$M$23</c:f>
              <c:numCache>
                <c:ptCount val="11"/>
                <c:pt idx="0">
                  <c:v>8.329682845628176</c:v>
                </c:pt>
                <c:pt idx="1">
                  <c:v>8.363183644941465</c:v>
                </c:pt>
                <c:pt idx="2">
                  <c:v>8.540118951656826</c:v>
                </c:pt>
                <c:pt idx="3">
                  <c:v>9.261110992915345</c:v>
                </c:pt>
                <c:pt idx="4">
                  <c:v>10.114347357065803</c:v>
                </c:pt>
                <c:pt idx="5">
                  <c:v>10.756047110473215</c:v>
                </c:pt>
                <c:pt idx="6">
                  <c:v>10.846263560530751</c:v>
                </c:pt>
                <c:pt idx="7">
                  <c:v>10.805492485674128</c:v>
                </c:pt>
                <c:pt idx="8">
                  <c:v>11.444035947712418</c:v>
                </c:pt>
                <c:pt idx="9">
                  <c:v>11.678479081793999</c:v>
                </c:pt>
                <c:pt idx="10">
                  <c:v>11.999929130789129</c:v>
                </c:pt>
              </c:numCache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Times New Roman"/>
                    <a:ea typeface="Times New Roman"/>
                    <a:cs typeface="Times New Roman"/>
                  </a:rPr>
                  <a:t>Raw rate of emergency readmissions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4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75"/>
          <c:y val="0.63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Times New Roman"/>
                <a:ea typeface="Times New Roman"/>
                <a:cs typeface="Times New Roman"/>
              </a:rPr>
              <a:t>EMERGENCY READMISSION RATES: ENGLAND 2000-2001 to 2010-11
Four selected conditions</a:t>
            </a:r>
          </a:p>
        </c:rich>
      </c:tx>
      <c:layout>
        <c:manualLayout>
          <c:xMode val="factor"/>
          <c:yMode val="factor"/>
          <c:x val="0.001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94"/>
          <c:w val="0.905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'Standardised readmission rate'!$A$9</c:f>
              <c:strCache>
                <c:ptCount val="1"/>
                <c:pt idx="0">
                  <c:v>Fractured neck of femur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'Standardised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rate'!$C$11:$M$11</c:f>
              <c:numCache>
                <c:ptCount val="11"/>
                <c:pt idx="0">
                  <c:v>8.968578148745658</c:v>
                </c:pt>
                <c:pt idx="1">
                  <c:v>9.13</c:v>
                </c:pt>
                <c:pt idx="2">
                  <c:v>9.45</c:v>
                </c:pt>
                <c:pt idx="3">
                  <c:v>10.14</c:v>
                </c:pt>
                <c:pt idx="4">
                  <c:v>10.74</c:v>
                </c:pt>
                <c:pt idx="5">
                  <c:v>11.67</c:v>
                </c:pt>
                <c:pt idx="6">
                  <c:v>11.88</c:v>
                </c:pt>
                <c:pt idx="7">
                  <c:v>11.71</c:v>
                </c:pt>
                <c:pt idx="8">
                  <c:v>12.25</c:v>
                </c:pt>
                <c:pt idx="9">
                  <c:v>12.17</c:v>
                </c:pt>
                <c:pt idx="10">
                  <c:v>12.887283680175244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'Standardised readmission rate'!$A$13</c:f>
              <c:strCache>
                <c:ptCount val="1"/>
                <c:pt idx="0">
                  <c:v>Hip replacement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'Standardised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rate'!$C$15:$M$15</c:f>
              <c:numCache>
                <c:ptCount val="11"/>
                <c:pt idx="0">
                  <c:v>6.470451141064566</c:v>
                </c:pt>
                <c:pt idx="1">
                  <c:v>6.42</c:v>
                </c:pt>
                <c:pt idx="2">
                  <c:v>6.24</c:v>
                </c:pt>
                <c:pt idx="3">
                  <c:v>6.17</c:v>
                </c:pt>
                <c:pt idx="4">
                  <c:v>6.36</c:v>
                </c:pt>
                <c:pt idx="5">
                  <c:v>6.63</c:v>
                </c:pt>
                <c:pt idx="6">
                  <c:v>6.75</c:v>
                </c:pt>
                <c:pt idx="7">
                  <c:v>6.1</c:v>
                </c:pt>
                <c:pt idx="8">
                  <c:v>6.08</c:v>
                </c:pt>
                <c:pt idx="9">
                  <c:v>5.9</c:v>
                </c:pt>
                <c:pt idx="10">
                  <c:v>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'Standardised readmission rate'!$A$17</c:f>
              <c:strCache>
                <c:ptCount val="1"/>
                <c:pt idx="0">
                  <c:v>Hysterectomy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'Standardised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rate'!$C$19:$M$19</c:f>
              <c:numCache>
                <c:ptCount val="11"/>
                <c:pt idx="0">
                  <c:v>5.5925769711908275</c:v>
                </c:pt>
                <c:pt idx="1">
                  <c:v>5.49</c:v>
                </c:pt>
                <c:pt idx="2">
                  <c:v>5.78</c:v>
                </c:pt>
                <c:pt idx="3">
                  <c:v>6</c:v>
                </c:pt>
                <c:pt idx="4">
                  <c:v>6.16</c:v>
                </c:pt>
                <c:pt idx="5">
                  <c:v>6.37</c:v>
                </c:pt>
                <c:pt idx="6">
                  <c:v>6.82</c:v>
                </c:pt>
                <c:pt idx="7">
                  <c:v>6.64</c:v>
                </c:pt>
                <c:pt idx="8">
                  <c:v>7.13</c:v>
                </c:pt>
                <c:pt idx="9">
                  <c:v>7.61</c:v>
                </c:pt>
                <c:pt idx="10">
                  <c:v>7.2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'Standardised readmission rate'!$A$21</c:f>
              <c:strCache>
                <c:ptCount val="1"/>
                <c:pt idx="0">
                  <c:v>Stroke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'Standardised readmission rate'!$C$6:$M$6</c:f>
              <c:strCache>
                <c:ptCount val="11"/>
                <c:pt idx="0">
                  <c:v>2000-01</c:v>
                </c:pt>
                <c:pt idx="1">
                  <c:v>2001-02</c:v>
                </c:pt>
                <c:pt idx="2">
                  <c:v>2002-03</c:v>
                </c:pt>
                <c:pt idx="3">
                  <c:v>2003-04</c:v>
                </c:pt>
                <c:pt idx="4">
                  <c:v>2004-05</c:v>
                </c:pt>
                <c:pt idx="5">
                  <c:v>2005-06</c:v>
                </c:pt>
                <c:pt idx="6">
                  <c:v>2006-07</c:v>
                </c:pt>
                <c:pt idx="7">
                  <c:v>2007-08</c:v>
                </c:pt>
                <c:pt idx="8">
                  <c:v>2008-09</c:v>
                </c:pt>
                <c:pt idx="9">
                  <c:v>2009-10</c:v>
                </c:pt>
                <c:pt idx="10">
                  <c:v>2010-11</c:v>
                </c:pt>
              </c:strCache>
            </c:strRef>
          </c:cat>
          <c:val>
            <c:numRef>
              <c:f>'Standardised readmission rate'!$C$23:$M$23</c:f>
              <c:numCache>
                <c:ptCount val="11"/>
                <c:pt idx="0">
                  <c:v>8.39064960090387</c:v>
                </c:pt>
                <c:pt idx="1">
                  <c:v>8.41</c:v>
                </c:pt>
                <c:pt idx="2">
                  <c:v>8.57</c:v>
                </c:pt>
                <c:pt idx="3">
                  <c:v>9.29</c:v>
                </c:pt>
                <c:pt idx="4">
                  <c:v>10.15</c:v>
                </c:pt>
                <c:pt idx="5">
                  <c:v>10.78</c:v>
                </c:pt>
                <c:pt idx="6">
                  <c:v>10.85</c:v>
                </c:pt>
                <c:pt idx="7">
                  <c:v>10.8</c:v>
                </c:pt>
                <c:pt idx="8">
                  <c:v>11.42</c:v>
                </c:pt>
                <c:pt idx="9">
                  <c:v>11.66</c:v>
                </c:pt>
                <c:pt idx="10">
                  <c:v>11.942925089179548</c:v>
                </c:pt>
              </c:numCache>
            </c:numRef>
          </c:val>
          <c:smooth val="0"/>
        </c:ser>
        <c:marker val="1"/>
        <c:axId val="41783200"/>
        <c:axId val="40504481"/>
      </c:lineChart>
      <c:catAx>
        <c:axId val="4178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Times New Roman"/>
                    <a:ea typeface="Times New Roman"/>
                    <a:cs typeface="Times New Roman"/>
                  </a:rPr>
                  <a:t>Standardised rate of emergency readmissions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832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623"/>
          <c:w val="0.18875"/>
          <c:h val="0.12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19975"/>
    <xdr:graphicFrame>
      <xdr:nvGraphicFramePr>
        <xdr:cNvPr id="1" name="Chart 1"/>
        <xdr:cNvGraphicFramePr/>
      </xdr:nvGraphicFramePr>
      <xdr:xfrm>
        <a:off x="0" y="0"/>
        <a:ext cx="121539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19975"/>
    <xdr:graphicFrame>
      <xdr:nvGraphicFramePr>
        <xdr:cNvPr id="1" name="Shape 1025"/>
        <xdr:cNvGraphicFramePr/>
      </xdr:nvGraphicFramePr>
      <xdr:xfrm>
        <a:off x="0" y="0"/>
        <a:ext cx="121539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419975"/>
    <xdr:graphicFrame>
      <xdr:nvGraphicFramePr>
        <xdr:cNvPr id="1" name="Shape 1025"/>
        <xdr:cNvGraphicFramePr/>
      </xdr:nvGraphicFramePr>
      <xdr:xfrm>
        <a:off x="0" y="0"/>
        <a:ext cx="121539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5.75"/>
  <cols>
    <col min="2" max="2" width="4.50390625" style="0" customWidth="1"/>
    <col min="3" max="13" width="9.625" style="0" customWidth="1"/>
    <col min="14" max="14" width="3.75390625" style="0" customWidth="1"/>
    <col min="15" max="15" width="9.625" style="0" customWidth="1"/>
    <col min="20" max="20" width="3.75390625" style="0" customWidth="1"/>
    <col min="23" max="23" width="3.875" style="0" customWidth="1"/>
  </cols>
  <sheetData>
    <row r="1" ht="15.75">
      <c r="A1" s="1" t="s">
        <v>0</v>
      </c>
    </row>
    <row r="3" ht="15.75">
      <c r="A3" s="1" t="str">
        <f>'Source data'!A3</f>
        <v>National summary of data from the "Compendium of population health indicators", Health and Social Care Information Centre December 2012</v>
      </c>
    </row>
    <row r="4" ht="15.75">
      <c r="A4" s="1"/>
    </row>
    <row r="5" spans="3:23" ht="15.75">
      <c r="C5" s="19"/>
      <c r="D5" s="19"/>
      <c r="E5" s="19"/>
      <c r="F5" s="19"/>
      <c r="G5" s="19"/>
      <c r="H5" s="19"/>
      <c r="I5" s="19"/>
      <c r="J5" s="19"/>
      <c r="K5" s="11"/>
      <c r="L5" s="11"/>
      <c r="M5" s="11"/>
      <c r="O5" s="19" t="s">
        <v>17</v>
      </c>
      <c r="P5" s="19"/>
      <c r="Q5" s="19"/>
      <c r="R5" s="19"/>
      <c r="S5" s="19"/>
      <c r="T5" s="19" t="s">
        <v>28</v>
      </c>
      <c r="U5" s="19"/>
      <c r="V5" s="19"/>
      <c r="W5" s="19"/>
    </row>
    <row r="6" spans="1:22" ht="15.75">
      <c r="A6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26</v>
      </c>
      <c r="L6" s="12" t="s">
        <v>27</v>
      </c>
      <c r="M6" s="12" t="s">
        <v>31</v>
      </c>
      <c r="O6" s="7" t="s">
        <v>8</v>
      </c>
      <c r="P6" s="7" t="s">
        <v>9</v>
      </c>
      <c r="Q6" s="12" t="s">
        <v>26</v>
      </c>
      <c r="R6" s="12" t="s">
        <v>27</v>
      </c>
      <c r="S6" s="12" t="s">
        <v>31</v>
      </c>
      <c r="U6" s="12" t="s">
        <v>36</v>
      </c>
      <c r="V6" s="12" t="s">
        <v>37</v>
      </c>
    </row>
    <row r="7" spans="3:22" ht="15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7"/>
      <c r="P7" s="7"/>
      <c r="Q7" s="12"/>
      <c r="R7" s="12"/>
      <c r="S7" s="12"/>
      <c r="U7" s="12" t="s">
        <v>2</v>
      </c>
      <c r="V7" s="12" t="s">
        <v>7</v>
      </c>
    </row>
    <row r="9" ht="15.75">
      <c r="A9" s="10" t="s">
        <v>25</v>
      </c>
    </row>
    <row r="11" spans="1:22" ht="15.75">
      <c r="A11" t="s">
        <v>21</v>
      </c>
      <c r="C11" s="14">
        <f>'Source data'!D12</f>
        <v>3857</v>
      </c>
      <c r="D11" s="3">
        <f>'Source data'!J12</f>
        <v>3911</v>
      </c>
      <c r="E11" s="3">
        <f>'Source data'!O12</f>
        <v>4173</v>
      </c>
      <c r="F11" s="3">
        <f>'Source data'!T12</f>
        <v>4554</v>
      </c>
      <c r="G11" s="3">
        <f>'Source data'!Y12</f>
        <v>4815</v>
      </c>
      <c r="H11" s="3">
        <f>'Source data'!AD12</f>
        <v>5444</v>
      </c>
      <c r="I11" s="3">
        <f>'Source data'!AI12</f>
        <v>5625</v>
      </c>
      <c r="J11" s="3">
        <f>'Source data'!AN12</f>
        <v>5769</v>
      </c>
      <c r="K11" s="3">
        <f>'Source data'!AS12</f>
        <v>6169</v>
      </c>
      <c r="L11" s="3">
        <f>'Source data'!AX12</f>
        <v>6429</v>
      </c>
      <c r="M11" s="3">
        <f>'Source data'!BC12</f>
        <v>6931</v>
      </c>
      <c r="O11" s="9">
        <f>(I11-H11)/H11</f>
        <v>0.033247612049963265</v>
      </c>
      <c r="P11" s="9">
        <f>(J11-I11)/I11</f>
        <v>0.0256</v>
      </c>
      <c r="Q11" s="9">
        <f>(K11-J11)/J11</f>
        <v>0.06933610677760443</v>
      </c>
      <c r="R11" s="9">
        <f>(L11-K11)/K11</f>
        <v>0.042146214945696224</v>
      </c>
      <c r="S11" s="9">
        <f>(M11-L11)/L11</f>
        <v>0.07808368331000155</v>
      </c>
      <c r="U11" s="15">
        <f>(H11/C11)^0.2-1</f>
        <v>0.07135572707532223</v>
      </c>
      <c r="V11" s="15">
        <f>(M11/H11)^0.2-1</f>
        <v>0.04948335857857722</v>
      </c>
    </row>
    <row r="12" ht="15.75">
      <c r="C12" s="10"/>
    </row>
    <row r="13" spans="1:3" ht="15.75">
      <c r="A13" s="10" t="s">
        <v>22</v>
      </c>
      <c r="C13" s="10"/>
    </row>
    <row r="14" ht="15.75">
      <c r="C14" s="10"/>
    </row>
    <row r="15" spans="1:22" ht="15.75">
      <c r="A15" t="s">
        <v>21</v>
      </c>
      <c r="C15" s="14">
        <f>'Source data'!D16</f>
        <v>2282</v>
      </c>
      <c r="D15" s="3">
        <f>'Source data'!J16</f>
        <v>2347</v>
      </c>
      <c r="E15" s="3">
        <f>'Source data'!O16</f>
        <v>2513</v>
      </c>
      <c r="F15" s="3">
        <f>'Source data'!T16</f>
        <v>2722</v>
      </c>
      <c r="G15" s="3">
        <f>'Source data'!Y16</f>
        <v>2824</v>
      </c>
      <c r="H15" s="3">
        <f>'Source data'!AD16</f>
        <v>2998</v>
      </c>
      <c r="I15" s="3">
        <f>'Source data'!AI16</f>
        <v>3258</v>
      </c>
      <c r="J15" s="3">
        <f>'Source data'!AN16</f>
        <v>3317</v>
      </c>
      <c r="K15" s="3">
        <f>'Source data'!AS16</f>
        <v>3448</v>
      </c>
      <c r="L15" s="3">
        <f>'Source data'!AX16</f>
        <v>3370</v>
      </c>
      <c r="M15" s="3">
        <f>'Source data'!BC16</f>
        <v>3439</v>
      </c>
      <c r="O15" s="9">
        <f>(I15-H15)/H15</f>
        <v>0.0867244829886591</v>
      </c>
      <c r="P15" s="9">
        <f>(J15-I15)/I15</f>
        <v>0.01810926949048496</v>
      </c>
      <c r="Q15" s="9">
        <f>(K15-J15)/J15</f>
        <v>0.03949351823937293</v>
      </c>
      <c r="R15" s="9">
        <f>(L15-K15)/K15</f>
        <v>-0.02262180974477958</v>
      </c>
      <c r="S15" s="9">
        <f>(M15-L15)/L15</f>
        <v>0.020474777448071215</v>
      </c>
      <c r="U15" s="15">
        <f>(H15/C15)^0.2-1</f>
        <v>0.056095513567687494</v>
      </c>
      <c r="V15" s="15">
        <f>(M15/H15)^0.2-1</f>
        <v>0.02782720702567354</v>
      </c>
    </row>
    <row r="16" ht="15.75">
      <c r="C16" s="10"/>
    </row>
    <row r="17" spans="1:3" ht="15.75">
      <c r="A17" s="10" t="s">
        <v>23</v>
      </c>
      <c r="C17" s="10"/>
    </row>
    <row r="18" ht="15.75">
      <c r="C18" s="10"/>
    </row>
    <row r="19" spans="1:22" ht="15.75">
      <c r="A19" t="s">
        <v>20</v>
      </c>
      <c r="C19" s="14">
        <f>'Source data'!D20</f>
        <v>3139</v>
      </c>
      <c r="D19" s="3">
        <f>'Source data'!J20</f>
        <v>2891</v>
      </c>
      <c r="E19" s="3">
        <f>'Source data'!O20</f>
        <v>2927</v>
      </c>
      <c r="F19" s="3">
        <f>'Source data'!T20</f>
        <v>2949</v>
      </c>
      <c r="G19" s="3">
        <f>'Source data'!Y20</f>
        <v>2822</v>
      </c>
      <c r="H19" s="3">
        <f>'Source data'!AD20</f>
        <v>3011</v>
      </c>
      <c r="I19" s="3">
        <f>'Source data'!AI20</f>
        <v>3200</v>
      </c>
      <c r="J19" s="3">
        <f>'Source data'!AN20</f>
        <v>3158</v>
      </c>
      <c r="K19" s="3">
        <f>'Source data'!AS20</f>
        <v>3350</v>
      </c>
      <c r="L19" s="3">
        <f>'Source data'!AX20</f>
        <v>3597</v>
      </c>
      <c r="M19" s="3">
        <f>'Source data'!BC20</f>
        <v>3399</v>
      </c>
      <c r="N19" s="5"/>
      <c r="O19" s="9">
        <f>(I19-H19)/H19</f>
        <v>0.06276984390567918</v>
      </c>
      <c r="P19" s="9">
        <f>(J19-I19)/I19</f>
        <v>-0.013125</v>
      </c>
      <c r="Q19" s="9">
        <f>(K19-J19)/J19</f>
        <v>0.060797973400886635</v>
      </c>
      <c r="R19" s="9">
        <f>(L19-K19)/K19</f>
        <v>0.0737313432835821</v>
      </c>
      <c r="S19" s="9">
        <f>(M19-L19)/L19</f>
        <v>-0.05504587155963303</v>
      </c>
      <c r="U19" s="15">
        <f>(H19/C19)^0.2-1</f>
        <v>-0.008291837166671256</v>
      </c>
      <c r="V19" s="15">
        <f>(M19/H19)^0.2-1</f>
        <v>0.024538025582603318</v>
      </c>
    </row>
    <row r="20" ht="15.75">
      <c r="C20" s="10"/>
    </row>
    <row r="21" spans="1:3" ht="15.75">
      <c r="A21" s="10" t="s">
        <v>24</v>
      </c>
      <c r="C21" s="10"/>
    </row>
    <row r="22" ht="15.75">
      <c r="C22" s="10"/>
    </row>
    <row r="23" spans="1:22" ht="15.75">
      <c r="A23" t="s">
        <v>21</v>
      </c>
      <c r="C23" s="14">
        <f>'Source data'!D24</f>
        <v>3803</v>
      </c>
      <c r="D23" s="3">
        <f>'Source data'!J24</f>
        <v>3829</v>
      </c>
      <c r="E23" s="3">
        <f>'Source data'!O24</f>
        <v>3920</v>
      </c>
      <c r="F23" s="3">
        <f>'Source data'!T24</f>
        <v>4353</v>
      </c>
      <c r="G23" s="3">
        <f>'Source data'!Y24</f>
        <v>4688</v>
      </c>
      <c r="H23" s="3">
        <f>'Source data'!AD24</f>
        <v>5096</v>
      </c>
      <c r="I23" s="3">
        <f>'Source data'!AI24</f>
        <v>5019</v>
      </c>
      <c r="J23" s="3">
        <f>'Source data'!AN24</f>
        <v>4997</v>
      </c>
      <c r="K23" s="3">
        <f>'Source data'!AS24</f>
        <v>5603</v>
      </c>
      <c r="L23" s="3">
        <f>'Source data'!AX24</f>
        <v>6278</v>
      </c>
      <c r="M23" s="3">
        <f>'Source data'!BC24</f>
        <v>6773</v>
      </c>
      <c r="O23" s="9">
        <f>(I23-H23)/H23</f>
        <v>-0.01510989010989011</v>
      </c>
      <c r="P23" s="9">
        <f>(J23-I23)/I23</f>
        <v>-0.004383343295477187</v>
      </c>
      <c r="Q23" s="9">
        <f>(K23-J23)/J23</f>
        <v>0.12127276365819492</v>
      </c>
      <c r="R23" s="9">
        <f>(L23-K23)/K23</f>
        <v>0.12047117615563091</v>
      </c>
      <c r="S23" s="9">
        <f>(M23-L23)/L23</f>
        <v>0.07884676648614208</v>
      </c>
      <c r="U23" s="15">
        <f>(H23/C23)^0.2-1</f>
        <v>0.06028012053167653</v>
      </c>
      <c r="V23" s="15">
        <f>(M23/H23)^0.2-1</f>
        <v>0.05854745234819414</v>
      </c>
    </row>
    <row r="26" spans="1:3" ht="15.75">
      <c r="A26" t="s">
        <v>38</v>
      </c>
      <c r="C26" t="s">
        <v>39</v>
      </c>
    </row>
    <row r="28" ht="15.75">
      <c r="A28" t="str">
        <f>'Source data'!A27</f>
        <v>The original data (available by provider/commissioner and for various intermediate levels of aggregation) and detailed definitions can be found at https://indicators.ic.nhs.uk/webview/ </v>
      </c>
    </row>
  </sheetData>
  <mergeCells count="3">
    <mergeCell ref="C5:J5"/>
    <mergeCell ref="O5:S5"/>
    <mergeCell ref="T5:W5"/>
  </mergeCells>
  <printOptions/>
  <pageMargins left="0.75" right="0.75" top="1" bottom="1" header="0.5" footer="0.5"/>
  <pageSetup fitToHeight="1" fitToWidth="1" horizontalDpi="600" verticalDpi="600" orientation="landscape" paperSize="9" scale="62" r:id="rId1"/>
  <headerFooter alignWithMargins="0">
    <oddHeader>&amp;R&amp;"Times New Roman,Bold"&amp;A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">
      <pane xSplit="2" ySplit="7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5.75"/>
  <cols>
    <col min="2" max="2" width="4.50390625" style="0" customWidth="1"/>
    <col min="3" max="13" width="9.625" style="0" customWidth="1"/>
    <col min="14" max="14" width="3.875" style="0" customWidth="1"/>
    <col min="15" max="19" width="9.625" style="0" customWidth="1"/>
    <col min="20" max="20" width="3.75390625" style="0" customWidth="1"/>
    <col min="21" max="22" width="10.25390625" style="0" customWidth="1"/>
    <col min="23" max="23" width="3.375" style="0" customWidth="1"/>
  </cols>
  <sheetData>
    <row r="1" ht="15.75">
      <c r="A1" s="1" t="s">
        <v>0</v>
      </c>
    </row>
    <row r="3" ht="15.75">
      <c r="A3" s="1" t="str">
        <f>'Source data'!A3</f>
        <v>National summary of data from the "Compendium of population health indicators", Health and Social Care Information Centre December 2012</v>
      </c>
    </row>
    <row r="4" ht="15.75">
      <c r="A4" s="1"/>
    </row>
    <row r="5" spans="1:23" ht="15.75">
      <c r="A5" s="1"/>
      <c r="C5" s="19"/>
      <c r="D5" s="19"/>
      <c r="E5" s="19"/>
      <c r="F5" s="19"/>
      <c r="G5" s="19"/>
      <c r="H5" s="19"/>
      <c r="I5" s="19"/>
      <c r="J5" s="19"/>
      <c r="K5" s="11"/>
      <c r="L5" s="11"/>
      <c r="M5" s="11"/>
      <c r="O5" s="19" t="s">
        <v>17</v>
      </c>
      <c r="P5" s="19"/>
      <c r="Q5" s="19"/>
      <c r="R5" s="19"/>
      <c r="S5" s="19"/>
      <c r="T5" s="19" t="s">
        <v>28</v>
      </c>
      <c r="U5" s="19"/>
      <c r="V5" s="19"/>
      <c r="W5" s="19"/>
    </row>
    <row r="6" spans="1:22" ht="15.75">
      <c r="A6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26</v>
      </c>
      <c r="L6" s="12" t="s">
        <v>27</v>
      </c>
      <c r="M6" s="12" t="s">
        <v>31</v>
      </c>
      <c r="O6" s="7" t="s">
        <v>8</v>
      </c>
      <c r="P6" s="7" t="s">
        <v>9</v>
      </c>
      <c r="Q6" s="12" t="s">
        <v>26</v>
      </c>
      <c r="R6" s="12" t="s">
        <v>27</v>
      </c>
      <c r="S6" s="12" t="s">
        <v>31</v>
      </c>
      <c r="U6" s="12" t="s">
        <v>36</v>
      </c>
      <c r="V6" s="12" t="s">
        <v>37</v>
      </c>
    </row>
    <row r="7" spans="3:22" ht="15.7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O7" s="7"/>
      <c r="P7" s="7"/>
      <c r="Q7" s="12"/>
      <c r="R7" s="12"/>
      <c r="S7" s="12"/>
      <c r="U7" s="12" t="s">
        <v>2</v>
      </c>
      <c r="V7" s="12" t="s">
        <v>7</v>
      </c>
    </row>
    <row r="9" ht="15.75">
      <c r="A9" s="10" t="s">
        <v>25</v>
      </c>
    </row>
    <row r="11" spans="1:22" ht="15.75">
      <c r="A11" t="s">
        <v>21</v>
      </c>
      <c r="C11" s="8">
        <f>100*'Source data'!D12/'Source data'!C12</f>
        <v>8.847953752982198</v>
      </c>
      <c r="D11" s="5">
        <f>100*'Source data'!J12/'Source data'!I12</f>
        <v>9.0298300701884</v>
      </c>
      <c r="E11" s="5">
        <f>100*'Source data'!O12/'Source data'!N12</f>
        <v>9.349165453119749</v>
      </c>
      <c r="F11" s="5">
        <f>100*'Source data'!T12/'Source data'!S12</f>
        <v>10.027744748315497</v>
      </c>
      <c r="G11" s="5">
        <f>100*'Source data'!Y12/'Source data'!X12</f>
        <v>10.654776393529685</v>
      </c>
      <c r="H11" s="5">
        <f>100*'Source data'!AD12/'Source data'!AC12</f>
        <v>11.633472946405675</v>
      </c>
      <c r="I11" s="5">
        <f>100*'Source data'!AI12/'Source data'!AH12</f>
        <v>11.880121652445721</v>
      </c>
      <c r="J11" s="5">
        <f>'Source data'!AN12/'Source data'!AM12*100</f>
        <v>11.7722681359045</v>
      </c>
      <c r="K11" s="5">
        <f>'Source data'!AS12/'Source data'!AR12*100</f>
        <v>12.322965981502566</v>
      </c>
      <c r="L11" s="5">
        <f>'Source data'!AX12/'Source data'!AW12*100</f>
        <v>12.292543021032506</v>
      </c>
      <c r="M11" s="5">
        <f>'Source data'!BC12/'Source data'!BB12*100</f>
        <v>13.034565765223604</v>
      </c>
      <c r="O11" s="9">
        <f>(I11-H11)/H11</f>
        <v>0.0212016400585048</v>
      </c>
      <c r="P11" s="9">
        <f>(J11-I11)/I11</f>
        <v>-0.009078485868788847</v>
      </c>
      <c r="Q11" s="9">
        <f>(K11-J11)/J11</f>
        <v>0.046779247570693724</v>
      </c>
      <c r="R11" s="9">
        <f>(L11-K11)/K11</f>
        <v>-0.002468801789741775</v>
      </c>
      <c r="S11" s="9">
        <f>(M11-L11)/L11</f>
        <v>0.060363648345301675</v>
      </c>
      <c r="U11" s="15">
        <f>(H11/C11)^0.2-1</f>
        <v>0.056266018197564494</v>
      </c>
      <c r="V11" s="15">
        <f>(M11/H11)^0.2-1</f>
        <v>0.023004246973852727</v>
      </c>
    </row>
    <row r="12" ht="15.75">
      <c r="C12" s="10"/>
    </row>
    <row r="13" spans="1:3" ht="15.75">
      <c r="A13" s="10" t="s">
        <v>22</v>
      </c>
      <c r="C13" s="10"/>
    </row>
    <row r="14" ht="15.75">
      <c r="C14" s="10"/>
    </row>
    <row r="15" spans="1:22" ht="15.75">
      <c r="A15" t="s">
        <v>21</v>
      </c>
      <c r="C15" s="8">
        <f>100*'Source data'!D16/'Source data'!C16</f>
        <v>6.421656911301215</v>
      </c>
      <c r="D15" s="5">
        <f>100*'Source data'!J16/'Source data'!I16</f>
        <v>6.355094635942704</v>
      </c>
      <c r="E15" s="5">
        <f>100*'Source data'!O16/'Source data'!N16</f>
        <v>6.187826258248793</v>
      </c>
      <c r="F15" s="5">
        <f>100*'Source data'!T16/'Source data'!S16</f>
        <v>6.138372722352517</v>
      </c>
      <c r="G15" s="5">
        <f>100*'Source data'!Y16/'Source data'!X16</f>
        <v>6.362509856933649</v>
      </c>
      <c r="H15" s="5">
        <f>100*'Source data'!AD16/'Source data'!AC16</f>
        <v>6.618685976686683</v>
      </c>
      <c r="I15" s="5">
        <f>100*'Source data'!AI16/'Source data'!AH16</f>
        <v>6.750093233331952</v>
      </c>
      <c r="J15" s="5">
        <f>'Source data'!AN16/'Source data'!AM16*100</f>
        <v>6.07921118706816</v>
      </c>
      <c r="K15" s="5">
        <f>'Source data'!AS16/'Source data'!AR16*100</f>
        <v>6.065190240813383</v>
      </c>
      <c r="L15" s="5">
        <f>'Source data'!AX16/'Source data'!AW16*100</f>
        <v>5.884098964608105</v>
      </c>
      <c r="M15" s="5">
        <f>'Source data'!BC16/'Source data'!BB16*100</f>
        <v>5.544538492543329</v>
      </c>
      <c r="O15" s="9">
        <f>(I15-H15)/H15</f>
        <v>0.01985397964310907</v>
      </c>
      <c r="P15" s="9">
        <f>(J15-I15)/I15</f>
        <v>-0.0993885599906942</v>
      </c>
      <c r="Q15" s="9">
        <f>(K15-J15)/J15</f>
        <v>-0.002306375913474236</v>
      </c>
      <c r="R15" s="9">
        <f>(L15-K15)/K15</f>
        <v>-0.029857476685016905</v>
      </c>
      <c r="S15" s="9">
        <f>(M15-L15)/L15</f>
        <v>-0.05770815108773273</v>
      </c>
      <c r="U15" s="15">
        <f>(H15/C15)^0.2-1</f>
        <v>0.006062440059098728</v>
      </c>
      <c r="V15" s="15">
        <f>(M15/H15)^0.2-1</f>
        <v>-0.0347968617981127</v>
      </c>
    </row>
    <row r="16" ht="15.75">
      <c r="C16" s="10"/>
    </row>
    <row r="17" spans="1:3" ht="15.75">
      <c r="A17" s="10" t="s">
        <v>23</v>
      </c>
      <c r="C17" s="10"/>
    </row>
    <row r="18" ht="15.75">
      <c r="C18" s="10"/>
    </row>
    <row r="19" spans="1:22" ht="15.75">
      <c r="A19" t="s">
        <v>20</v>
      </c>
      <c r="C19" s="8">
        <f>100*'Source data'!D20/'Source data'!C20</f>
        <v>5.860279292061833</v>
      </c>
      <c r="D19" s="5">
        <f>100*'Source data'!J20/'Source data'!I20</f>
        <v>5.724412411143892</v>
      </c>
      <c r="E19" s="5">
        <f>100*'Source data'!O20/'Source data'!N20</f>
        <v>5.970910426143898</v>
      </c>
      <c r="F19" s="5">
        <f>100*'Source data'!T20/'Source data'!S20</f>
        <v>6.15786176654834</v>
      </c>
      <c r="G19" s="5">
        <f>100*'Source data'!Y20/'Source data'!X20</f>
        <v>6.274876036733151</v>
      </c>
      <c r="H19" s="5">
        <f>100*'Source data'!AD20/'Source data'!AC20</f>
        <v>6.420179534744877</v>
      </c>
      <c r="I19" s="5">
        <f>100*'Source data'!AI20/'Source data'!AH20</f>
        <v>6.817649189338901</v>
      </c>
      <c r="J19" s="5">
        <f>'Source data'!AN20/'Source data'!AM20*100</f>
        <v>6.588637833552398</v>
      </c>
      <c r="K19" s="5">
        <f>'Source data'!AS20/'Source data'!AR20*100</f>
        <v>7.069897011649502</v>
      </c>
      <c r="L19" s="5">
        <f>'Source data'!AX20/'Source data'!AW20*100</f>
        <v>7.515513675017238</v>
      </c>
      <c r="M19" s="5">
        <f>'Source data'!BC20/'Source data'!BB20*100</f>
        <v>7.1032998265449</v>
      </c>
      <c r="O19" s="9">
        <f>(I19-H19)/H19</f>
        <v>0.061909429859864334</v>
      </c>
      <c r="P19" s="9">
        <f>(J19-I19)/I19</f>
        <v>-0.03359095627047219</v>
      </c>
      <c r="Q19" s="9">
        <f>(K19-J19)/J19</f>
        <v>0.07304380514684067</v>
      </c>
      <c r="R19" s="9">
        <f>(L19-K19)/K19</f>
        <v>0.0630301491851248</v>
      </c>
      <c r="S19" s="9">
        <f>(M19-L19)/L19</f>
        <v>-0.05484839311018786</v>
      </c>
      <c r="U19" s="15">
        <f>(H19/C19)^0.2-1</f>
        <v>0.018417308405935806</v>
      </c>
      <c r="V19" s="15">
        <f>(M19/H19)^0.2-1</f>
        <v>0.02042853521721333</v>
      </c>
    </row>
    <row r="20" ht="15.75">
      <c r="C20" s="10"/>
    </row>
    <row r="21" spans="1:3" ht="15.75">
      <c r="A21" s="10" t="s">
        <v>24</v>
      </c>
      <c r="C21" s="10"/>
    </row>
    <row r="22" ht="15.75">
      <c r="C22" s="10"/>
    </row>
    <row r="23" spans="1:22" ht="15.75">
      <c r="A23" t="s">
        <v>21</v>
      </c>
      <c r="C23" s="8">
        <f>100*'Source data'!D24/'Source data'!C24</f>
        <v>8.329682845628176</v>
      </c>
      <c r="D23" s="5">
        <f>100*'Source data'!J24/'Source data'!I24</f>
        <v>8.363183644941465</v>
      </c>
      <c r="E23" s="5">
        <f>100*'Source data'!O24/'Source data'!N24</f>
        <v>8.540118951656826</v>
      </c>
      <c r="F23" s="5">
        <f>100*'Source data'!T24/'Source data'!S24</f>
        <v>9.261110992915345</v>
      </c>
      <c r="G23" s="5">
        <f>100*'Source data'!Y24/'Source data'!X24</f>
        <v>10.114347357065803</v>
      </c>
      <c r="H23" s="5">
        <f>100*'Source data'!AD24/'Source data'!AC24</f>
        <v>10.756047110473215</v>
      </c>
      <c r="I23" s="5">
        <f>100*'Source data'!AI24/'Source data'!AH24</f>
        <v>10.846263560530751</v>
      </c>
      <c r="J23" s="5">
        <f>'Source data'!AN24/'Source data'!AM24*100</f>
        <v>10.805492485674128</v>
      </c>
      <c r="K23" s="5">
        <f>'Source data'!AS24/'Source data'!AR24*100</f>
        <v>11.444035947712418</v>
      </c>
      <c r="L23" s="5">
        <f>'Source data'!AX24/'Source data'!AW24*100</f>
        <v>11.678479081793999</v>
      </c>
      <c r="M23" s="5">
        <f>'Source data'!BC24/'Source data'!BB24*100</f>
        <v>11.999929130789129</v>
      </c>
      <c r="O23" s="9">
        <f>(I23-H23)/H23</f>
        <v>0.008387509754368014</v>
      </c>
      <c r="P23" s="9">
        <f>(J23-I23)/I23</f>
        <v>-0.0037589972462948673</v>
      </c>
      <c r="Q23" s="9">
        <f>(K23-J23)/J23</f>
        <v>0.05909434140876675</v>
      </c>
      <c r="R23" s="9">
        <f>(L23-K23)/K23</f>
        <v>0.020486053622406155</v>
      </c>
      <c r="S23" s="9">
        <f>(M23-L23)/L23</f>
        <v>0.02752499248778467</v>
      </c>
      <c r="U23" s="15">
        <f>(H23/C23)^0.2-1</f>
        <v>0.052458175270467367</v>
      </c>
      <c r="V23" s="15">
        <f>(M23/H23)^0.2-1</f>
        <v>0.022127792077453856</v>
      </c>
    </row>
    <row r="26" spans="1:3" ht="15.75">
      <c r="A26" t="s">
        <v>38</v>
      </c>
      <c r="C26" t="s">
        <v>39</v>
      </c>
    </row>
    <row r="28" ht="15.75">
      <c r="A28" t="str">
        <f>'Source data'!A27</f>
        <v>The original data (available by provider/commissioner and for various intermediate levels of aggregation) and detailed definitions can be found at https://indicators.ic.nhs.uk/webview/ </v>
      </c>
    </row>
  </sheetData>
  <mergeCells count="3">
    <mergeCell ref="C5:J5"/>
    <mergeCell ref="O5:S5"/>
    <mergeCell ref="T5:W5"/>
  </mergeCells>
  <printOptions/>
  <pageMargins left="0.75" right="0.75" top="1" bottom="1" header="0.5" footer="0.5"/>
  <pageSetup fitToHeight="1" fitToWidth="1" horizontalDpi="600" verticalDpi="600" orientation="landscape" paperSize="9" scale="61" r:id="rId1"/>
  <headerFooter alignWithMargins="0">
    <oddHeader>&amp;R&amp;"Times New Roman,Bold"&amp;A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1">
      <pane xSplit="2" ySplit="7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2" max="2" width="3.75390625" style="0" customWidth="1"/>
    <col min="3" max="12" width="9.125" style="0" customWidth="1"/>
    <col min="13" max="13" width="9.875" style="0" customWidth="1"/>
    <col min="14" max="14" width="3.625" style="0" customWidth="1"/>
    <col min="15" max="19" width="9.125" style="0" customWidth="1"/>
    <col min="20" max="20" width="3.875" style="0" customWidth="1"/>
    <col min="21" max="22" width="11.625" style="0" customWidth="1"/>
    <col min="23" max="23" width="3.875" style="0" customWidth="1"/>
  </cols>
  <sheetData>
    <row r="1" ht="15.75">
      <c r="A1" s="1" t="s">
        <v>0</v>
      </c>
    </row>
    <row r="3" ht="15.75">
      <c r="A3" s="1" t="str">
        <f>'Source data'!A3</f>
        <v>National summary of data from the "Compendium of population health indicators", Health and Social Care Information Centre December 2012</v>
      </c>
    </row>
    <row r="4" ht="15.75">
      <c r="A4" s="1" t="str">
        <f>'Source data'!A4</f>
        <v>Standardised to 2006-07</v>
      </c>
    </row>
    <row r="5" spans="3:23" ht="15.75">
      <c r="C5" s="19"/>
      <c r="D5" s="19"/>
      <c r="E5" s="19"/>
      <c r="F5" s="19"/>
      <c r="G5" s="19"/>
      <c r="H5" s="19"/>
      <c r="I5" s="19"/>
      <c r="J5" s="19"/>
      <c r="K5" s="19"/>
      <c r="L5" s="11"/>
      <c r="M5" s="11"/>
      <c r="O5" s="19" t="s">
        <v>17</v>
      </c>
      <c r="P5" s="19"/>
      <c r="Q5" s="19"/>
      <c r="R5" s="19"/>
      <c r="S5" s="19"/>
      <c r="T5" s="19" t="s">
        <v>28</v>
      </c>
      <c r="U5" s="19"/>
      <c r="V5" s="19"/>
      <c r="W5" s="19"/>
    </row>
    <row r="6" spans="1:22" ht="15.75">
      <c r="A6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26</v>
      </c>
      <c r="L6" s="12" t="s">
        <v>27</v>
      </c>
      <c r="M6" s="16" t="s">
        <v>31</v>
      </c>
      <c r="O6" s="12" t="s">
        <v>8</v>
      </c>
      <c r="P6" s="12" t="s">
        <v>9</v>
      </c>
      <c r="Q6" s="12" t="s">
        <v>26</v>
      </c>
      <c r="R6" s="12" t="s">
        <v>27</v>
      </c>
      <c r="S6" s="12" t="s">
        <v>31</v>
      </c>
      <c r="U6" s="12" t="s">
        <v>36</v>
      </c>
      <c r="V6" s="12" t="s">
        <v>37</v>
      </c>
    </row>
    <row r="7" spans="21:22" ht="15.75">
      <c r="U7" s="12" t="s">
        <v>2</v>
      </c>
      <c r="V7" s="12" t="s">
        <v>7</v>
      </c>
    </row>
    <row r="9" ht="15.75">
      <c r="A9" s="10" t="s">
        <v>25</v>
      </c>
    </row>
    <row r="11" spans="1:22" ht="15.75">
      <c r="A11" t="s">
        <v>21</v>
      </c>
      <c r="C11" s="8">
        <f>'Source data'!G12</f>
        <v>8.968578148745658</v>
      </c>
      <c r="D11" s="5">
        <f>'Source data'!L12</f>
        <v>9.13</v>
      </c>
      <c r="E11" s="5">
        <f>'Source data'!Q12</f>
        <v>9.45</v>
      </c>
      <c r="F11" s="5">
        <f>'Source data'!V12</f>
        <v>10.14</v>
      </c>
      <c r="G11" s="5">
        <f>'Source data'!AA12</f>
        <v>10.74</v>
      </c>
      <c r="H11" s="5">
        <f>'Source data'!AF12</f>
        <v>11.67</v>
      </c>
      <c r="I11" s="5">
        <f>'Source data'!AK12</f>
        <v>11.88</v>
      </c>
      <c r="J11" s="5">
        <f>'Source data'!AP12</f>
        <v>11.71</v>
      </c>
      <c r="K11" s="5">
        <f>'Source data'!AU12</f>
        <v>12.25</v>
      </c>
      <c r="L11" s="5">
        <f>'Source data'!AZ12</f>
        <v>12.17</v>
      </c>
      <c r="M11" s="17">
        <f>13.03*9.03/D11</f>
        <v>12.887283680175244</v>
      </c>
      <c r="O11" s="9">
        <f>(I11-H11)/H11</f>
        <v>0.017994858611825267</v>
      </c>
      <c r="P11" s="9">
        <f>(J11-I11)/I11</f>
        <v>-0.014309764309764304</v>
      </c>
      <c r="Q11" s="9">
        <f>(K11-J11)/J11</f>
        <v>0.046114432109308205</v>
      </c>
      <c r="R11" s="9">
        <f>(L11-K11)/K11</f>
        <v>-0.006530612244897965</v>
      </c>
      <c r="S11" s="9">
        <f>(M11-L11)/L11</f>
        <v>0.058938675445788354</v>
      </c>
      <c r="U11" s="15">
        <f>(H11/C11)^0.2-1</f>
        <v>0.05406999720819283</v>
      </c>
      <c r="V11" s="15">
        <f>(M11/H11)^0.2-1</f>
        <v>0.020042123030354464</v>
      </c>
    </row>
    <row r="12" spans="3:13" ht="15.75">
      <c r="C12" s="10"/>
      <c r="M12" s="18"/>
    </row>
    <row r="13" spans="1:13" ht="15.75">
      <c r="A13" s="10" t="s">
        <v>22</v>
      </c>
      <c r="C13" s="10"/>
      <c r="M13" s="18"/>
    </row>
    <row r="14" spans="3:13" ht="15.75">
      <c r="C14" s="10"/>
      <c r="M14" s="18"/>
    </row>
    <row r="15" spans="1:22" ht="15.75">
      <c r="A15" t="s">
        <v>21</v>
      </c>
      <c r="C15" s="8">
        <f>'Source data'!G16</f>
        <v>6.470451141064566</v>
      </c>
      <c r="D15" s="5">
        <f>'Source data'!L16</f>
        <v>6.42</v>
      </c>
      <c r="E15" s="5">
        <f>'Source data'!Q16</f>
        <v>6.24</v>
      </c>
      <c r="F15" s="5">
        <f>'Source data'!V16</f>
        <v>6.17</v>
      </c>
      <c r="G15" s="5">
        <f>'Source data'!AA16</f>
        <v>6.36</v>
      </c>
      <c r="H15" s="5">
        <f>'Source data'!AF16</f>
        <v>6.63</v>
      </c>
      <c r="I15" s="5">
        <f>'Source data'!AK16</f>
        <v>6.75</v>
      </c>
      <c r="J15" s="5">
        <f>'Source data'!AP16</f>
        <v>6.1</v>
      </c>
      <c r="K15" s="5">
        <f>'Source data'!AU16</f>
        <v>6.08</v>
      </c>
      <c r="L15" s="5">
        <f>'Source data'!AZ16</f>
        <v>5.9</v>
      </c>
      <c r="M15" s="17">
        <v>5.6</v>
      </c>
      <c r="O15" s="9">
        <f>(I15-H15)/H15</f>
        <v>0.018099547511312233</v>
      </c>
      <c r="P15" s="9">
        <f>(J15-I15)/I15</f>
        <v>-0.09629629629629635</v>
      </c>
      <c r="Q15" s="9">
        <f>(K15-J15)/J15</f>
        <v>-0.003278688524590094</v>
      </c>
      <c r="R15" s="9">
        <f>(L15-K15)/K15</f>
        <v>-0.02960526315789469</v>
      </c>
      <c r="S15" s="9">
        <f>(M15-L15)/L15</f>
        <v>-0.05084745762711876</v>
      </c>
      <c r="U15" s="15">
        <f>(H15/C15)^0.2-1</f>
        <v>0.004883680478568797</v>
      </c>
      <c r="V15" s="15">
        <f>(M15/H15)^0.2-1</f>
        <v>-0.033203877960947925</v>
      </c>
    </row>
    <row r="16" spans="3:13" ht="15.75">
      <c r="C16" s="10"/>
      <c r="M16" s="18"/>
    </row>
    <row r="17" spans="1:13" ht="15.75">
      <c r="A17" s="10" t="s">
        <v>23</v>
      </c>
      <c r="C17" s="10"/>
      <c r="M17" s="18"/>
    </row>
    <row r="18" spans="3:13" ht="15.75">
      <c r="C18" s="10"/>
      <c r="M18" s="18"/>
    </row>
    <row r="19" spans="1:22" ht="15.75">
      <c r="A19" t="s">
        <v>20</v>
      </c>
      <c r="C19" s="8">
        <f>'Source data'!G20</f>
        <v>5.5925769711908275</v>
      </c>
      <c r="D19" s="5">
        <f>'Source data'!L20</f>
        <v>5.49</v>
      </c>
      <c r="E19" s="5">
        <f>'Source data'!Q20</f>
        <v>5.78</v>
      </c>
      <c r="F19" s="5">
        <f>'Source data'!V20</f>
        <v>6</v>
      </c>
      <c r="G19" s="5">
        <f>'Source data'!AA20</f>
        <v>6.16</v>
      </c>
      <c r="H19" s="5">
        <f>'Source data'!AF20</f>
        <v>6.37</v>
      </c>
      <c r="I19" s="5">
        <f>'Source data'!AK20</f>
        <v>6.82</v>
      </c>
      <c r="J19" s="5">
        <f>'Source data'!AP20</f>
        <v>6.64</v>
      </c>
      <c r="K19" s="5">
        <f>'Source data'!AU20</f>
        <v>7.13</v>
      </c>
      <c r="L19" s="5">
        <f>'Source data'!AZ20</f>
        <v>7.61</v>
      </c>
      <c r="M19" s="17">
        <v>7.2</v>
      </c>
      <c r="O19" s="9">
        <f>(I19-H19)/H19</f>
        <v>0.07064364207221353</v>
      </c>
      <c r="P19" s="9">
        <f>(J19-I19)/I19</f>
        <v>-0.026392961876832932</v>
      </c>
      <c r="Q19" s="9">
        <f>(K19-J19)/J19</f>
        <v>0.0737951807228916</v>
      </c>
      <c r="R19" s="9">
        <f>(L19-K19)/K19</f>
        <v>0.06732117812061718</v>
      </c>
      <c r="S19" s="9">
        <f>(M19-L19)/L19</f>
        <v>-0.053876478318002644</v>
      </c>
      <c r="U19" s="15">
        <f>(H19/C19)^0.2-1</f>
        <v>0.026373646576441256</v>
      </c>
      <c r="V19" s="15">
        <f>(M19/H19)^0.2-1</f>
        <v>0.02479881091213243</v>
      </c>
    </row>
    <row r="20" spans="3:13" ht="15.75">
      <c r="C20" s="10"/>
      <c r="M20" s="18"/>
    </row>
    <row r="21" spans="1:13" ht="15.75">
      <c r="A21" s="10" t="s">
        <v>24</v>
      </c>
      <c r="C21" s="10"/>
      <c r="M21" s="18"/>
    </row>
    <row r="22" spans="3:13" ht="15.75">
      <c r="C22" s="10"/>
      <c r="M22" s="18"/>
    </row>
    <row r="23" spans="1:22" ht="15.75">
      <c r="A23" t="s">
        <v>21</v>
      </c>
      <c r="C23" s="8">
        <f>'Source data'!G24</f>
        <v>8.39064960090387</v>
      </c>
      <c r="D23" s="5">
        <f>'Source data'!L24</f>
        <v>8.41</v>
      </c>
      <c r="E23" s="5">
        <f>'Source data'!Q24</f>
        <v>8.57</v>
      </c>
      <c r="F23" s="5">
        <f>'Source data'!V24</f>
        <v>9.29</v>
      </c>
      <c r="G23" s="5">
        <f>'Source data'!AA24</f>
        <v>10.15</v>
      </c>
      <c r="H23" s="5">
        <f>'Source data'!AF24</f>
        <v>10.78</v>
      </c>
      <c r="I23" s="5">
        <f>'Source data'!AK24</f>
        <v>10.85</v>
      </c>
      <c r="J23" s="5">
        <f>'Source data'!AP24</f>
        <v>10.8</v>
      </c>
      <c r="K23" s="5">
        <f>'Source data'!AU24</f>
        <v>11.42</v>
      </c>
      <c r="L23" s="5">
        <f>'Source data'!AZ24</f>
        <v>11.66</v>
      </c>
      <c r="M23" s="17">
        <f>12*8.37/D23</f>
        <v>11.942925089179548</v>
      </c>
      <c r="O23" s="9">
        <f>(I23-H23)/H23</f>
        <v>0.00649350649350652</v>
      </c>
      <c r="P23" s="9">
        <f>(J23-I23)/I23</f>
        <v>-0.004608294930875478</v>
      </c>
      <c r="Q23" s="9">
        <f>(K23-J23)/J23</f>
        <v>0.05740740740740733</v>
      </c>
      <c r="R23" s="9">
        <f>(L23-K23)/K23</f>
        <v>0.021015761821366042</v>
      </c>
      <c r="S23" s="9">
        <f>(M23-L23)/L23</f>
        <v>0.024264587408194496</v>
      </c>
      <c r="U23" s="15">
        <f>(H23/C23)^0.2-1</f>
        <v>0.05139192009955673</v>
      </c>
      <c r="V23" s="15">
        <f>(M23/H23)^0.2-1</f>
        <v>0.020700645631148484</v>
      </c>
    </row>
    <row r="24" ht="15.75">
      <c r="M24" s="18"/>
    </row>
    <row r="26" spans="1:3" ht="15.75">
      <c r="A26" t="s">
        <v>29</v>
      </c>
      <c r="C26" t="s">
        <v>35</v>
      </c>
    </row>
    <row r="28" ht="15.75">
      <c r="A28" t="str">
        <f>'Source data'!A27</f>
        <v>The original data (available by provider/commissioner and for various intermediate levels of aggregation) and detailed definitions can be found at https://indicators.ic.nhs.uk/webview/ </v>
      </c>
    </row>
  </sheetData>
  <mergeCells count="3">
    <mergeCell ref="C5:K5"/>
    <mergeCell ref="T5:W5"/>
    <mergeCell ref="O5:S5"/>
  </mergeCells>
  <printOptions/>
  <pageMargins left="0.55" right="0.4" top="1" bottom="1" header="0.5" footer="0.5"/>
  <pageSetup fitToHeight="1" fitToWidth="1" horizontalDpi="600" verticalDpi="600" orientation="landscape" paperSize="9" scale="66" r:id="rId1"/>
  <headerFooter alignWithMargins="0">
    <oddHeader>&amp;R&amp;"Times New Roman,Bold"&amp;A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7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5.75"/>
  <cols>
    <col min="2" max="2" width="4.50390625" style="0" customWidth="1"/>
    <col min="7" max="7" width="9.00390625" style="5" customWidth="1"/>
    <col min="8" max="8" width="4.00390625" style="0" customWidth="1"/>
    <col min="12" max="12" width="9.00390625" style="5" customWidth="1"/>
    <col min="13" max="13" width="3.375" style="0" customWidth="1"/>
    <col min="17" max="17" width="9.00390625" style="5" customWidth="1"/>
    <col min="18" max="18" width="3.125" style="0" customWidth="1"/>
    <col min="22" max="22" width="9.00390625" style="5" customWidth="1"/>
    <col min="23" max="23" width="3.00390625" style="0" customWidth="1"/>
    <col min="27" max="27" width="9.00390625" style="5" customWidth="1"/>
    <col min="28" max="28" width="3.25390625" style="0" customWidth="1"/>
    <col min="32" max="32" width="9.00390625" style="5" customWidth="1"/>
    <col min="33" max="33" width="3.625" style="0" customWidth="1"/>
    <col min="37" max="37" width="9.00390625" style="5" customWidth="1"/>
    <col min="38" max="38" width="3.25390625" style="0" customWidth="1"/>
    <col min="39" max="41" width="9.00390625" style="3" customWidth="1"/>
    <col min="42" max="42" width="9.00390625" style="5" customWidth="1"/>
    <col min="43" max="43" width="3.75390625" style="0" customWidth="1"/>
    <col min="44" max="46" width="9.00390625" style="3" customWidth="1"/>
    <col min="48" max="48" width="3.50390625" style="0" customWidth="1"/>
    <col min="49" max="51" width="9.00390625" style="3" customWidth="1"/>
    <col min="52" max="52" width="9.00390625" style="5" customWidth="1"/>
    <col min="53" max="53" width="4.125" style="0" customWidth="1"/>
    <col min="54" max="56" width="9.00390625" style="3" customWidth="1"/>
    <col min="57" max="57" width="9.00390625" style="5" customWidth="1"/>
  </cols>
  <sheetData>
    <row r="1" ht="15.75">
      <c r="A1" s="1" t="s">
        <v>18</v>
      </c>
    </row>
    <row r="3" ht="15.75">
      <c r="A3" s="1" t="s">
        <v>40</v>
      </c>
    </row>
    <row r="4" ht="15.75">
      <c r="A4" s="13" t="s">
        <v>30</v>
      </c>
    </row>
    <row r="6" spans="1:57" ht="15.75">
      <c r="A6" t="s">
        <v>1</v>
      </c>
      <c r="C6" s="20" t="s">
        <v>2</v>
      </c>
      <c r="D6" s="20"/>
      <c r="E6" s="20"/>
      <c r="F6" s="20"/>
      <c r="G6" s="20"/>
      <c r="I6" s="20" t="s">
        <v>3</v>
      </c>
      <c r="J6" s="20"/>
      <c r="K6" s="20"/>
      <c r="L6" s="20"/>
      <c r="N6" s="20" t="s">
        <v>4</v>
      </c>
      <c r="O6" s="20"/>
      <c r="P6" s="20"/>
      <c r="Q6" s="20"/>
      <c r="S6" s="20" t="s">
        <v>5</v>
      </c>
      <c r="T6" s="20"/>
      <c r="U6" s="20"/>
      <c r="V6" s="20"/>
      <c r="X6" s="20" t="s">
        <v>6</v>
      </c>
      <c r="Y6" s="20"/>
      <c r="Z6" s="20"/>
      <c r="AA6" s="20"/>
      <c r="AC6" s="20" t="s">
        <v>7</v>
      </c>
      <c r="AD6" s="20"/>
      <c r="AE6" s="20"/>
      <c r="AF6" s="20"/>
      <c r="AH6" s="20" t="s">
        <v>8</v>
      </c>
      <c r="AI6" s="20"/>
      <c r="AJ6" s="20"/>
      <c r="AK6" s="20"/>
      <c r="AM6" s="20" t="s">
        <v>9</v>
      </c>
      <c r="AN6" s="20"/>
      <c r="AO6" s="20"/>
      <c r="AP6" s="20"/>
      <c r="AR6" s="20" t="s">
        <v>26</v>
      </c>
      <c r="AS6" s="20"/>
      <c r="AT6" s="20"/>
      <c r="AU6" s="20"/>
      <c r="AW6" s="20" t="s">
        <v>27</v>
      </c>
      <c r="AX6" s="20"/>
      <c r="AY6" s="20"/>
      <c r="AZ6" s="20"/>
      <c r="BB6" s="20" t="s">
        <v>31</v>
      </c>
      <c r="BC6" s="20"/>
      <c r="BD6" s="20"/>
      <c r="BE6" s="20"/>
    </row>
    <row r="7" spans="3:57" ht="15.75">
      <c r="C7" s="2" t="s">
        <v>10</v>
      </c>
      <c r="D7" s="2" t="s">
        <v>10</v>
      </c>
      <c r="E7" s="21" t="s">
        <v>32</v>
      </c>
      <c r="F7" s="21"/>
      <c r="G7" s="6" t="s">
        <v>16</v>
      </c>
      <c r="I7" s="2" t="s">
        <v>10</v>
      </c>
      <c r="J7" s="2" t="s">
        <v>10</v>
      </c>
      <c r="K7" s="2" t="s">
        <v>14</v>
      </c>
      <c r="L7" s="6" t="s">
        <v>16</v>
      </c>
      <c r="N7" s="2" t="s">
        <v>10</v>
      </c>
      <c r="O7" s="2" t="s">
        <v>10</v>
      </c>
      <c r="P7" s="2" t="s">
        <v>14</v>
      </c>
      <c r="Q7" s="6" t="s">
        <v>16</v>
      </c>
      <c r="S7" s="2" t="s">
        <v>10</v>
      </c>
      <c r="T7" s="2" t="s">
        <v>10</v>
      </c>
      <c r="U7" s="2" t="s">
        <v>14</v>
      </c>
      <c r="V7" s="6" t="s">
        <v>16</v>
      </c>
      <c r="X7" s="2" t="s">
        <v>10</v>
      </c>
      <c r="Y7" s="2" t="s">
        <v>10</v>
      </c>
      <c r="Z7" s="2" t="s">
        <v>14</v>
      </c>
      <c r="AA7" s="6" t="s">
        <v>16</v>
      </c>
      <c r="AC7" s="2" t="s">
        <v>10</v>
      </c>
      <c r="AD7" s="2" t="s">
        <v>10</v>
      </c>
      <c r="AE7" s="2" t="s">
        <v>14</v>
      </c>
      <c r="AF7" s="6" t="s">
        <v>16</v>
      </c>
      <c r="AH7" s="2" t="s">
        <v>10</v>
      </c>
      <c r="AI7" s="2" t="s">
        <v>10</v>
      </c>
      <c r="AJ7" s="2" t="s">
        <v>14</v>
      </c>
      <c r="AK7" s="6" t="s">
        <v>16</v>
      </c>
      <c r="AM7" s="4" t="s">
        <v>10</v>
      </c>
      <c r="AN7" s="4" t="s">
        <v>10</v>
      </c>
      <c r="AO7" s="4" t="s">
        <v>14</v>
      </c>
      <c r="AP7" s="6" t="s">
        <v>16</v>
      </c>
      <c r="AR7" s="4" t="s">
        <v>10</v>
      </c>
      <c r="AS7" s="4" t="s">
        <v>10</v>
      </c>
      <c r="AT7" s="4" t="s">
        <v>14</v>
      </c>
      <c r="AU7" s="6" t="s">
        <v>16</v>
      </c>
      <c r="AW7" s="4" t="s">
        <v>10</v>
      </c>
      <c r="AX7" s="4" t="s">
        <v>10</v>
      </c>
      <c r="AY7" s="4" t="s">
        <v>14</v>
      </c>
      <c r="AZ7" s="6" t="s">
        <v>16</v>
      </c>
      <c r="BB7" s="4" t="s">
        <v>10</v>
      </c>
      <c r="BC7" s="4" t="s">
        <v>10</v>
      </c>
      <c r="BD7" s="4" t="s">
        <v>14</v>
      </c>
      <c r="BE7" s="6" t="s">
        <v>16</v>
      </c>
    </row>
    <row r="8" spans="3:57" ht="15.75">
      <c r="C8" s="2" t="s">
        <v>12</v>
      </c>
      <c r="D8" s="2" t="s">
        <v>11</v>
      </c>
      <c r="E8" s="2" t="s">
        <v>33</v>
      </c>
      <c r="F8" s="2" t="s">
        <v>34</v>
      </c>
      <c r="G8" s="6" t="s">
        <v>13</v>
      </c>
      <c r="I8" s="2" t="s">
        <v>12</v>
      </c>
      <c r="J8" s="2" t="s">
        <v>11</v>
      </c>
      <c r="K8" s="2" t="s">
        <v>15</v>
      </c>
      <c r="L8" s="6" t="s">
        <v>13</v>
      </c>
      <c r="N8" s="2" t="s">
        <v>12</v>
      </c>
      <c r="O8" s="2" t="s">
        <v>11</v>
      </c>
      <c r="P8" s="2" t="s">
        <v>15</v>
      </c>
      <c r="Q8" s="6" t="s">
        <v>13</v>
      </c>
      <c r="S8" s="2" t="s">
        <v>12</v>
      </c>
      <c r="T8" s="2" t="s">
        <v>11</v>
      </c>
      <c r="U8" s="2" t="s">
        <v>15</v>
      </c>
      <c r="V8" s="6" t="s">
        <v>13</v>
      </c>
      <c r="X8" s="2" t="s">
        <v>12</v>
      </c>
      <c r="Y8" s="2" t="s">
        <v>11</v>
      </c>
      <c r="Z8" s="2" t="s">
        <v>15</v>
      </c>
      <c r="AA8" s="6" t="s">
        <v>13</v>
      </c>
      <c r="AC8" s="2" t="s">
        <v>12</v>
      </c>
      <c r="AD8" s="2" t="s">
        <v>11</v>
      </c>
      <c r="AE8" s="2" t="s">
        <v>15</v>
      </c>
      <c r="AF8" s="6" t="s">
        <v>13</v>
      </c>
      <c r="AH8" s="2" t="s">
        <v>12</v>
      </c>
      <c r="AI8" s="2" t="s">
        <v>11</v>
      </c>
      <c r="AJ8" s="2" t="s">
        <v>15</v>
      </c>
      <c r="AK8" s="6" t="s">
        <v>13</v>
      </c>
      <c r="AM8" s="4" t="s">
        <v>12</v>
      </c>
      <c r="AN8" s="4" t="s">
        <v>11</v>
      </c>
      <c r="AO8" s="4" t="s">
        <v>15</v>
      </c>
      <c r="AP8" s="6" t="s">
        <v>13</v>
      </c>
      <c r="AR8" s="4" t="s">
        <v>12</v>
      </c>
      <c r="AS8" s="4" t="s">
        <v>11</v>
      </c>
      <c r="AT8" s="4" t="s">
        <v>15</v>
      </c>
      <c r="AU8" s="6" t="s">
        <v>13</v>
      </c>
      <c r="AW8" s="4" t="s">
        <v>12</v>
      </c>
      <c r="AX8" s="4" t="s">
        <v>11</v>
      </c>
      <c r="AY8" s="4" t="s">
        <v>15</v>
      </c>
      <c r="AZ8" s="6" t="s">
        <v>13</v>
      </c>
      <c r="BB8" s="4" t="s">
        <v>12</v>
      </c>
      <c r="BC8" s="4" t="s">
        <v>11</v>
      </c>
      <c r="BD8" s="4" t="s">
        <v>15</v>
      </c>
      <c r="BE8" s="6" t="s">
        <v>13</v>
      </c>
    </row>
    <row r="9" spans="3:42" ht="15.75">
      <c r="C9" s="2"/>
      <c r="D9" s="2"/>
      <c r="E9" s="2"/>
      <c r="F9" s="2"/>
      <c r="G9" s="6"/>
      <c r="I9" s="2"/>
      <c r="J9" s="2"/>
      <c r="K9" s="2"/>
      <c r="L9" s="6"/>
      <c r="N9" s="2"/>
      <c r="O9" s="2"/>
      <c r="P9" s="2"/>
      <c r="Q9" s="6"/>
      <c r="S9" s="2"/>
      <c r="T9" s="2"/>
      <c r="U9" s="2"/>
      <c r="V9" s="6"/>
      <c r="X9" s="2"/>
      <c r="Y9" s="2"/>
      <c r="Z9" s="2"/>
      <c r="AA9" s="6"/>
      <c r="AC9" s="2"/>
      <c r="AD9" s="2"/>
      <c r="AE9" s="2"/>
      <c r="AF9" s="6"/>
      <c r="AH9" s="2"/>
      <c r="AI9" s="2"/>
      <c r="AJ9" s="2"/>
      <c r="AK9" s="6"/>
      <c r="AM9" s="4"/>
      <c r="AN9" s="4"/>
      <c r="AO9" s="4"/>
      <c r="AP9" s="6"/>
    </row>
    <row r="10" spans="1:42" ht="15.75">
      <c r="A10" s="10" t="s">
        <v>19</v>
      </c>
      <c r="C10" s="2"/>
      <c r="D10" s="2"/>
      <c r="E10" s="2"/>
      <c r="F10" s="2"/>
      <c r="G10" s="6"/>
      <c r="I10" s="2"/>
      <c r="J10" s="2"/>
      <c r="K10" s="2"/>
      <c r="L10" s="6"/>
      <c r="N10" s="2"/>
      <c r="O10" s="2"/>
      <c r="P10" s="2"/>
      <c r="Q10" s="6"/>
      <c r="S10" s="2"/>
      <c r="T10" s="2"/>
      <c r="U10" s="2"/>
      <c r="V10" s="6"/>
      <c r="X10" s="2"/>
      <c r="Y10" s="2"/>
      <c r="Z10" s="2"/>
      <c r="AA10" s="6"/>
      <c r="AC10" s="2"/>
      <c r="AD10" s="2"/>
      <c r="AE10" s="2"/>
      <c r="AF10" s="6"/>
      <c r="AH10" s="2"/>
      <c r="AI10" s="2"/>
      <c r="AJ10" s="2"/>
      <c r="AK10" s="6"/>
      <c r="AM10" s="4"/>
      <c r="AN10" s="4"/>
      <c r="AO10" s="4"/>
      <c r="AP10" s="6"/>
    </row>
    <row r="12" spans="1:57" ht="15.75">
      <c r="A12" t="s">
        <v>21</v>
      </c>
      <c r="C12" s="3">
        <v>43592</v>
      </c>
      <c r="D12" s="3">
        <v>3857</v>
      </c>
      <c r="E12" s="3">
        <v>5029.62</v>
      </c>
      <c r="F12" s="14">
        <v>5109.129725305649</v>
      </c>
      <c r="G12" s="8">
        <f>D12/F12*($AI12/$AH12)*100</f>
        <v>8.968578148745658</v>
      </c>
      <c r="I12" s="3">
        <v>43312</v>
      </c>
      <c r="J12" s="3">
        <v>3911</v>
      </c>
      <c r="K12" s="3">
        <v>5089.87</v>
      </c>
      <c r="L12" s="5">
        <v>9.13</v>
      </c>
      <c r="N12" s="3">
        <v>44635</v>
      </c>
      <c r="O12" s="3">
        <v>4173</v>
      </c>
      <c r="P12" s="3">
        <v>5248.36</v>
      </c>
      <c r="Q12" s="5">
        <v>9.45</v>
      </c>
      <c r="S12" s="3">
        <v>45414</v>
      </c>
      <c r="T12" s="3">
        <v>4554</v>
      </c>
      <c r="U12" s="3">
        <v>5335.6</v>
      </c>
      <c r="V12" s="5">
        <v>10.14</v>
      </c>
      <c r="X12" s="3">
        <v>45191</v>
      </c>
      <c r="Y12" s="3">
        <v>4815</v>
      </c>
      <c r="Z12" s="3">
        <v>5326.96</v>
      </c>
      <c r="AA12" s="5">
        <v>10.74</v>
      </c>
      <c r="AC12" s="3">
        <v>46796</v>
      </c>
      <c r="AD12" s="3">
        <v>5444</v>
      </c>
      <c r="AE12" s="3">
        <v>5542.62</v>
      </c>
      <c r="AF12" s="5">
        <v>11.67</v>
      </c>
      <c r="AH12" s="3">
        <v>47348</v>
      </c>
      <c r="AI12" s="3">
        <v>5625</v>
      </c>
      <c r="AJ12" s="3">
        <v>5625</v>
      </c>
      <c r="AK12" s="5">
        <v>11.88</v>
      </c>
      <c r="AM12" s="3">
        <v>49005</v>
      </c>
      <c r="AN12" s="3">
        <v>5769</v>
      </c>
      <c r="AO12" s="3">
        <v>5855.12</v>
      </c>
      <c r="AP12" s="5">
        <v>11.71</v>
      </c>
      <c r="AR12" s="3">
        <v>50061</v>
      </c>
      <c r="AS12" s="3">
        <v>6169</v>
      </c>
      <c r="AT12" s="3">
        <v>5983.12</v>
      </c>
      <c r="AU12">
        <v>12.25</v>
      </c>
      <c r="AW12" s="3">
        <v>52300</v>
      </c>
      <c r="AX12" s="3">
        <v>6429</v>
      </c>
      <c r="AY12" s="3">
        <v>6277.26</v>
      </c>
      <c r="AZ12" s="5">
        <v>12.17</v>
      </c>
      <c r="BB12" s="3">
        <v>53174</v>
      </c>
      <c r="BC12" s="3">
        <v>6931</v>
      </c>
      <c r="BD12" s="3">
        <v>6393.74</v>
      </c>
      <c r="BE12" s="5">
        <v>12.88</v>
      </c>
    </row>
    <row r="13" spans="7:57" ht="15.75">
      <c r="G13"/>
      <c r="L13"/>
      <c r="Q13"/>
      <c r="V13"/>
      <c r="AA13"/>
      <c r="AF13"/>
      <c r="AK13"/>
      <c r="AM13"/>
      <c r="AN13"/>
      <c r="AO13"/>
      <c r="AP13"/>
      <c r="AR13"/>
      <c r="AS13"/>
      <c r="AT13"/>
      <c r="AW13"/>
      <c r="AX13"/>
      <c r="AY13"/>
      <c r="AZ13"/>
      <c r="BB13"/>
      <c r="BC13"/>
      <c r="BD13"/>
      <c r="BE13"/>
    </row>
    <row r="14" ht="15.75">
      <c r="A14" s="10" t="s">
        <v>22</v>
      </c>
    </row>
    <row r="16" spans="1:57" ht="15.75">
      <c r="A16" t="s">
        <v>21</v>
      </c>
      <c r="C16" s="3">
        <v>35536</v>
      </c>
      <c r="D16" s="3">
        <v>2282</v>
      </c>
      <c r="E16" s="3">
        <v>2339.81</v>
      </c>
      <c r="F16" s="14">
        <v>2380.624228920332</v>
      </c>
      <c r="G16" s="8">
        <f>D16/F16*($AI16/$AH16)*100</f>
        <v>6.470451141064566</v>
      </c>
      <c r="I16" s="3">
        <v>36931</v>
      </c>
      <c r="J16" s="3">
        <v>2347</v>
      </c>
      <c r="K16" s="3">
        <v>2467.87</v>
      </c>
      <c r="L16" s="5">
        <v>6.42</v>
      </c>
      <c r="N16" s="3">
        <v>40612</v>
      </c>
      <c r="O16" s="3">
        <v>2513</v>
      </c>
      <c r="P16" s="3">
        <v>2719.67</v>
      </c>
      <c r="Q16" s="5">
        <v>6.24</v>
      </c>
      <c r="S16" s="3">
        <v>44344</v>
      </c>
      <c r="T16" s="3">
        <v>2722</v>
      </c>
      <c r="U16" s="3">
        <v>2979.14</v>
      </c>
      <c r="V16" s="5">
        <v>6.17</v>
      </c>
      <c r="X16" s="3">
        <v>44385</v>
      </c>
      <c r="Y16" s="3">
        <v>2824</v>
      </c>
      <c r="Z16" s="3">
        <v>2995.19</v>
      </c>
      <c r="AA16" s="5">
        <v>6.36</v>
      </c>
      <c r="AC16" s="3">
        <v>45296</v>
      </c>
      <c r="AD16" s="3">
        <v>2998</v>
      </c>
      <c r="AE16" s="3">
        <v>3053.69</v>
      </c>
      <c r="AF16" s="5">
        <v>6.63</v>
      </c>
      <c r="AH16" s="3">
        <v>48266</v>
      </c>
      <c r="AI16" s="3">
        <v>3258</v>
      </c>
      <c r="AJ16" s="3">
        <v>3258</v>
      </c>
      <c r="AK16" s="5">
        <v>6.75</v>
      </c>
      <c r="AM16" s="3">
        <v>54563</v>
      </c>
      <c r="AN16" s="3">
        <v>3317</v>
      </c>
      <c r="AO16" s="3">
        <v>3669.42</v>
      </c>
      <c r="AP16" s="5">
        <v>6.1</v>
      </c>
      <c r="AR16" s="3">
        <v>56849</v>
      </c>
      <c r="AS16" s="3">
        <v>3448</v>
      </c>
      <c r="AT16" s="3">
        <v>3827.07</v>
      </c>
      <c r="AU16">
        <v>6.08</v>
      </c>
      <c r="AW16" s="3">
        <v>57273</v>
      </c>
      <c r="AX16" s="3">
        <v>3370</v>
      </c>
      <c r="AY16" s="3">
        <v>3856.94</v>
      </c>
      <c r="AZ16" s="5">
        <v>5.9</v>
      </c>
      <c r="BB16" s="3">
        <v>62025</v>
      </c>
      <c r="BC16" s="3">
        <v>3439</v>
      </c>
      <c r="BD16" s="3">
        <v>4158.74</v>
      </c>
      <c r="BE16" s="5">
        <v>5.58</v>
      </c>
    </row>
    <row r="17" spans="7:57" ht="15.75">
      <c r="G17"/>
      <c r="L17"/>
      <c r="Q17"/>
      <c r="V17"/>
      <c r="AA17"/>
      <c r="AF17"/>
      <c r="AK17"/>
      <c r="AM17"/>
      <c r="AN17"/>
      <c r="AO17"/>
      <c r="AP17"/>
      <c r="AR17"/>
      <c r="AS17"/>
      <c r="AT17"/>
      <c r="AW17"/>
      <c r="AX17"/>
      <c r="AY17"/>
      <c r="AZ17"/>
      <c r="BB17"/>
      <c r="BC17"/>
      <c r="BD17"/>
      <c r="BE17"/>
    </row>
    <row r="18" ht="15.75">
      <c r="A18" s="10" t="s">
        <v>23</v>
      </c>
    </row>
    <row r="20" spans="1:57" ht="15.75">
      <c r="A20" t="s">
        <v>20</v>
      </c>
      <c r="C20" s="3">
        <v>53564</v>
      </c>
      <c r="D20" s="3">
        <v>3139</v>
      </c>
      <c r="E20" s="3">
        <v>3572.7</v>
      </c>
      <c r="F20" s="14">
        <v>3826.6081835933996</v>
      </c>
      <c r="G20" s="8">
        <f>D20/F20*($AI20/$AH20)*100</f>
        <v>5.5925769711908275</v>
      </c>
      <c r="I20" s="3">
        <v>50503</v>
      </c>
      <c r="J20" s="3">
        <v>2891</v>
      </c>
      <c r="K20" s="3">
        <v>3587.16</v>
      </c>
      <c r="L20" s="5">
        <v>5.49</v>
      </c>
      <c r="N20" s="3">
        <v>49021</v>
      </c>
      <c r="O20" s="3">
        <v>2927</v>
      </c>
      <c r="P20" s="3">
        <v>3451.17</v>
      </c>
      <c r="Q20" s="5">
        <v>5.78</v>
      </c>
      <c r="S20" s="3">
        <v>47890</v>
      </c>
      <c r="T20" s="3">
        <v>2949</v>
      </c>
      <c r="U20" s="3">
        <v>3351.54</v>
      </c>
      <c r="V20" s="5">
        <v>6</v>
      </c>
      <c r="X20" s="3">
        <v>44973</v>
      </c>
      <c r="Y20" s="3">
        <v>2822</v>
      </c>
      <c r="Z20" s="3">
        <v>3121.9</v>
      </c>
      <c r="AA20" s="5">
        <v>6.16</v>
      </c>
      <c r="AC20" s="3">
        <v>46899</v>
      </c>
      <c r="AD20" s="3">
        <v>3011</v>
      </c>
      <c r="AE20" s="3">
        <v>3224.96</v>
      </c>
      <c r="AF20" s="5">
        <v>6.37</v>
      </c>
      <c r="AH20" s="3">
        <v>46937</v>
      </c>
      <c r="AI20" s="3">
        <v>3200</v>
      </c>
      <c r="AJ20" s="3">
        <v>3200</v>
      </c>
      <c r="AK20" s="5">
        <v>6.82</v>
      </c>
      <c r="AM20" s="3">
        <v>47931</v>
      </c>
      <c r="AN20" s="3">
        <v>3158</v>
      </c>
      <c r="AO20" s="3">
        <v>3243.39</v>
      </c>
      <c r="AP20" s="5">
        <v>6.64</v>
      </c>
      <c r="AR20" s="3">
        <v>47384</v>
      </c>
      <c r="AS20" s="3">
        <v>3350</v>
      </c>
      <c r="AT20" s="3">
        <v>3201.57</v>
      </c>
      <c r="AU20">
        <v>7.13</v>
      </c>
      <c r="AW20" s="3">
        <v>47861</v>
      </c>
      <c r="AX20" s="3">
        <v>3597</v>
      </c>
      <c r="AY20" s="3">
        <v>3221.09</v>
      </c>
      <c r="AZ20" s="5">
        <v>7.61</v>
      </c>
      <c r="BB20" s="3">
        <v>47851</v>
      </c>
      <c r="BC20" s="3">
        <v>3399</v>
      </c>
      <c r="BD20" s="3">
        <v>3203.65</v>
      </c>
      <c r="BE20" s="5">
        <v>7.23</v>
      </c>
    </row>
    <row r="21" spans="7:57" ht="15.75">
      <c r="G21"/>
      <c r="L21"/>
      <c r="Q21"/>
      <c r="V21"/>
      <c r="AA21"/>
      <c r="AF21"/>
      <c r="AK21"/>
      <c r="AM21"/>
      <c r="AN21"/>
      <c r="AO21"/>
      <c r="AP21"/>
      <c r="AR21"/>
      <c r="AS21"/>
      <c r="AT21"/>
      <c r="AW21"/>
      <c r="AX21"/>
      <c r="AY21"/>
      <c r="AZ21"/>
      <c r="BB21"/>
      <c r="BC21"/>
      <c r="BD21"/>
      <c r="BE21"/>
    </row>
    <row r="22" ht="15.75">
      <c r="A22" s="10" t="s">
        <v>24</v>
      </c>
    </row>
    <row r="24" spans="1:57" ht="15.75">
      <c r="A24" t="s">
        <v>21</v>
      </c>
      <c r="C24" s="3">
        <v>45656</v>
      </c>
      <c r="D24" s="3">
        <v>3803</v>
      </c>
      <c r="E24" s="3">
        <v>4887.78</v>
      </c>
      <c r="F24" s="14">
        <v>4915.988902248407</v>
      </c>
      <c r="G24" s="8">
        <f>D24/F24*($AI24/$AH24)*100</f>
        <v>8.39064960090387</v>
      </c>
      <c r="I24" s="3">
        <v>45784</v>
      </c>
      <c r="J24" s="3">
        <v>3829</v>
      </c>
      <c r="K24" s="3">
        <v>4935.35</v>
      </c>
      <c r="L24" s="5">
        <v>8.41</v>
      </c>
      <c r="N24" s="3">
        <v>45901</v>
      </c>
      <c r="O24" s="3">
        <v>3920</v>
      </c>
      <c r="P24" s="3">
        <v>4962.95</v>
      </c>
      <c r="Q24" s="5">
        <v>8.57</v>
      </c>
      <c r="S24" s="3">
        <v>47003</v>
      </c>
      <c r="T24" s="3">
        <v>4353</v>
      </c>
      <c r="U24" s="3">
        <v>5081.54</v>
      </c>
      <c r="V24" s="5">
        <v>9.29</v>
      </c>
      <c r="X24" s="3">
        <v>46350</v>
      </c>
      <c r="Y24" s="3">
        <v>4688</v>
      </c>
      <c r="Z24" s="3">
        <v>5008.19</v>
      </c>
      <c r="AA24" s="5">
        <v>10.15</v>
      </c>
      <c r="AC24" s="3">
        <v>47378</v>
      </c>
      <c r="AD24" s="3">
        <v>5096</v>
      </c>
      <c r="AE24" s="3">
        <v>5128.15</v>
      </c>
      <c r="AF24" s="5">
        <v>10.78</v>
      </c>
      <c r="AH24" s="3">
        <v>46274</v>
      </c>
      <c r="AI24" s="3">
        <v>5019</v>
      </c>
      <c r="AJ24" s="3">
        <v>5019</v>
      </c>
      <c r="AK24" s="5">
        <v>10.85</v>
      </c>
      <c r="AM24" s="3">
        <v>46245</v>
      </c>
      <c r="AN24" s="3">
        <v>4997</v>
      </c>
      <c r="AO24" s="3">
        <v>5019.78</v>
      </c>
      <c r="AP24" s="5">
        <v>10.8</v>
      </c>
      <c r="AR24" s="3">
        <v>48960</v>
      </c>
      <c r="AS24" s="3">
        <v>5603</v>
      </c>
      <c r="AT24" s="3">
        <v>5321.3</v>
      </c>
      <c r="AU24">
        <v>11.42</v>
      </c>
      <c r="AW24" s="3">
        <v>53757</v>
      </c>
      <c r="AX24" s="3">
        <v>6278</v>
      </c>
      <c r="AY24" s="3">
        <v>5839.29</v>
      </c>
      <c r="AZ24" s="5">
        <v>11.66</v>
      </c>
      <c r="BB24" s="3">
        <v>56442</v>
      </c>
      <c r="BC24" s="3">
        <v>6773</v>
      </c>
      <c r="BD24" s="3">
        <v>6138.63</v>
      </c>
      <c r="BE24" s="5">
        <v>11.97</v>
      </c>
    </row>
    <row r="25" spans="7:57" ht="15.75">
      <c r="G25"/>
      <c r="L25"/>
      <c r="Q25"/>
      <c r="V25"/>
      <c r="AA25"/>
      <c r="AF25"/>
      <c r="AK25"/>
      <c r="AM25"/>
      <c r="AN25"/>
      <c r="AO25"/>
      <c r="AP25"/>
      <c r="AR25"/>
      <c r="AS25"/>
      <c r="AT25"/>
      <c r="AW25"/>
      <c r="AX25"/>
      <c r="AY25"/>
      <c r="AZ25"/>
      <c r="BB25"/>
      <c r="BC25"/>
      <c r="BD25"/>
      <c r="BE25"/>
    </row>
    <row r="27" ht="15.75">
      <c r="A27" t="s">
        <v>41</v>
      </c>
    </row>
  </sheetData>
  <mergeCells count="12">
    <mergeCell ref="BB6:BE6"/>
    <mergeCell ref="E7:F7"/>
    <mergeCell ref="C6:G6"/>
    <mergeCell ref="I6:L6"/>
    <mergeCell ref="AH6:AK6"/>
    <mergeCell ref="N6:Q6"/>
    <mergeCell ref="S6:V6"/>
    <mergeCell ref="X6:AA6"/>
    <mergeCell ref="AC6:AF6"/>
    <mergeCell ref="AW6:AZ6"/>
    <mergeCell ref="AR6:AU6"/>
    <mergeCell ref="AM6:AP6"/>
  </mergeCells>
  <printOptions/>
  <pageMargins left="0.75" right="0.75" top="1.72" bottom="5.16" header="0.5" footer="4.64"/>
  <pageSetup fitToWidth="0" fitToHeight="1" horizontalDpi="600" verticalDpi="600" orientation="landscape" paperSize="8" r:id="rId1"/>
  <headerFooter alignWithMargins="0">
    <oddHeader>&amp;L
&amp;"Times New Roman,Bold"EMERGENCY READMISSIONS: DATA ON 4 SELECTED CONDITIONS
National summary from the "Compendium of population health indicators", Health and Social Care Information Centre December 2012&amp;R&amp;"Times New Roman,Bold"&amp;A</oddHeader>
    <oddFooter>&amp;LBase year for standardisation: 2006-07
The original data (available by provider/commissioner) are available from the indicator portal at https:/indicators.ic.nhs.uk/webview/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DOBSON</cp:lastModifiedBy>
  <cp:lastPrinted>2013-01-10T16:52:51Z</cp:lastPrinted>
  <dcterms:created xsi:type="dcterms:W3CDTF">2003-08-01T14:12:13Z</dcterms:created>
  <dcterms:modified xsi:type="dcterms:W3CDTF">2013-01-10T16:52:56Z</dcterms:modified>
  <cp:category/>
  <cp:version/>
  <cp:contentType/>
  <cp:contentStatus/>
</cp:coreProperties>
</file>