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4235" windowHeight="8190" activeTab="1"/>
  </bookViews>
  <sheets>
    <sheet name="CT Support" sheetId="1" r:id="rId1"/>
    <sheet name="Data" sheetId="2" r:id="rId2"/>
    <sheet name="Sheet2" sheetId="3" state="hidden" r:id="rId3"/>
  </sheets>
  <externalReferences>
    <externalReference r:id="rId6"/>
    <externalReference r:id="rId7"/>
  </externalReferences>
  <definedNames>
    <definedName name="_xlnm._FilterDatabase" localSheetId="1" hidden="1">'Data'!$A$5:$AG$5</definedName>
    <definedName name="CONTACT">#REF!</definedName>
    <definedName name="CTB">#REF!</definedName>
    <definedName name="CTB1__November_2002__Calculation_of_Council_Tax_Base_for_Revenue_Support_Grant_Purposes_for_2003_04" localSheetId="2">#REF!</definedName>
    <definedName name="CTB1__November_2002__Calculation_of_Council_Tax_Base_for_Revenue_Support_Grant_Purposes_for_2003_04">#REF!</definedName>
    <definedName name="CTBs">#REF!</definedName>
    <definedName name="CTSupport">'Data'!$C$6:$AG$331</definedName>
    <definedName name="datar">#REF!</definedName>
    <definedName name="detruse" localSheetId="2">#REF!</definedName>
    <definedName name="detruse">#REF!</definedName>
    <definedName name="LA" localSheetId="2">'Sheet2'!$A$1:$A$326</definedName>
    <definedName name="LA">'Sheet2'!$A$1:$A$326</definedName>
    <definedName name="LAcodes">#REF!</definedName>
    <definedName name="LAlist">#REF!</definedName>
    <definedName name="Table">#REF!</definedName>
    <definedName name="table1">#REF!</definedName>
    <definedName name="Table2">'[1]DATA'!$A$8:$C$362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<sst xmlns="http://schemas.openxmlformats.org/spreadsheetml/2006/main" count="1453" uniqueCount="764">
  <si>
    <t>Pension Age</t>
  </si>
  <si>
    <t>Working Age</t>
  </si>
  <si>
    <t>Total</t>
  </si>
  <si>
    <t>Ecode</t>
  </si>
  <si>
    <t>LA</t>
  </si>
  <si>
    <t>Total Column 10</t>
  </si>
  <si>
    <t>E3831</t>
  </si>
  <si>
    <t>Adur</t>
  </si>
  <si>
    <t>E0931</t>
  </si>
  <si>
    <t>Allerdale</t>
  </si>
  <si>
    <t>E1031</t>
  </si>
  <si>
    <t>Amber Valley</t>
  </si>
  <si>
    <t>E3832</t>
  </si>
  <si>
    <t>Arun</t>
  </si>
  <si>
    <t>E3031</t>
  </si>
  <si>
    <t>Ashfield</t>
  </si>
  <si>
    <t>E2231</t>
  </si>
  <si>
    <t>Ashford</t>
  </si>
  <si>
    <t>E0431</t>
  </si>
  <si>
    <t>Aylesbury Vale</t>
  </si>
  <si>
    <t>E3531</t>
  </si>
  <si>
    <t>Babergh</t>
  </si>
  <si>
    <t>E5030</t>
  </si>
  <si>
    <t>Barking and Dagenham</t>
  </si>
  <si>
    <t>E5031</t>
  </si>
  <si>
    <t>Barnet</t>
  </si>
  <si>
    <t>E4401</t>
  </si>
  <si>
    <t>Barnsley</t>
  </si>
  <si>
    <t>E0932</t>
  </si>
  <si>
    <t>Barrow-in-Furness</t>
  </si>
  <si>
    <t>E1531</t>
  </si>
  <si>
    <t>Basildon</t>
  </si>
  <si>
    <t>E1731</t>
  </si>
  <si>
    <t>Basingstoke &amp; Deane</t>
  </si>
  <si>
    <t>E3032</t>
  </si>
  <si>
    <t>Bassetlaw</t>
  </si>
  <si>
    <t>E0101</t>
  </si>
  <si>
    <t>Bath &amp; North East Somerset</t>
  </si>
  <si>
    <t>E0202</t>
  </si>
  <si>
    <t>Bedford UA</t>
  </si>
  <si>
    <t>E5032</t>
  </si>
  <si>
    <t>Bexley</t>
  </si>
  <si>
    <t>E4601</t>
  </si>
  <si>
    <t>Birmingham</t>
  </si>
  <si>
    <t>E2431</t>
  </si>
  <si>
    <t>Blaby</t>
  </si>
  <si>
    <t>E2301</t>
  </si>
  <si>
    <t>Blackburn with Darwen</t>
  </si>
  <si>
    <t>E2302</t>
  </si>
  <si>
    <t>Blackpool</t>
  </si>
  <si>
    <t>E1032</t>
  </si>
  <si>
    <t>Bolsover</t>
  </si>
  <si>
    <t>E4201</t>
  </si>
  <si>
    <t>Bolton</t>
  </si>
  <si>
    <t>E2531</t>
  </si>
  <si>
    <t>Boston</t>
  </si>
  <si>
    <t>E1202</t>
  </si>
  <si>
    <t>Bournemouth</t>
  </si>
  <si>
    <t>E0301</t>
  </si>
  <si>
    <t>Bracknell Forest</t>
  </si>
  <si>
    <t>E4701</t>
  </si>
  <si>
    <t>Bradford</t>
  </si>
  <si>
    <t>E1532</t>
  </si>
  <si>
    <t>Braintree</t>
  </si>
  <si>
    <t>E2631</t>
  </si>
  <si>
    <t>Breckland</t>
  </si>
  <si>
    <t>E5033</t>
  </si>
  <si>
    <t>Brent</t>
  </si>
  <si>
    <t>E1533</t>
  </si>
  <si>
    <t>Brentwood</t>
  </si>
  <si>
    <t>E1401</t>
  </si>
  <si>
    <t>Brighton &amp; Hove</t>
  </si>
  <si>
    <t>E0102</t>
  </si>
  <si>
    <t>Bristol</t>
  </si>
  <si>
    <t>E2632</t>
  </si>
  <si>
    <t>Broadland</t>
  </si>
  <si>
    <t>E5034</t>
  </si>
  <si>
    <t>Bromley</t>
  </si>
  <si>
    <t>E1831</t>
  </si>
  <si>
    <t>Bromsgrove</t>
  </si>
  <si>
    <t>E1931</t>
  </si>
  <si>
    <t>Broxbourne</t>
  </si>
  <si>
    <t>E3033</t>
  </si>
  <si>
    <t>Broxtowe</t>
  </si>
  <si>
    <t>E2333</t>
  </si>
  <si>
    <t>Burnley</t>
  </si>
  <si>
    <t>E4202</t>
  </si>
  <si>
    <t>Bury</t>
  </si>
  <si>
    <t>E4702</t>
  </si>
  <si>
    <t>Calderdale</t>
  </si>
  <si>
    <t>E0531</t>
  </si>
  <si>
    <t>Cambridge</t>
  </si>
  <si>
    <t>E5011</t>
  </si>
  <si>
    <t>Camden</t>
  </si>
  <si>
    <t>E3431</t>
  </si>
  <si>
    <t>Cannock Chase</t>
  </si>
  <si>
    <t>E2232</t>
  </si>
  <si>
    <t>Canterbury</t>
  </si>
  <si>
    <t>E0933</t>
  </si>
  <si>
    <t>Carlisle</t>
  </si>
  <si>
    <t>E1534</t>
  </si>
  <si>
    <t>Castle Point</t>
  </si>
  <si>
    <t>E0203</t>
  </si>
  <si>
    <t>Central Bedfordshire UA</t>
  </si>
  <si>
    <t>E2432</t>
  </si>
  <si>
    <t>Charnwood</t>
  </si>
  <si>
    <t>E1535</t>
  </si>
  <si>
    <t>Chelmsford</t>
  </si>
  <si>
    <t>E1631</t>
  </si>
  <si>
    <t>Cheltenham</t>
  </si>
  <si>
    <t>E3131</t>
  </si>
  <si>
    <t>Cherwell</t>
  </si>
  <si>
    <t>E0603</t>
  </si>
  <si>
    <t>Cheshire East UA</t>
  </si>
  <si>
    <t>E0604</t>
  </si>
  <si>
    <t>Cheshire West and Chester UA</t>
  </si>
  <si>
    <t>E1033</t>
  </si>
  <si>
    <t>Chesterfield</t>
  </si>
  <si>
    <t>E3833</t>
  </si>
  <si>
    <t>Chichester</t>
  </si>
  <si>
    <t>E0432</t>
  </si>
  <si>
    <t>Chiltern</t>
  </si>
  <si>
    <t>E2334</t>
  </si>
  <si>
    <t>Chorley</t>
  </si>
  <si>
    <t>E1232</t>
  </si>
  <si>
    <t>Christchurch</t>
  </si>
  <si>
    <t>E5010</t>
  </si>
  <si>
    <t>City of London</t>
  </si>
  <si>
    <t>E1536</t>
  </si>
  <si>
    <t>Colchester</t>
  </si>
  <si>
    <t>E0934</t>
  </si>
  <si>
    <t>Copeland</t>
  </si>
  <si>
    <t>E2831</t>
  </si>
  <si>
    <t>Corby</t>
  </si>
  <si>
    <t>E0801</t>
  </si>
  <si>
    <t>Cornwall UA</t>
  </si>
  <si>
    <t>E1632</t>
  </si>
  <si>
    <t>Cotswold</t>
  </si>
  <si>
    <t>E4602</t>
  </si>
  <si>
    <t>Coventry</t>
  </si>
  <si>
    <t>E2731</t>
  </si>
  <si>
    <t>Craven</t>
  </si>
  <si>
    <t>E3834</t>
  </si>
  <si>
    <t>Crawley</t>
  </si>
  <si>
    <t>E5035</t>
  </si>
  <si>
    <t>Croydon</t>
  </si>
  <si>
    <t>E1932</t>
  </si>
  <si>
    <t>Dacorum</t>
  </si>
  <si>
    <t>E1301</t>
  </si>
  <si>
    <t>Darlington</t>
  </si>
  <si>
    <t>E2233</t>
  </si>
  <si>
    <t>Dartford</t>
  </si>
  <si>
    <t>E2832</t>
  </si>
  <si>
    <t>Daventry</t>
  </si>
  <si>
    <t>E1001</t>
  </si>
  <si>
    <t>Derby</t>
  </si>
  <si>
    <t>E1035</t>
  </si>
  <si>
    <t>Derbyshire Dales</t>
  </si>
  <si>
    <t>E4402</t>
  </si>
  <si>
    <t>Doncaster</t>
  </si>
  <si>
    <t>E2234</t>
  </si>
  <si>
    <t>Dover</t>
  </si>
  <si>
    <t>E4603</t>
  </si>
  <si>
    <t>Dudley</t>
  </si>
  <si>
    <t>E1302</t>
  </si>
  <si>
    <t>Durham UA</t>
  </si>
  <si>
    <t>E5036</t>
  </si>
  <si>
    <t>Ealing</t>
  </si>
  <si>
    <t>E0532</t>
  </si>
  <si>
    <t>East Cambridgeshire</t>
  </si>
  <si>
    <t>E1131</t>
  </si>
  <si>
    <t>East Devon</t>
  </si>
  <si>
    <t>E1233</t>
  </si>
  <si>
    <t>East Dorset</t>
  </si>
  <si>
    <t>E1732</t>
  </si>
  <si>
    <t>East Hampshire</t>
  </si>
  <si>
    <t>E1933</t>
  </si>
  <si>
    <t>East Hertfordshire</t>
  </si>
  <si>
    <t>E2532</t>
  </si>
  <si>
    <t>East Lindsey</t>
  </si>
  <si>
    <t>E2833</t>
  </si>
  <si>
    <t>East Northamptonshire Council</t>
  </si>
  <si>
    <t>E2001</t>
  </si>
  <si>
    <t>East Riding of Yorkshire</t>
  </si>
  <si>
    <t>E3432</t>
  </si>
  <si>
    <t>East Staffordshire</t>
  </si>
  <si>
    <t>E1432</t>
  </si>
  <si>
    <t>Eastbourne</t>
  </si>
  <si>
    <t>E1733</t>
  </si>
  <si>
    <t>Eastleigh</t>
  </si>
  <si>
    <t>E0935</t>
  </si>
  <si>
    <t>Eden</t>
  </si>
  <si>
    <t>E3631</t>
  </si>
  <si>
    <t>Elmbridge</t>
  </si>
  <si>
    <t>E5037</t>
  </si>
  <si>
    <t>Enfield</t>
  </si>
  <si>
    <t>E1537</t>
  </si>
  <si>
    <t>Epping Forest</t>
  </si>
  <si>
    <t>E3632</t>
  </si>
  <si>
    <t>Epsom &amp; Ewell</t>
  </si>
  <si>
    <t>E1036</t>
  </si>
  <si>
    <t>Erewash</t>
  </si>
  <si>
    <t>E1132</t>
  </si>
  <si>
    <t>Exeter</t>
  </si>
  <si>
    <t>E1734</t>
  </si>
  <si>
    <t>Fareham</t>
  </si>
  <si>
    <t>E0533</t>
  </si>
  <si>
    <t>Fenland</t>
  </si>
  <si>
    <t>E3532</t>
  </si>
  <si>
    <t>Forest Heath</t>
  </si>
  <si>
    <t>E1633</t>
  </si>
  <si>
    <t>Forest of Dean</t>
  </si>
  <si>
    <t>E2335</t>
  </si>
  <si>
    <t>Fylde</t>
  </si>
  <si>
    <t>E4501</t>
  </si>
  <si>
    <t>Gateshead</t>
  </si>
  <si>
    <t>E3034</t>
  </si>
  <si>
    <t>Gedling</t>
  </si>
  <si>
    <t>E1634</t>
  </si>
  <si>
    <t>Gloucester</t>
  </si>
  <si>
    <t>E1735</t>
  </si>
  <si>
    <t>Gosport</t>
  </si>
  <si>
    <t>E2236</t>
  </si>
  <si>
    <t>Gravesham</t>
  </si>
  <si>
    <t>E2633</t>
  </si>
  <si>
    <t>Great Yarmouth</t>
  </si>
  <si>
    <t>E5012</t>
  </si>
  <si>
    <t>Greenwich</t>
  </si>
  <si>
    <t>E3633</t>
  </si>
  <si>
    <t>Guildford</t>
  </si>
  <si>
    <t>E5013</t>
  </si>
  <si>
    <t>Hackney</t>
  </si>
  <si>
    <t>E0601</t>
  </si>
  <si>
    <t>Halton</t>
  </si>
  <si>
    <t>E2732</t>
  </si>
  <si>
    <t>Hambleton</t>
  </si>
  <si>
    <t>E5014</t>
  </si>
  <si>
    <t>Hammersmith and Fulham</t>
  </si>
  <si>
    <t>E2433</t>
  </si>
  <si>
    <t>Harborough</t>
  </si>
  <si>
    <t>E5038</t>
  </si>
  <si>
    <t>Haringey</t>
  </si>
  <si>
    <t>E1538</t>
  </si>
  <si>
    <t>Harlow</t>
  </si>
  <si>
    <t>E2753</t>
  </si>
  <si>
    <t>Harrogate</t>
  </si>
  <si>
    <t>E5039</t>
  </si>
  <si>
    <t>Harrow</t>
  </si>
  <si>
    <t>E1736</t>
  </si>
  <si>
    <t>Hart</t>
  </si>
  <si>
    <t>E0701</t>
  </si>
  <si>
    <t>Hartlepool</t>
  </si>
  <si>
    <t>E1433</t>
  </si>
  <si>
    <t>Hastings</t>
  </si>
  <si>
    <t>E1737</t>
  </si>
  <si>
    <t>Havant</t>
  </si>
  <si>
    <t>E5040</t>
  </si>
  <si>
    <t>Havering</t>
  </si>
  <si>
    <t>E1801</t>
  </si>
  <si>
    <t>Herefordshire</t>
  </si>
  <si>
    <t>E1934</t>
  </si>
  <si>
    <t>Hertsmere</t>
  </si>
  <si>
    <t>E1037</t>
  </si>
  <si>
    <t>High Peak</t>
  </si>
  <si>
    <t>E5041</t>
  </si>
  <si>
    <t>Hillingdon</t>
  </si>
  <si>
    <t>E2434</t>
  </si>
  <si>
    <t>Hinckley and Bosworth</t>
  </si>
  <si>
    <t>E3835</t>
  </si>
  <si>
    <t>Horsham</t>
  </si>
  <si>
    <t>E5042</t>
  </si>
  <si>
    <t>Hounslow</t>
  </si>
  <si>
    <t>E0551</t>
  </si>
  <si>
    <t>Huntingdonshire</t>
  </si>
  <si>
    <t>E2336</t>
  </si>
  <si>
    <t>Hyndburn</t>
  </si>
  <si>
    <t>E3533</t>
  </si>
  <si>
    <t>Ipswich</t>
  </si>
  <si>
    <t>E2101</t>
  </si>
  <si>
    <t>Isle of Wight Council</t>
  </si>
  <si>
    <t>E4001</t>
  </si>
  <si>
    <t>Isles of Scilly</t>
  </si>
  <si>
    <t>E5015</t>
  </si>
  <si>
    <t>Islington</t>
  </si>
  <si>
    <t>E5016</t>
  </si>
  <si>
    <t>Kensington and Chelsea</t>
  </si>
  <si>
    <t>E2834</t>
  </si>
  <si>
    <t>Kettering</t>
  </si>
  <si>
    <t>E2634</t>
  </si>
  <si>
    <t>Kings Lynn and West Norfolk</t>
  </si>
  <si>
    <t>E2002</t>
  </si>
  <si>
    <t>Kingston upon Hull</t>
  </si>
  <si>
    <t>E5043</t>
  </si>
  <si>
    <t>Kingston upon Thames</t>
  </si>
  <si>
    <t>E4703</t>
  </si>
  <si>
    <t>Kirklees</t>
  </si>
  <si>
    <t>E4301</t>
  </si>
  <si>
    <t>Knowsley</t>
  </si>
  <si>
    <t>E5017</t>
  </si>
  <si>
    <t>Lambeth</t>
  </si>
  <si>
    <t>E2337</t>
  </si>
  <si>
    <t>Lancaster</t>
  </si>
  <si>
    <t>E4704</t>
  </si>
  <si>
    <t>Leeds</t>
  </si>
  <si>
    <t>E2401</t>
  </si>
  <si>
    <t>Leicester</t>
  </si>
  <si>
    <t>E1435</t>
  </si>
  <si>
    <t>Lewes</t>
  </si>
  <si>
    <t>E5018</t>
  </si>
  <si>
    <t>Lewisham</t>
  </si>
  <si>
    <t>E3433</t>
  </si>
  <si>
    <t>Lichfield</t>
  </si>
  <si>
    <t>E2533</t>
  </si>
  <si>
    <t>Lincoln</t>
  </si>
  <si>
    <t>E4302</t>
  </si>
  <si>
    <t>Liverpool</t>
  </si>
  <si>
    <t>E0201</t>
  </si>
  <si>
    <t>Luton</t>
  </si>
  <si>
    <t>E2237</t>
  </si>
  <si>
    <t>Maidstone</t>
  </si>
  <si>
    <t>E1539</t>
  </si>
  <si>
    <t>Maldon</t>
  </si>
  <si>
    <t>E1851</t>
  </si>
  <si>
    <t>Malvern Hills</t>
  </si>
  <si>
    <t>E4203</t>
  </si>
  <si>
    <t>Manchester</t>
  </si>
  <si>
    <t>E3035</t>
  </si>
  <si>
    <t>Mansfield</t>
  </si>
  <si>
    <t>E2201</t>
  </si>
  <si>
    <t>Medway</t>
  </si>
  <si>
    <t>E2436</t>
  </si>
  <si>
    <t>Melton</t>
  </si>
  <si>
    <t>E3331</t>
  </si>
  <si>
    <t>Mendip</t>
  </si>
  <si>
    <t>E5044</t>
  </si>
  <si>
    <t>Merton</t>
  </si>
  <si>
    <t>E1133</t>
  </si>
  <si>
    <t>Mid Devon</t>
  </si>
  <si>
    <t>E3534</t>
  </si>
  <si>
    <t>Mid Suffolk</t>
  </si>
  <si>
    <t>E3836</t>
  </si>
  <si>
    <t>Mid Sussex</t>
  </si>
  <si>
    <t>E0702</t>
  </si>
  <si>
    <t>Middlesbrough</t>
  </si>
  <si>
    <t>E0401</t>
  </si>
  <si>
    <t>Milton Keynes</t>
  </si>
  <si>
    <t>E3634</t>
  </si>
  <si>
    <t>Mole Valley</t>
  </si>
  <si>
    <t>E1738</t>
  </si>
  <si>
    <t>New Forest</t>
  </si>
  <si>
    <t>E3036</t>
  </si>
  <si>
    <t>Newark and Sherwood</t>
  </si>
  <si>
    <t>E4502</t>
  </si>
  <si>
    <t>Newcastle upon Tyne</t>
  </si>
  <si>
    <t>E3434</t>
  </si>
  <si>
    <t>Newcastle-under-Lyme</t>
  </si>
  <si>
    <t>E5045</t>
  </si>
  <si>
    <t>Newham</t>
  </si>
  <si>
    <t>E1134</t>
  </si>
  <si>
    <t>North Devon</t>
  </si>
  <si>
    <t>E1234</t>
  </si>
  <si>
    <t>North Dorset</t>
  </si>
  <si>
    <t>E1038</t>
  </si>
  <si>
    <t>North East Derbyshire</t>
  </si>
  <si>
    <t>E2003</t>
  </si>
  <si>
    <t>North East Lincolnshire</t>
  </si>
  <si>
    <t>E1935</t>
  </si>
  <si>
    <t>North Hertfordshire</t>
  </si>
  <si>
    <t>E2534</t>
  </si>
  <si>
    <t>North Kesteven</t>
  </si>
  <si>
    <t>E2004</t>
  </si>
  <si>
    <t>North Lincolnshire</t>
  </si>
  <si>
    <t>E2635</t>
  </si>
  <si>
    <t>North Norfolk</t>
  </si>
  <si>
    <t>E0104</t>
  </si>
  <si>
    <t>North Somerset</t>
  </si>
  <si>
    <t>E4503</t>
  </si>
  <si>
    <t>North Tyneside</t>
  </si>
  <si>
    <t>E3731</t>
  </si>
  <si>
    <t>North Warwickshire</t>
  </si>
  <si>
    <t>E2437</t>
  </si>
  <si>
    <t>North West Leicestershire</t>
  </si>
  <si>
    <t>E2835</t>
  </si>
  <si>
    <t>Northampton</t>
  </si>
  <si>
    <t>E2901</t>
  </si>
  <si>
    <t>Northumberland UA</t>
  </si>
  <si>
    <t>E2636</t>
  </si>
  <si>
    <t>Norwich</t>
  </si>
  <si>
    <t>E3001</t>
  </si>
  <si>
    <t>Nottingham</t>
  </si>
  <si>
    <t>E3732</t>
  </si>
  <si>
    <t>Nuneaton and Bedworth</t>
  </si>
  <si>
    <t>E2438</t>
  </si>
  <si>
    <t>Oadby and Wigston</t>
  </si>
  <si>
    <t>E4204</t>
  </si>
  <si>
    <t>Oldham</t>
  </si>
  <si>
    <t>E3132</t>
  </si>
  <si>
    <t>Oxford</t>
  </si>
  <si>
    <t>E2338</t>
  </si>
  <si>
    <t>Pendle</t>
  </si>
  <si>
    <t>E0501</t>
  </si>
  <si>
    <t>Peterborough</t>
  </si>
  <si>
    <t>E1101</t>
  </si>
  <si>
    <t>Plymouth</t>
  </si>
  <si>
    <t>E1201</t>
  </si>
  <si>
    <t>Poole</t>
  </si>
  <si>
    <t>E1701</t>
  </si>
  <si>
    <t>Portsmouth</t>
  </si>
  <si>
    <t>E2339</t>
  </si>
  <si>
    <t>Preston</t>
  </si>
  <si>
    <t>E1236</t>
  </si>
  <si>
    <t>Purbeck</t>
  </si>
  <si>
    <t>E0303</t>
  </si>
  <si>
    <t>Reading</t>
  </si>
  <si>
    <t>E5046</t>
  </si>
  <si>
    <t>Redbridge</t>
  </si>
  <si>
    <t>E0703</t>
  </si>
  <si>
    <t>Redcar and Cleveland</t>
  </si>
  <si>
    <t>E1835</t>
  </si>
  <si>
    <t>Redditch</t>
  </si>
  <si>
    <t>E3635</t>
  </si>
  <si>
    <t>Reigate and Banstead</t>
  </si>
  <si>
    <t>E2340</t>
  </si>
  <si>
    <t>Ribble Valley</t>
  </si>
  <si>
    <t>E5047</t>
  </si>
  <si>
    <t>Richmond upon Thames</t>
  </si>
  <si>
    <t>E2734</t>
  </si>
  <si>
    <t>Richmondshire</t>
  </si>
  <si>
    <t>E4205</t>
  </si>
  <si>
    <t>Rochdale</t>
  </si>
  <si>
    <t>E1540</t>
  </si>
  <si>
    <t>Rochford</t>
  </si>
  <si>
    <t>E2341</t>
  </si>
  <si>
    <t>Rossendale</t>
  </si>
  <si>
    <t>E1436</t>
  </si>
  <si>
    <t>Rother</t>
  </si>
  <si>
    <t>E4403</t>
  </si>
  <si>
    <t>Rotherham</t>
  </si>
  <si>
    <t>E3733</t>
  </si>
  <si>
    <t>Rugby</t>
  </si>
  <si>
    <t>E3636</t>
  </si>
  <si>
    <t>Runnymede</t>
  </si>
  <si>
    <t>E3038</t>
  </si>
  <si>
    <t>Rushcliffe</t>
  </si>
  <si>
    <t>E1740</t>
  </si>
  <si>
    <t>Rushmoor</t>
  </si>
  <si>
    <t>E2402</t>
  </si>
  <si>
    <t>Rutland</t>
  </si>
  <si>
    <t>E2755</t>
  </si>
  <si>
    <t>Ryedale</t>
  </si>
  <si>
    <t>E4206</t>
  </si>
  <si>
    <t>Salford</t>
  </si>
  <si>
    <t>E4604</t>
  </si>
  <si>
    <t>Sandwell</t>
  </si>
  <si>
    <t>E2736</t>
  </si>
  <si>
    <t>Scarborough</t>
  </si>
  <si>
    <t>E3332</t>
  </si>
  <si>
    <t>Sedgemoor</t>
  </si>
  <si>
    <t>E4304</t>
  </si>
  <si>
    <t>Sefton</t>
  </si>
  <si>
    <t>E2757</t>
  </si>
  <si>
    <t>Selby</t>
  </si>
  <si>
    <t>E2239</t>
  </si>
  <si>
    <t>Sevenoaks</t>
  </si>
  <si>
    <t>E4404</t>
  </si>
  <si>
    <t>Sheffield</t>
  </si>
  <si>
    <t>E2240</t>
  </si>
  <si>
    <t>Shepway</t>
  </si>
  <si>
    <t>E3202</t>
  </si>
  <si>
    <t>Shropshire UA</t>
  </si>
  <si>
    <t>E0304</t>
  </si>
  <si>
    <t>Slough</t>
  </si>
  <si>
    <t>E4605</t>
  </si>
  <si>
    <t>Solihull</t>
  </si>
  <si>
    <t>E0434</t>
  </si>
  <si>
    <t>South Bucks</t>
  </si>
  <si>
    <t>E0536</t>
  </si>
  <si>
    <t>South Cambridgeshire</t>
  </si>
  <si>
    <t>E1039</t>
  </si>
  <si>
    <t>South Derbyshire</t>
  </si>
  <si>
    <t>E0103</t>
  </si>
  <si>
    <t>South Gloucestershire</t>
  </si>
  <si>
    <t>E1136</t>
  </si>
  <si>
    <t>South Hams</t>
  </si>
  <si>
    <t>E2535</t>
  </si>
  <si>
    <t>South Holland</t>
  </si>
  <si>
    <t>E2536</t>
  </si>
  <si>
    <t>South Kesteven</t>
  </si>
  <si>
    <t>E0936</t>
  </si>
  <si>
    <t>South Lakeland</t>
  </si>
  <si>
    <t>E2637</t>
  </si>
  <si>
    <t>South Norfolk</t>
  </si>
  <si>
    <t>E2836</t>
  </si>
  <si>
    <t>South Northamptonshire</t>
  </si>
  <si>
    <t>E3133</t>
  </si>
  <si>
    <t>South Oxfordshire</t>
  </si>
  <si>
    <t>E2342</t>
  </si>
  <si>
    <t>South Ribble</t>
  </si>
  <si>
    <t>E3334</t>
  </si>
  <si>
    <t>South Somerset</t>
  </si>
  <si>
    <t>E3435</t>
  </si>
  <si>
    <t>South Staffordshire</t>
  </si>
  <si>
    <t>E4504</t>
  </si>
  <si>
    <t>South Tyneside</t>
  </si>
  <si>
    <t>E1702</t>
  </si>
  <si>
    <t>Southampton</t>
  </si>
  <si>
    <t>E1501</t>
  </si>
  <si>
    <t>Southend-on-Sea</t>
  </si>
  <si>
    <t>E5019</t>
  </si>
  <si>
    <t>Southwark</t>
  </si>
  <si>
    <t>E3637</t>
  </si>
  <si>
    <t>Spelthorne</t>
  </si>
  <si>
    <t>E1936</t>
  </si>
  <si>
    <t>St Albans</t>
  </si>
  <si>
    <t>E3535</t>
  </si>
  <si>
    <t>St Edmundsbury</t>
  </si>
  <si>
    <t>E4303</t>
  </si>
  <si>
    <t>St Helens</t>
  </si>
  <si>
    <t>E3436</t>
  </si>
  <si>
    <t>Stafford</t>
  </si>
  <si>
    <t>E3437</t>
  </si>
  <si>
    <t>Staffordshire Moorlands</t>
  </si>
  <si>
    <t>E1937</t>
  </si>
  <si>
    <t>Stevenage</t>
  </si>
  <si>
    <t>E4207</t>
  </si>
  <si>
    <t>Stockport</t>
  </si>
  <si>
    <t>E0704</t>
  </si>
  <si>
    <t>Stockton-on-Tees</t>
  </si>
  <si>
    <t>E3401</t>
  </si>
  <si>
    <t>Stoke-on-Trent</t>
  </si>
  <si>
    <t>E3734</t>
  </si>
  <si>
    <t>Stratford-on-Avon</t>
  </si>
  <si>
    <t>E1635</t>
  </si>
  <si>
    <t>Stroud</t>
  </si>
  <si>
    <t>E3536</t>
  </si>
  <si>
    <t>Suffolk Coastal</t>
  </si>
  <si>
    <t>E4505</t>
  </si>
  <si>
    <t>Sunderland</t>
  </si>
  <si>
    <t>E3638</t>
  </si>
  <si>
    <t>Surrey Heath</t>
  </si>
  <si>
    <t>E5048</t>
  </si>
  <si>
    <t>Sutton</t>
  </si>
  <si>
    <t>E2241</t>
  </si>
  <si>
    <t>Swale</t>
  </si>
  <si>
    <t>E3901</t>
  </si>
  <si>
    <t>Swindon</t>
  </si>
  <si>
    <t>E4208</t>
  </si>
  <si>
    <t xml:space="preserve">Tameside </t>
  </si>
  <si>
    <t>E3439</t>
  </si>
  <si>
    <t>Tamworth</t>
  </si>
  <si>
    <t>E3639</t>
  </si>
  <si>
    <t>Tandridge</t>
  </si>
  <si>
    <t>E3333</t>
  </si>
  <si>
    <t>Taunton Deane</t>
  </si>
  <si>
    <t>E1137</t>
  </si>
  <si>
    <t>Teignbridge</t>
  </si>
  <si>
    <t>E3201</t>
  </si>
  <si>
    <t>Telford and the Wrekin</t>
  </si>
  <si>
    <t>E1542</t>
  </si>
  <si>
    <t>Tendring</t>
  </si>
  <si>
    <t>E1742</t>
  </si>
  <si>
    <t>Test Valley</t>
  </si>
  <si>
    <t>E1636</t>
  </si>
  <si>
    <t>Tewkesbury</t>
  </si>
  <si>
    <t>E2242</t>
  </si>
  <si>
    <t>Thanet</t>
  </si>
  <si>
    <t>E1938</t>
  </si>
  <si>
    <t>Three Rivers</t>
  </si>
  <si>
    <t>E1502</t>
  </si>
  <si>
    <t>Thurrock</t>
  </si>
  <si>
    <t>E2243</t>
  </si>
  <si>
    <t>Tonbridge and Malling</t>
  </si>
  <si>
    <t>E1102</t>
  </si>
  <si>
    <t>Torbay</t>
  </si>
  <si>
    <t>E1139</t>
  </si>
  <si>
    <t>Torridge</t>
  </si>
  <si>
    <t>E5020</t>
  </si>
  <si>
    <t>Tower Hamlets</t>
  </si>
  <si>
    <t>E4209</t>
  </si>
  <si>
    <t>Trafford</t>
  </si>
  <si>
    <t>E2244</t>
  </si>
  <si>
    <t>Tunbridge Wells</t>
  </si>
  <si>
    <t>E1544</t>
  </si>
  <si>
    <t>Uttlesford</t>
  </si>
  <si>
    <t>E3134</t>
  </si>
  <si>
    <t>Vale of White Horse</t>
  </si>
  <si>
    <t>E4705</t>
  </si>
  <si>
    <t>Wakefield</t>
  </si>
  <si>
    <t>E4606</t>
  </si>
  <si>
    <t>Walsall</t>
  </si>
  <si>
    <t>E5049</t>
  </si>
  <si>
    <t>Waltham Forest</t>
  </si>
  <si>
    <t>E5021</t>
  </si>
  <si>
    <t>Wandsworth</t>
  </si>
  <si>
    <t>E0602</t>
  </si>
  <si>
    <t>Warrington</t>
  </si>
  <si>
    <t>E3735</t>
  </si>
  <si>
    <t>Warwick</t>
  </si>
  <si>
    <t>E1939</t>
  </si>
  <si>
    <t>Watford</t>
  </si>
  <si>
    <t>E3537</t>
  </si>
  <si>
    <t>Waveney</t>
  </si>
  <si>
    <t>E3640</t>
  </si>
  <si>
    <t>Waverley</t>
  </si>
  <si>
    <t>E1437</t>
  </si>
  <si>
    <t>Wealden</t>
  </si>
  <si>
    <t>E2837</t>
  </si>
  <si>
    <t>Wellingborough</t>
  </si>
  <si>
    <t>E1940</t>
  </si>
  <si>
    <t>Welwyn Hatfield</t>
  </si>
  <si>
    <t>E0302</t>
  </si>
  <si>
    <t>West Berkshire</t>
  </si>
  <si>
    <t>E1140</t>
  </si>
  <si>
    <t>West Devon</t>
  </si>
  <si>
    <t>E1237</t>
  </si>
  <si>
    <t>West Dorset</t>
  </si>
  <si>
    <t>E2343</t>
  </si>
  <si>
    <t>West Lancashire</t>
  </si>
  <si>
    <t>E2537</t>
  </si>
  <si>
    <t>West Lindsey</t>
  </si>
  <si>
    <t>E3135</t>
  </si>
  <si>
    <t>West Oxfordshire</t>
  </si>
  <si>
    <t>E3335</t>
  </si>
  <si>
    <t>West Somerset</t>
  </si>
  <si>
    <t>E5022</t>
  </si>
  <si>
    <t>Westminster</t>
  </si>
  <si>
    <t>E1238</t>
  </si>
  <si>
    <t>Weymouth and Portland</t>
  </si>
  <si>
    <t>E4210</t>
  </si>
  <si>
    <t>Wigan</t>
  </si>
  <si>
    <t>E3902</t>
  </si>
  <si>
    <t>Wiltshire UA</t>
  </si>
  <si>
    <t>E1743</t>
  </si>
  <si>
    <t>Winchester</t>
  </si>
  <si>
    <t>E0305</t>
  </si>
  <si>
    <t>Windsor and Maidenhead</t>
  </si>
  <si>
    <t>E4305</t>
  </si>
  <si>
    <t>Wirral</t>
  </si>
  <si>
    <t>E3641</t>
  </si>
  <si>
    <t>Woking</t>
  </si>
  <si>
    <t>E0306</t>
  </si>
  <si>
    <t>Wokingham</t>
  </si>
  <si>
    <t>E4607</t>
  </si>
  <si>
    <t>Wolverhampton</t>
  </si>
  <si>
    <t>E1837</t>
  </si>
  <si>
    <t>Worcester</t>
  </si>
  <si>
    <t>E3837</t>
  </si>
  <si>
    <t>Worthing</t>
  </si>
  <si>
    <t>E1838</t>
  </si>
  <si>
    <t>Wychavon</t>
  </si>
  <si>
    <t>E0435</t>
  </si>
  <si>
    <t>Wycombe</t>
  </si>
  <si>
    <t>E2344</t>
  </si>
  <si>
    <t>Wyre</t>
  </si>
  <si>
    <t>E1839</t>
  </si>
  <si>
    <t>Wyre Forest</t>
  </si>
  <si>
    <t>E2701</t>
  </si>
  <si>
    <t>York</t>
  </si>
  <si>
    <t>SD</t>
  </si>
  <si>
    <t>OLB</t>
  </si>
  <si>
    <t>Met</t>
  </si>
  <si>
    <t>UA</t>
  </si>
  <si>
    <t>ILB</t>
  </si>
  <si>
    <t>Class</t>
  </si>
  <si>
    <t>CTB Local Council Tax Support Data</t>
  </si>
  <si>
    <t>Amount of council tax forgone</t>
  </si>
  <si>
    <r>
      <t>Band A entitled to disabled relief reduction</t>
    </r>
    <r>
      <rPr>
        <sz val="10"/>
        <rFont val="Arial"/>
        <family val="0"/>
      </rPr>
      <t xml:space="preserve"> Column 1</t>
    </r>
  </si>
  <si>
    <r>
      <t xml:space="preserve">Band A </t>
    </r>
    <r>
      <rPr>
        <sz val="10"/>
        <rFont val="Arial"/>
        <family val="0"/>
      </rPr>
      <t>Column 2</t>
    </r>
  </si>
  <si>
    <r>
      <t xml:space="preserve">Band B </t>
    </r>
    <r>
      <rPr>
        <sz val="10"/>
        <rFont val="Arial"/>
        <family val="0"/>
      </rPr>
      <t>Column 3</t>
    </r>
  </si>
  <si>
    <r>
      <t xml:space="preserve">Band C </t>
    </r>
    <r>
      <rPr>
        <sz val="10"/>
        <rFont val="Arial"/>
        <family val="0"/>
      </rPr>
      <t>Column 4</t>
    </r>
  </si>
  <si>
    <r>
      <t>Band D</t>
    </r>
    <r>
      <rPr>
        <sz val="10"/>
        <rFont val="Arial"/>
        <family val="0"/>
      </rPr>
      <t xml:space="preserve"> Column 5</t>
    </r>
  </si>
  <si>
    <r>
      <t>Band E</t>
    </r>
    <r>
      <rPr>
        <sz val="10"/>
        <rFont val="Arial"/>
        <family val="0"/>
      </rPr>
      <t xml:space="preserve"> Column 6</t>
    </r>
  </si>
  <si>
    <r>
      <t xml:space="preserve">Band F </t>
    </r>
    <r>
      <rPr>
        <sz val="10"/>
        <rFont val="Arial"/>
        <family val="0"/>
      </rPr>
      <t>Column 7</t>
    </r>
  </si>
  <si>
    <r>
      <t xml:space="preserve">Band G </t>
    </r>
    <r>
      <rPr>
        <sz val="10"/>
        <rFont val="Arial"/>
        <family val="0"/>
      </rPr>
      <t>Column 8</t>
    </r>
  </si>
  <si>
    <r>
      <t xml:space="preserve">Band H </t>
    </r>
    <r>
      <rPr>
        <sz val="10"/>
        <rFont val="Arial"/>
        <family val="0"/>
      </rPr>
      <t>Column 9</t>
    </r>
  </si>
  <si>
    <r>
      <t>Total</t>
    </r>
    <r>
      <rPr>
        <sz val="10"/>
        <rFont val="Arial"/>
        <family val="2"/>
      </rPr>
      <t xml:space="preserve"> Column 10</t>
    </r>
  </si>
  <si>
    <t>Pensioners</t>
  </si>
  <si>
    <t>Working age people</t>
  </si>
  <si>
    <t>Total council tax forgone for Council Tax Support</t>
  </si>
  <si>
    <t>CTB(CT Support)(October 2013) form</t>
  </si>
  <si>
    <t>Select local authority by clicking on the box below and using the drop-down button</t>
  </si>
  <si>
    <t>Barking &amp; Dagenham</t>
  </si>
  <si>
    <t>Blackburn with Darwen UA</t>
  </si>
  <si>
    <t>Blackpool UA</t>
  </si>
  <si>
    <t>Bournemouth UA</t>
  </si>
  <si>
    <t>Bracknell Forest UA</t>
  </si>
  <si>
    <t>Brighton and Hove</t>
  </si>
  <si>
    <t>Darlington UA</t>
  </si>
  <si>
    <t>Derby UA</t>
  </si>
  <si>
    <t>East Northamptonshire</t>
  </si>
  <si>
    <t>East Riding of Yorkshire UA</t>
  </si>
  <si>
    <t>Epsom and Ewell</t>
  </si>
  <si>
    <t>Halton UA</t>
  </si>
  <si>
    <t>Hammersmith &amp; Fulham</t>
  </si>
  <si>
    <t>Hartlepool UA</t>
  </si>
  <si>
    <t>Herefordshire UA</t>
  </si>
  <si>
    <t>Hinckley &amp; Bosworth</t>
  </si>
  <si>
    <t>Huntingdonshire (new)</t>
  </si>
  <si>
    <t>Isle of Wight UA</t>
  </si>
  <si>
    <t>Kensington &amp; Chelsea</t>
  </si>
  <si>
    <t>Kings Lynn &amp; West Norfolk</t>
  </si>
  <si>
    <t>Kingston upon Hull UA</t>
  </si>
  <si>
    <t>Leicester UA</t>
  </si>
  <si>
    <t>Luton UA</t>
  </si>
  <si>
    <t>Malvern Hills (new)</t>
  </si>
  <si>
    <t>Medway UA</t>
  </si>
  <si>
    <t>Middlesbrough UA</t>
  </si>
  <si>
    <t>Milton Keynes UA</t>
  </si>
  <si>
    <t>Newark &amp; Sherwood</t>
  </si>
  <si>
    <t>North East Lincolnshire UA</t>
  </si>
  <si>
    <t>North Lincolnshire UA</t>
  </si>
  <si>
    <t>North Somerset UA</t>
  </si>
  <si>
    <t>Nottingham UA</t>
  </si>
  <si>
    <t>Nuneaton &amp; Bedworth</t>
  </si>
  <si>
    <t>Oadby &amp; Wigston</t>
  </si>
  <si>
    <t>Peterborough UA</t>
  </si>
  <si>
    <t>Plymouth UA</t>
  </si>
  <si>
    <t>Poole UA</t>
  </si>
  <si>
    <t>Portsmouth UA</t>
  </si>
  <si>
    <t>Reading UA</t>
  </si>
  <si>
    <t>Redcar &amp; Cleveland UA</t>
  </si>
  <si>
    <t>Reigate &amp; Banstead</t>
  </si>
  <si>
    <t>Rutland UA</t>
  </si>
  <si>
    <t>Slough UA</t>
  </si>
  <si>
    <t>South Gloucestershire UA</t>
  </si>
  <si>
    <t>Southampton UA</t>
  </si>
  <si>
    <t>Southend-on-Sea UA</t>
  </si>
  <si>
    <t>Stockton-on-Tees UA</t>
  </si>
  <si>
    <t>Stoke-on-Trent UA</t>
  </si>
  <si>
    <t>Swindon UA</t>
  </si>
  <si>
    <t>Tameside</t>
  </si>
  <si>
    <t>Telford &amp; Wrekin UA</t>
  </si>
  <si>
    <t>Thurrock UA</t>
  </si>
  <si>
    <t>Tonbridge &amp; Malling</t>
  </si>
  <si>
    <t>Torbay UA</t>
  </si>
  <si>
    <t>Warrington UA</t>
  </si>
  <si>
    <t>West Berkshire UA</t>
  </si>
  <si>
    <t>Weymouth &amp; Portland</t>
  </si>
  <si>
    <t>Windsor &amp; Maidenhead UA</t>
  </si>
  <si>
    <t>Wokingham UA</t>
  </si>
  <si>
    <t>York UA</t>
  </si>
  <si>
    <t>Symbols and conventions</t>
  </si>
  <si>
    <t>… = not available</t>
  </si>
  <si>
    <t>…</t>
  </si>
  <si>
    <r>
      <t>The amount of council tax expected to be foregone</t>
    </r>
    <r>
      <rPr>
        <sz val="10"/>
        <rFont val="Arial"/>
        <family val="0"/>
      </rPr>
      <t xml:space="preserve"> in 2013-14 as a result of dwellings receiving council tax support (£)</t>
    </r>
  </si>
  <si>
    <t>Source:- CTB (2013)</t>
  </si>
  <si>
    <t>The amount of council tax expected to be foregone in 2013-14 as a result of dwellings receiving council tax support (£)</t>
  </si>
  <si>
    <t>Band A entitled to disabled relief reduction Column 1</t>
  </si>
  <si>
    <t>Band A Column 2</t>
  </si>
  <si>
    <t>Band B Column 3</t>
  </si>
  <si>
    <t>Band C Column 4</t>
  </si>
  <si>
    <t>Band D Column 5</t>
  </si>
  <si>
    <t>Band E Column 6</t>
  </si>
  <si>
    <t>Band F Column 7</t>
  </si>
  <si>
    <t>Band G Column 8</t>
  </si>
  <si>
    <t>Band H Column 9</t>
  </si>
  <si>
    <t>Responsible Statisticians:</t>
  </si>
  <si>
    <t>Mike Young and Catherine Brand                 Email: ctb.statistics@communities.gsi.gov.uk</t>
  </si>
  <si>
    <t>Contact points:</t>
  </si>
  <si>
    <t>Press enquiries:</t>
  </si>
  <si>
    <t>Telephone 0303 444 1201</t>
  </si>
  <si>
    <t>Email press.office@communities.gsi.gov.uk</t>
  </si>
  <si>
    <t>General enquiries:</t>
  </si>
  <si>
    <t>Email: ctb.statistics@communities.gsi.gov.uk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</si>
</sst>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00"/>
    <numFmt numFmtId="173" formatCode="0.000000"/>
    <numFmt numFmtId="174" formatCode="0.000000000"/>
    <numFmt numFmtId="175" formatCode="0.000000000000"/>
    <numFmt numFmtId="176" formatCode="0.000000000000000"/>
    <numFmt numFmtId="177" formatCode="&quot;£&quot;#,##0.00"/>
    <numFmt numFmtId="178" formatCode="&quot;£&quot;#,##0.00000"/>
    <numFmt numFmtId="179" formatCode="0.0"/>
    <numFmt numFmtId="180" formatCode="&quot;£&quot;#,##0.0"/>
    <numFmt numFmtId="181" formatCode="&quot;£&quot;#,##0"/>
    <numFmt numFmtId="182" formatCode="&quot;£&quot;#,##0.000"/>
    <numFmt numFmtId="183" formatCode="&quot;£&quot;#,##0.0000"/>
    <numFmt numFmtId="184" formatCode="0.00000000"/>
    <numFmt numFmtId="185" formatCode="0.0000000"/>
    <numFmt numFmtId="186" formatCode="0.00000"/>
    <numFmt numFmtId="187" formatCode="0.0000"/>
    <numFmt numFmtId="188" formatCode="0.0000000000"/>
    <numFmt numFmtId="189" formatCode="0.00000000000"/>
    <numFmt numFmtId="190" formatCode="&quot;£&quot;#,##0.000000"/>
    <numFmt numFmtId="191" formatCode="&quot;£&quot;#,##0.0_);\(&quot;£&quot;#,##0.0\)"/>
    <numFmt numFmtId="192" formatCode="0.0000000000000"/>
    <numFmt numFmtId="193" formatCode="0_)"/>
    <numFmt numFmtId="194" formatCode="m/d/yy"/>
    <numFmt numFmtId="195" formatCode="mm/dd/yy"/>
    <numFmt numFmtId="196" formatCode="#\ ?/9"/>
    <numFmt numFmtId="197" formatCode="\ ?/9"/>
    <numFmt numFmtId="198" formatCode="#,##0.0"/>
    <numFmt numFmtId="199" formatCode="0.0_)"/>
    <numFmt numFmtId="200" formatCode="0.00_)"/>
    <numFmt numFmtId="201" formatCode="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-* #,##0_-;\-* #,##0_-;_-* &quot;-&quot;??_-;_-@_-"/>
    <numFmt numFmtId="207" formatCode="_-* #,##0.000_-;\-* #,##0.000_-;_-* &quot;-&quot;??_-;_-@_-"/>
    <numFmt numFmtId="208" formatCode="_-* #,##0.0_-;\-* #,##0.0_-;_-* &quot;-&quot;??_-;_-@_-"/>
    <numFmt numFmtId="209" formatCode="0.0%"/>
    <numFmt numFmtId="210" formatCode="#,##0.000"/>
    <numFmt numFmtId="211" formatCode="#,##0.0000"/>
    <numFmt numFmtId="212" formatCode="[$-809]dd\ mmmm\ yyyy"/>
    <numFmt numFmtId="213" formatCode="_-&quot;£&quot;* #,##0.0_-;\-&quot;£&quot;* #,##0.0_-;_-&quot;£&quot;* &quot;-&quot;??_-;_-@_-"/>
    <numFmt numFmtId="214" formatCode="_-&quot;£&quot;* #,##0_-;\-&quot;£&quot;* #,##0_-;_-&quot;£&quot;* &quot;-&quot;??_-;_-@_-"/>
    <numFmt numFmtId="215" formatCode="_-* #,##0.0_-;\-* #,##0.0_-;_-* &quot;-&quot;?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8"/>
      <name val="MS Shell Dlg"/>
      <family val="2"/>
    </font>
    <font>
      <sz val="10"/>
      <name val="Courier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3" fontId="5" fillId="16" borderId="2">
      <alignment horizontal="right"/>
      <protection/>
    </xf>
    <xf numFmtId="0" fontId="6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93" fontId="22" fillId="0" borderId="0">
      <alignment/>
      <protection/>
    </xf>
    <xf numFmtId="0" fontId="0" fillId="4" borderId="8" applyNumberFormat="0" applyFont="0" applyAlignment="0" applyProtection="0"/>
    <xf numFmtId="0" fontId="17" fillId="16" borderId="9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2" fontId="0" fillId="0" borderId="0" xfId="0" applyNumberFormat="1" applyFont="1" applyFill="1" applyBorder="1" applyAlignment="1">
      <alignment/>
    </xf>
    <xf numFmtId="2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98" fontId="0" fillId="0" borderId="0" xfId="60" applyNumberFormat="1" applyFont="1" applyFill="1" applyBorder="1">
      <alignment/>
      <protection/>
    </xf>
    <xf numFmtId="3" fontId="0" fillId="0" borderId="0" xfId="43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16" borderId="0" xfId="0" applyFill="1" applyAlignment="1">
      <alignment/>
    </xf>
    <xf numFmtId="0" fontId="0" fillId="18" borderId="0" xfId="0" applyFill="1" applyBorder="1" applyAlignment="1" applyProtection="1">
      <alignment/>
      <protection/>
    </xf>
    <xf numFmtId="0" fontId="25" fillId="18" borderId="0" xfId="0" applyFont="1" applyFill="1" applyBorder="1" applyAlignment="1" applyProtection="1">
      <alignment/>
      <protection/>
    </xf>
    <xf numFmtId="0" fontId="23" fillId="4" borderId="0" xfId="0" applyFont="1" applyFill="1" applyBorder="1" applyAlignment="1" applyProtection="1">
      <alignment/>
      <protection/>
    </xf>
    <xf numFmtId="0" fontId="0" fillId="4" borderId="0" xfId="0" applyFill="1" applyBorder="1" applyAlignment="1">
      <alignment/>
    </xf>
    <xf numFmtId="193" fontId="0" fillId="0" borderId="0" xfId="61" applyFont="1" applyAlignment="1" applyProtection="1">
      <alignment horizontal="left"/>
      <protection/>
    </xf>
    <xf numFmtId="0" fontId="0" fillId="4" borderId="0" xfId="0" applyFill="1" applyAlignment="1">
      <alignment/>
    </xf>
    <xf numFmtId="0" fontId="0" fillId="4" borderId="0" xfId="0" applyFill="1" applyAlignment="1">
      <alignment horizontal="right"/>
    </xf>
    <xf numFmtId="0" fontId="26" fillId="4" borderId="0" xfId="0" applyFont="1" applyFill="1" applyBorder="1" applyAlignment="1" applyProtection="1">
      <alignment horizontal="left"/>
      <protection/>
    </xf>
    <xf numFmtId="0" fontId="5" fillId="4" borderId="11" xfId="0" applyFont="1" applyFill="1" applyBorder="1" applyAlignment="1">
      <alignment horizontal="right" wrapText="1" indent="1" shrinkToFit="1"/>
    </xf>
    <xf numFmtId="3" fontId="0" fillId="4" borderId="0" xfId="0" applyNumberFormat="1" applyFill="1" applyAlignment="1">
      <alignment horizontal="right" indent="1"/>
    </xf>
    <xf numFmtId="0" fontId="26" fillId="16" borderId="12" xfId="0" applyFont="1" applyFill="1" applyBorder="1" applyAlignment="1" applyProtection="1">
      <alignment horizontal="left"/>
      <protection/>
    </xf>
    <xf numFmtId="0" fontId="26" fillId="16" borderId="13" xfId="0" applyFont="1" applyFill="1" applyBorder="1" applyAlignment="1" applyProtection="1">
      <alignment horizontal="left"/>
      <protection/>
    </xf>
    <xf numFmtId="0" fontId="26" fillId="16" borderId="14" xfId="0" applyFont="1" applyFill="1" applyBorder="1" applyAlignment="1" applyProtection="1">
      <alignment horizontal="left"/>
      <protection/>
    </xf>
    <xf numFmtId="0" fontId="5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5" fillId="4" borderId="0" xfId="0" applyFont="1" applyFill="1" applyAlignment="1">
      <alignment/>
    </xf>
    <xf numFmtId="3" fontId="0" fillId="16" borderId="2" xfId="0" applyNumberFormat="1" applyFill="1" applyBorder="1" applyAlignment="1">
      <alignment vertical="center"/>
    </xf>
    <xf numFmtId="3" fontId="0" fillId="16" borderId="15" xfId="0" applyNumberFormat="1" applyFill="1" applyBorder="1" applyAlignment="1">
      <alignment vertical="center"/>
    </xf>
    <xf numFmtId="3" fontId="5" fillId="16" borderId="16" xfId="0" applyNumberFormat="1" applyFont="1" applyFill="1" applyBorder="1" applyAlignment="1">
      <alignment vertical="center"/>
    </xf>
    <xf numFmtId="3" fontId="5" fillId="16" borderId="17" xfId="0" applyNumberFormat="1" applyFont="1" applyFill="1" applyBorder="1" applyAlignment="1">
      <alignment vertical="center"/>
    </xf>
    <xf numFmtId="3" fontId="5" fillId="16" borderId="18" xfId="0" applyNumberFormat="1" applyFont="1" applyFill="1" applyBorder="1" applyAlignment="1">
      <alignment vertical="center"/>
    </xf>
    <xf numFmtId="3" fontId="5" fillId="16" borderId="19" xfId="0" applyNumberFormat="1" applyFont="1" applyFill="1" applyBorder="1" applyAlignment="1">
      <alignment vertical="center"/>
    </xf>
    <xf numFmtId="0" fontId="24" fillId="4" borderId="0" xfId="0" applyFont="1" applyFill="1" applyAlignment="1">
      <alignment/>
    </xf>
    <xf numFmtId="198" fontId="0" fillId="0" borderId="0" xfId="61" applyNumberFormat="1" applyFont="1" applyFill="1" applyProtection="1">
      <alignment/>
      <protection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right" wrapText="1" indent="1" shrinkToFit="1"/>
    </xf>
    <xf numFmtId="0" fontId="5" fillId="0" borderId="24" xfId="0" applyFont="1" applyFill="1" applyBorder="1" applyAlignment="1">
      <alignment horizontal="right" wrapText="1" indent="1" shrinkToFit="1"/>
    </xf>
    <xf numFmtId="0" fontId="5" fillId="0" borderId="25" xfId="0" applyFont="1" applyFill="1" applyBorder="1" applyAlignment="1">
      <alignment horizontal="right" wrapText="1" indent="1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22" fontId="0" fillId="0" borderId="22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22" fontId="5" fillId="0" borderId="25" xfId="0" applyNumberFormat="1" applyFont="1" applyFill="1" applyBorder="1" applyAlignment="1">
      <alignment/>
    </xf>
    <xf numFmtId="0" fontId="0" fillId="16" borderId="0" xfId="0" applyFill="1" applyAlignment="1">
      <alignment horizontal="center"/>
    </xf>
    <xf numFmtId="198" fontId="5" fillId="16" borderId="0" xfId="0" applyNumberFormat="1" applyFont="1" applyFill="1" applyBorder="1" applyAlignment="1" applyProtection="1">
      <alignment vertical="center"/>
      <protection/>
    </xf>
    <xf numFmtId="0" fontId="27" fillId="16" borderId="0" xfId="0" applyFont="1" applyFill="1" applyBorder="1" applyAlignment="1" applyProtection="1">
      <alignment/>
      <protection/>
    </xf>
    <xf numFmtId="198" fontId="0" fillId="16" borderId="0" xfId="0" applyNumberFormat="1" applyFont="1" applyFill="1" applyBorder="1" applyAlignment="1" applyProtection="1">
      <alignment vertical="center"/>
      <protection/>
    </xf>
    <xf numFmtId="198" fontId="5" fillId="16" borderId="0" xfId="0" applyNumberFormat="1" applyFont="1" applyFill="1" applyBorder="1" applyAlignment="1" applyProtection="1" quotePrefix="1">
      <alignment vertical="center"/>
      <protection/>
    </xf>
    <xf numFmtId="0" fontId="28" fillId="16" borderId="0" xfId="0" applyFont="1" applyFill="1" applyBorder="1" applyAlignment="1" applyProtection="1">
      <alignment/>
      <protection/>
    </xf>
    <xf numFmtId="2" fontId="27" fillId="16" borderId="0" xfId="0" applyNumberFormat="1" applyFont="1" applyFill="1" applyBorder="1" applyAlignment="1" applyProtection="1">
      <alignment/>
      <protection/>
    </xf>
    <xf numFmtId="0" fontId="0" fillId="16" borderId="0" xfId="0" applyFont="1" applyFill="1" applyBorder="1" applyAlignment="1" applyProtection="1">
      <alignment/>
      <protection/>
    </xf>
    <xf numFmtId="0" fontId="27" fillId="16" borderId="0" xfId="0" applyFont="1" applyFill="1" applyBorder="1" applyAlignment="1" applyProtection="1">
      <alignment horizontal="center"/>
      <protection/>
    </xf>
    <xf numFmtId="0" fontId="0" fillId="16" borderId="0" xfId="0" applyFont="1" applyFill="1" applyAlignment="1">
      <alignment/>
    </xf>
    <xf numFmtId="0" fontId="0" fillId="4" borderId="26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5" fillId="4" borderId="28" xfId="0" applyFont="1" applyFill="1" applyBorder="1" applyAlignment="1">
      <alignment vertical="center" wrapText="1"/>
    </xf>
    <xf numFmtId="0" fontId="0" fillId="4" borderId="19" xfId="0" applyFill="1" applyBorder="1" applyAlignment="1">
      <alignment vertical="center" wrapText="1"/>
    </xf>
    <xf numFmtId="3" fontId="0" fillId="16" borderId="29" xfId="0" applyNumberFormat="1" applyFill="1" applyBorder="1" applyAlignment="1">
      <alignment vertical="center"/>
    </xf>
    <xf numFmtId="3" fontId="0" fillId="16" borderId="30" xfId="0" applyNumberFormat="1" applyFill="1" applyBorder="1" applyAlignment="1">
      <alignment vertical="center"/>
    </xf>
    <xf numFmtId="3" fontId="5" fillId="16" borderId="31" xfId="0" applyNumberFormat="1" applyFont="1" applyFill="1" applyBorder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llNationValue" xfId="41"/>
    <cellStyle name="Check Cell" xfId="42"/>
    <cellStyle name="Comma" xfId="43"/>
    <cellStyle name="Comma [0]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10-11 Data (2009)" xfId="60"/>
    <cellStyle name="Normal_CTB Data down load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CTB1%20Supplementary%20form%202007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uncil%20Taxbase%20local%20authority%20level%20data%20-%20flexible%20empty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B1 (S)"/>
      <sheetName val="DATA"/>
    </sheetNames>
    <sheetDataSet>
      <sheetData sheetId="1">
        <row r="8">
          <cell r="A8">
            <v>1</v>
          </cell>
          <cell r="B8" t="str">
            <v>Adur</v>
          </cell>
          <cell r="C8" t="str">
            <v>E3831</v>
          </cell>
        </row>
        <row r="9">
          <cell r="A9">
            <v>2</v>
          </cell>
          <cell r="B9" t="str">
            <v>Allerdale</v>
          </cell>
          <cell r="C9" t="str">
            <v>E0931</v>
          </cell>
        </row>
        <row r="10">
          <cell r="A10">
            <v>3</v>
          </cell>
          <cell r="B10" t="str">
            <v>Alnwick</v>
          </cell>
          <cell r="C10" t="str">
            <v>E2931</v>
          </cell>
        </row>
        <row r="11">
          <cell r="A11">
            <v>4</v>
          </cell>
          <cell r="B11" t="str">
            <v>Amber Valley</v>
          </cell>
          <cell r="C11" t="str">
            <v>E1031</v>
          </cell>
        </row>
        <row r="12">
          <cell r="A12">
            <v>5</v>
          </cell>
          <cell r="B12" t="str">
            <v>Arun</v>
          </cell>
          <cell r="C12" t="str">
            <v>E3832</v>
          </cell>
        </row>
        <row r="13">
          <cell r="A13">
            <v>6</v>
          </cell>
          <cell r="B13" t="str">
            <v>Ashfield</v>
          </cell>
          <cell r="C13" t="str">
            <v>E3031</v>
          </cell>
        </row>
        <row r="14">
          <cell r="A14">
            <v>7</v>
          </cell>
          <cell r="B14" t="str">
            <v>Ashford</v>
          </cell>
          <cell r="C14" t="str">
            <v>E2231</v>
          </cell>
        </row>
        <row r="15">
          <cell r="A15">
            <v>8</v>
          </cell>
          <cell r="B15" t="str">
            <v>Aylesbury Vale</v>
          </cell>
          <cell r="C15" t="str">
            <v>E0431</v>
          </cell>
        </row>
        <row r="16">
          <cell r="A16">
            <v>9</v>
          </cell>
          <cell r="B16" t="str">
            <v>Babergh</v>
          </cell>
          <cell r="C16" t="str">
            <v>E3531</v>
          </cell>
        </row>
        <row r="17">
          <cell r="A17">
            <v>10</v>
          </cell>
          <cell r="B17" t="str">
            <v>Barking and Dagenham</v>
          </cell>
          <cell r="C17" t="str">
            <v>E5030</v>
          </cell>
        </row>
        <row r="18">
          <cell r="A18">
            <v>11</v>
          </cell>
          <cell r="B18" t="str">
            <v>Barnet</v>
          </cell>
          <cell r="C18" t="str">
            <v>E5031</v>
          </cell>
        </row>
        <row r="19">
          <cell r="A19">
            <v>12</v>
          </cell>
          <cell r="B19" t="str">
            <v>Barnsley</v>
          </cell>
          <cell r="C19" t="str">
            <v>E4401</v>
          </cell>
        </row>
        <row r="20">
          <cell r="A20">
            <v>13</v>
          </cell>
          <cell r="B20" t="str">
            <v>Barrow-in-Furness</v>
          </cell>
          <cell r="C20" t="str">
            <v>E0932</v>
          </cell>
        </row>
        <row r="21">
          <cell r="A21">
            <v>14</v>
          </cell>
          <cell r="B21" t="str">
            <v>Basildon</v>
          </cell>
          <cell r="C21" t="str">
            <v>E1531</v>
          </cell>
        </row>
        <row r="22">
          <cell r="A22">
            <v>15</v>
          </cell>
          <cell r="B22" t="str">
            <v>Basingstoke &amp; Deane</v>
          </cell>
          <cell r="C22" t="str">
            <v>E1731</v>
          </cell>
        </row>
        <row r="23">
          <cell r="A23">
            <v>16</v>
          </cell>
          <cell r="B23" t="str">
            <v>Bassetlaw</v>
          </cell>
          <cell r="C23" t="str">
            <v>E3032</v>
          </cell>
        </row>
        <row r="24">
          <cell r="A24">
            <v>17</v>
          </cell>
          <cell r="B24" t="str">
            <v>Bath &amp; North East Somerset</v>
          </cell>
          <cell r="C24" t="str">
            <v>E0101</v>
          </cell>
        </row>
        <row r="25">
          <cell r="A25">
            <v>18</v>
          </cell>
          <cell r="B25" t="str">
            <v>Bedford</v>
          </cell>
          <cell r="C25" t="str">
            <v>E0231</v>
          </cell>
        </row>
        <row r="26">
          <cell r="A26">
            <v>19</v>
          </cell>
          <cell r="B26" t="str">
            <v>Berwick-upon-Tweed</v>
          </cell>
          <cell r="C26" t="str">
            <v>E2932</v>
          </cell>
        </row>
        <row r="27">
          <cell r="A27">
            <v>20</v>
          </cell>
          <cell r="B27" t="str">
            <v>Bexley</v>
          </cell>
          <cell r="C27" t="str">
            <v>E5032</v>
          </cell>
        </row>
        <row r="28">
          <cell r="A28">
            <v>21</v>
          </cell>
          <cell r="B28" t="str">
            <v>Birmingham</v>
          </cell>
          <cell r="C28" t="str">
            <v>E4601</v>
          </cell>
        </row>
        <row r="29">
          <cell r="A29">
            <v>22</v>
          </cell>
          <cell r="B29" t="str">
            <v>Blaby</v>
          </cell>
          <cell r="C29" t="str">
            <v>E2431</v>
          </cell>
        </row>
        <row r="30">
          <cell r="A30">
            <v>23</v>
          </cell>
          <cell r="B30" t="str">
            <v>Blackburn with Darwen</v>
          </cell>
          <cell r="C30" t="str">
            <v>E2301</v>
          </cell>
        </row>
        <row r="31">
          <cell r="A31">
            <v>24</v>
          </cell>
          <cell r="B31" t="str">
            <v>Blackpool</v>
          </cell>
          <cell r="C31" t="str">
            <v>E2302</v>
          </cell>
        </row>
        <row r="32">
          <cell r="A32">
            <v>25</v>
          </cell>
          <cell r="B32" t="str">
            <v>Blyth Valley</v>
          </cell>
          <cell r="C32" t="str">
            <v>E2933</v>
          </cell>
        </row>
        <row r="33">
          <cell r="A33">
            <v>26</v>
          </cell>
          <cell r="B33" t="str">
            <v>Bolsover</v>
          </cell>
          <cell r="C33" t="str">
            <v>E1032</v>
          </cell>
        </row>
        <row r="34">
          <cell r="A34">
            <v>27</v>
          </cell>
          <cell r="B34" t="str">
            <v>Bolton</v>
          </cell>
          <cell r="C34" t="str">
            <v>E4201</v>
          </cell>
        </row>
        <row r="35">
          <cell r="A35">
            <v>28</v>
          </cell>
          <cell r="B35" t="str">
            <v>Boston</v>
          </cell>
          <cell r="C35" t="str">
            <v>E2531</v>
          </cell>
        </row>
        <row r="36">
          <cell r="A36">
            <v>29</v>
          </cell>
          <cell r="B36" t="str">
            <v>Bournemouth</v>
          </cell>
          <cell r="C36" t="str">
            <v>E1202</v>
          </cell>
        </row>
        <row r="37">
          <cell r="A37">
            <v>30</v>
          </cell>
          <cell r="B37" t="str">
            <v>Bracknell Forest</v>
          </cell>
          <cell r="C37" t="str">
            <v>E0301</v>
          </cell>
        </row>
        <row r="38">
          <cell r="A38">
            <v>31</v>
          </cell>
          <cell r="B38" t="str">
            <v>Bradford</v>
          </cell>
          <cell r="C38" t="str">
            <v>E4701</v>
          </cell>
        </row>
        <row r="39">
          <cell r="A39">
            <v>32</v>
          </cell>
          <cell r="B39" t="str">
            <v>Braintree</v>
          </cell>
          <cell r="C39" t="str">
            <v>E1532</v>
          </cell>
        </row>
        <row r="40">
          <cell r="A40">
            <v>33</v>
          </cell>
          <cell r="B40" t="str">
            <v>Breckland</v>
          </cell>
          <cell r="C40" t="str">
            <v>E2631</v>
          </cell>
        </row>
        <row r="41">
          <cell r="A41">
            <v>34</v>
          </cell>
          <cell r="B41" t="str">
            <v>Brent</v>
          </cell>
          <cell r="C41" t="str">
            <v>E5033</v>
          </cell>
        </row>
        <row r="42">
          <cell r="A42">
            <v>35</v>
          </cell>
          <cell r="B42" t="str">
            <v>Brentwood</v>
          </cell>
          <cell r="C42" t="str">
            <v>E1533</v>
          </cell>
        </row>
        <row r="43">
          <cell r="A43">
            <v>36</v>
          </cell>
          <cell r="B43" t="str">
            <v>Bridgnorth</v>
          </cell>
          <cell r="C43" t="str">
            <v>E3231</v>
          </cell>
        </row>
        <row r="44">
          <cell r="A44">
            <v>37</v>
          </cell>
          <cell r="B44" t="str">
            <v>Brighton &amp; Hove</v>
          </cell>
          <cell r="C44" t="str">
            <v>E1401</v>
          </cell>
        </row>
        <row r="45">
          <cell r="A45">
            <v>38</v>
          </cell>
          <cell r="B45" t="str">
            <v>Bristol</v>
          </cell>
          <cell r="C45" t="str">
            <v>E0102</v>
          </cell>
        </row>
        <row r="46">
          <cell r="A46">
            <v>39</v>
          </cell>
          <cell r="B46" t="str">
            <v>Broadland</v>
          </cell>
          <cell r="C46" t="str">
            <v>E2632</v>
          </cell>
        </row>
        <row r="47">
          <cell r="A47">
            <v>40</v>
          </cell>
          <cell r="B47" t="str">
            <v>Bromley</v>
          </cell>
          <cell r="C47" t="str">
            <v>E5034</v>
          </cell>
        </row>
        <row r="48">
          <cell r="A48">
            <v>41</v>
          </cell>
          <cell r="B48" t="str">
            <v>Bromsgrove</v>
          </cell>
          <cell r="C48" t="str">
            <v>E1831</v>
          </cell>
        </row>
        <row r="49">
          <cell r="A49">
            <v>42</v>
          </cell>
          <cell r="B49" t="str">
            <v>Broxbourne</v>
          </cell>
          <cell r="C49" t="str">
            <v>E1931</v>
          </cell>
        </row>
        <row r="50">
          <cell r="A50">
            <v>43</v>
          </cell>
          <cell r="B50" t="str">
            <v>Broxtowe</v>
          </cell>
          <cell r="C50" t="str">
            <v>E3033</v>
          </cell>
        </row>
        <row r="51">
          <cell r="A51">
            <v>44</v>
          </cell>
          <cell r="B51" t="str">
            <v>Burnley</v>
          </cell>
          <cell r="C51" t="str">
            <v>E2333</v>
          </cell>
        </row>
        <row r="52">
          <cell r="A52">
            <v>45</v>
          </cell>
          <cell r="B52" t="str">
            <v>Bury</v>
          </cell>
          <cell r="C52" t="str">
            <v>E4202</v>
          </cell>
        </row>
        <row r="53">
          <cell r="A53">
            <v>46</v>
          </cell>
          <cell r="B53" t="str">
            <v>Calderdale</v>
          </cell>
          <cell r="C53" t="str">
            <v>E4702</v>
          </cell>
        </row>
        <row r="54">
          <cell r="A54">
            <v>47</v>
          </cell>
          <cell r="B54" t="str">
            <v>Cambridge</v>
          </cell>
          <cell r="C54" t="str">
            <v>E0531</v>
          </cell>
        </row>
        <row r="55">
          <cell r="A55">
            <v>48</v>
          </cell>
          <cell r="B55" t="str">
            <v>Camden</v>
          </cell>
          <cell r="C55" t="str">
            <v>E5011</v>
          </cell>
        </row>
        <row r="56">
          <cell r="A56">
            <v>49</v>
          </cell>
          <cell r="B56" t="str">
            <v>Cannock Chase</v>
          </cell>
          <cell r="C56" t="str">
            <v>E3431</v>
          </cell>
        </row>
        <row r="57">
          <cell r="A57">
            <v>50</v>
          </cell>
          <cell r="B57" t="str">
            <v>Canterbury</v>
          </cell>
          <cell r="C57" t="str">
            <v>E2232</v>
          </cell>
        </row>
        <row r="58">
          <cell r="A58">
            <v>51</v>
          </cell>
          <cell r="B58" t="str">
            <v>Caradon</v>
          </cell>
          <cell r="C58" t="str">
            <v>E0831</v>
          </cell>
        </row>
        <row r="59">
          <cell r="A59">
            <v>52</v>
          </cell>
          <cell r="B59" t="str">
            <v>Carlisle</v>
          </cell>
          <cell r="C59" t="str">
            <v>E0933</v>
          </cell>
        </row>
        <row r="60">
          <cell r="A60">
            <v>53</v>
          </cell>
          <cell r="B60" t="str">
            <v>Carrick</v>
          </cell>
          <cell r="C60" t="str">
            <v>E0832</v>
          </cell>
        </row>
        <row r="61">
          <cell r="A61">
            <v>54</v>
          </cell>
          <cell r="B61" t="str">
            <v>Castle Morpeth</v>
          </cell>
          <cell r="C61" t="str">
            <v>E2934</v>
          </cell>
        </row>
        <row r="62">
          <cell r="A62">
            <v>55</v>
          </cell>
          <cell r="B62" t="str">
            <v>Castle Point</v>
          </cell>
          <cell r="C62" t="str">
            <v>E1534</v>
          </cell>
        </row>
        <row r="63">
          <cell r="A63">
            <v>56</v>
          </cell>
          <cell r="B63" t="str">
            <v>Charnwood</v>
          </cell>
          <cell r="C63" t="str">
            <v>E2432</v>
          </cell>
        </row>
        <row r="64">
          <cell r="A64">
            <v>57</v>
          </cell>
          <cell r="B64" t="str">
            <v>Chelmsford</v>
          </cell>
          <cell r="C64" t="str">
            <v>E1535</v>
          </cell>
        </row>
        <row r="65">
          <cell r="A65">
            <v>58</v>
          </cell>
          <cell r="B65" t="str">
            <v>Cheltenham</v>
          </cell>
          <cell r="C65" t="str">
            <v>E1631</v>
          </cell>
        </row>
        <row r="66">
          <cell r="A66">
            <v>59</v>
          </cell>
          <cell r="B66" t="str">
            <v>Cherwell</v>
          </cell>
          <cell r="C66" t="str">
            <v>E3131</v>
          </cell>
        </row>
        <row r="67">
          <cell r="A67">
            <v>60</v>
          </cell>
          <cell r="B67" t="str">
            <v>Chester</v>
          </cell>
          <cell r="C67" t="str">
            <v>E0631</v>
          </cell>
        </row>
        <row r="68">
          <cell r="A68">
            <v>61</v>
          </cell>
          <cell r="B68" t="str">
            <v>Chesterfield</v>
          </cell>
          <cell r="C68" t="str">
            <v>E1033</v>
          </cell>
        </row>
        <row r="69">
          <cell r="A69">
            <v>62</v>
          </cell>
          <cell r="B69" t="str">
            <v>Chester-le-Street</v>
          </cell>
          <cell r="C69" t="str">
            <v>E1331</v>
          </cell>
        </row>
        <row r="70">
          <cell r="A70">
            <v>63</v>
          </cell>
          <cell r="B70" t="str">
            <v>Chichester</v>
          </cell>
          <cell r="C70" t="str">
            <v>E3833</v>
          </cell>
        </row>
        <row r="71">
          <cell r="A71">
            <v>64</v>
          </cell>
          <cell r="B71" t="str">
            <v>Chiltern</v>
          </cell>
          <cell r="C71" t="str">
            <v>E0432</v>
          </cell>
        </row>
        <row r="72">
          <cell r="A72">
            <v>65</v>
          </cell>
          <cell r="B72" t="str">
            <v>Chorley</v>
          </cell>
          <cell r="C72" t="str">
            <v>E2334</v>
          </cell>
        </row>
        <row r="73">
          <cell r="A73">
            <v>66</v>
          </cell>
          <cell r="B73" t="str">
            <v>Christchurch</v>
          </cell>
          <cell r="C73" t="str">
            <v>E1232</v>
          </cell>
        </row>
        <row r="74">
          <cell r="A74">
            <v>67</v>
          </cell>
          <cell r="B74" t="str">
            <v>City of London</v>
          </cell>
          <cell r="C74" t="str">
            <v>E5010</v>
          </cell>
        </row>
        <row r="75">
          <cell r="A75">
            <v>68</v>
          </cell>
          <cell r="B75" t="str">
            <v>Colchester</v>
          </cell>
          <cell r="C75" t="str">
            <v>E1536</v>
          </cell>
        </row>
        <row r="76">
          <cell r="A76">
            <v>69</v>
          </cell>
          <cell r="B76" t="str">
            <v>Congleton</v>
          </cell>
          <cell r="C76" t="str">
            <v>E0632</v>
          </cell>
        </row>
        <row r="77">
          <cell r="A77">
            <v>70</v>
          </cell>
          <cell r="B77" t="str">
            <v>Copeland</v>
          </cell>
          <cell r="C77" t="str">
            <v>E0934</v>
          </cell>
        </row>
        <row r="78">
          <cell r="A78">
            <v>71</v>
          </cell>
          <cell r="B78" t="str">
            <v>Corby</v>
          </cell>
          <cell r="C78" t="str">
            <v>E2831</v>
          </cell>
        </row>
        <row r="79">
          <cell r="A79">
            <v>72</v>
          </cell>
          <cell r="B79" t="str">
            <v>Cotswold</v>
          </cell>
          <cell r="C79" t="str">
            <v>E1632</v>
          </cell>
        </row>
        <row r="80">
          <cell r="A80">
            <v>73</v>
          </cell>
          <cell r="B80" t="str">
            <v>Coventry</v>
          </cell>
          <cell r="C80" t="str">
            <v>E4602</v>
          </cell>
        </row>
        <row r="81">
          <cell r="A81">
            <v>74</v>
          </cell>
          <cell r="B81" t="str">
            <v>Craven</v>
          </cell>
          <cell r="C81" t="str">
            <v>E2731</v>
          </cell>
        </row>
        <row r="82">
          <cell r="A82">
            <v>75</v>
          </cell>
          <cell r="B82" t="str">
            <v>Crawley</v>
          </cell>
          <cell r="C82" t="str">
            <v>E3834</v>
          </cell>
        </row>
        <row r="83">
          <cell r="A83">
            <v>76</v>
          </cell>
          <cell r="B83" t="str">
            <v>Crewe &amp; Nantwich</v>
          </cell>
          <cell r="C83" t="str">
            <v>E0633</v>
          </cell>
        </row>
        <row r="84">
          <cell r="A84">
            <v>77</v>
          </cell>
          <cell r="B84" t="str">
            <v>Croydon</v>
          </cell>
          <cell r="C84" t="str">
            <v>E5035</v>
          </cell>
        </row>
        <row r="85">
          <cell r="A85">
            <v>78</v>
          </cell>
          <cell r="B85" t="str">
            <v>Dacorum</v>
          </cell>
          <cell r="C85" t="str">
            <v>E1932</v>
          </cell>
        </row>
        <row r="86">
          <cell r="A86">
            <v>79</v>
          </cell>
          <cell r="B86" t="str">
            <v>Darlington</v>
          </cell>
          <cell r="C86" t="str">
            <v>E1301</v>
          </cell>
        </row>
        <row r="87">
          <cell r="A87">
            <v>80</v>
          </cell>
          <cell r="B87" t="str">
            <v>Dartford</v>
          </cell>
          <cell r="C87" t="str">
            <v>E2233</v>
          </cell>
        </row>
        <row r="88">
          <cell r="A88">
            <v>81</v>
          </cell>
          <cell r="B88" t="str">
            <v>Daventry</v>
          </cell>
          <cell r="C88" t="str">
            <v>E2832</v>
          </cell>
        </row>
        <row r="89">
          <cell r="A89">
            <v>82</v>
          </cell>
          <cell r="B89" t="str">
            <v>Derby</v>
          </cell>
          <cell r="C89" t="str">
            <v>E1001</v>
          </cell>
        </row>
        <row r="90">
          <cell r="A90">
            <v>83</v>
          </cell>
          <cell r="B90" t="str">
            <v>Derbyshire Dales</v>
          </cell>
          <cell r="C90" t="str">
            <v>E1035</v>
          </cell>
        </row>
        <row r="91">
          <cell r="A91">
            <v>84</v>
          </cell>
          <cell r="B91" t="str">
            <v>Derwentside</v>
          </cell>
          <cell r="C91" t="str">
            <v>E1333</v>
          </cell>
        </row>
        <row r="92">
          <cell r="A92">
            <v>85</v>
          </cell>
          <cell r="B92" t="str">
            <v>Doncaster</v>
          </cell>
          <cell r="C92" t="str">
            <v>E4402</v>
          </cell>
        </row>
        <row r="93">
          <cell r="A93">
            <v>86</v>
          </cell>
          <cell r="B93" t="str">
            <v>Dover</v>
          </cell>
          <cell r="C93" t="str">
            <v>E2234</v>
          </cell>
        </row>
        <row r="94">
          <cell r="A94">
            <v>87</v>
          </cell>
          <cell r="B94" t="str">
            <v>Dudley</v>
          </cell>
          <cell r="C94" t="str">
            <v>E4603</v>
          </cell>
        </row>
        <row r="95">
          <cell r="A95">
            <v>88</v>
          </cell>
          <cell r="B95" t="str">
            <v>Durham</v>
          </cell>
          <cell r="C95" t="str">
            <v>E1334</v>
          </cell>
        </row>
        <row r="96">
          <cell r="A96">
            <v>89</v>
          </cell>
          <cell r="B96" t="str">
            <v>Ealing</v>
          </cell>
          <cell r="C96" t="str">
            <v>E5036</v>
          </cell>
        </row>
        <row r="97">
          <cell r="A97">
            <v>90</v>
          </cell>
          <cell r="B97" t="str">
            <v>Easington</v>
          </cell>
          <cell r="C97" t="str">
            <v>E1335</v>
          </cell>
        </row>
        <row r="98">
          <cell r="A98">
            <v>91</v>
          </cell>
          <cell r="B98" t="str">
            <v>East Cambridgeshire</v>
          </cell>
          <cell r="C98" t="str">
            <v>E0532</v>
          </cell>
        </row>
        <row r="99">
          <cell r="A99">
            <v>92</v>
          </cell>
          <cell r="B99" t="str">
            <v>East Devon</v>
          </cell>
          <cell r="C99" t="str">
            <v>E1131</v>
          </cell>
        </row>
        <row r="100">
          <cell r="A100">
            <v>93</v>
          </cell>
          <cell r="B100" t="str">
            <v>East Dorset</v>
          </cell>
          <cell r="C100" t="str">
            <v>E1233</v>
          </cell>
        </row>
        <row r="101">
          <cell r="A101">
            <v>94</v>
          </cell>
          <cell r="B101" t="str">
            <v>East Hampshire</v>
          </cell>
          <cell r="C101" t="str">
            <v>E1732</v>
          </cell>
        </row>
        <row r="102">
          <cell r="A102">
            <v>95</v>
          </cell>
          <cell r="B102" t="str">
            <v>East Hertfordshire</v>
          </cell>
          <cell r="C102" t="str">
            <v>E1933</v>
          </cell>
        </row>
        <row r="103">
          <cell r="A103">
            <v>96</v>
          </cell>
          <cell r="B103" t="str">
            <v>East Lindsey</v>
          </cell>
          <cell r="C103" t="str">
            <v>E2532</v>
          </cell>
        </row>
        <row r="104">
          <cell r="A104">
            <v>97</v>
          </cell>
          <cell r="B104" t="str">
            <v>East Northamptonshire</v>
          </cell>
          <cell r="C104" t="str">
            <v>E2833</v>
          </cell>
        </row>
        <row r="105">
          <cell r="A105">
            <v>98</v>
          </cell>
          <cell r="B105" t="str">
            <v>East Riding of Yorkshire</v>
          </cell>
          <cell r="C105" t="str">
            <v>E2001</v>
          </cell>
        </row>
        <row r="106">
          <cell r="A106">
            <v>99</v>
          </cell>
          <cell r="B106" t="str">
            <v>East Staffordshire</v>
          </cell>
          <cell r="C106" t="str">
            <v>E3432</v>
          </cell>
        </row>
        <row r="107">
          <cell r="A107">
            <v>100</v>
          </cell>
          <cell r="B107" t="str">
            <v>Eastbourne</v>
          </cell>
          <cell r="C107" t="str">
            <v>E1432</v>
          </cell>
        </row>
        <row r="108">
          <cell r="A108">
            <v>101</v>
          </cell>
          <cell r="B108" t="str">
            <v>Eastleigh</v>
          </cell>
          <cell r="C108" t="str">
            <v>E1733</v>
          </cell>
        </row>
        <row r="109">
          <cell r="A109">
            <v>102</v>
          </cell>
          <cell r="B109" t="str">
            <v>Eden</v>
          </cell>
          <cell r="C109" t="str">
            <v>E0935</v>
          </cell>
        </row>
        <row r="110">
          <cell r="A110">
            <v>103</v>
          </cell>
          <cell r="B110" t="str">
            <v>Ellesmere Port &amp; Neston</v>
          </cell>
          <cell r="C110" t="str">
            <v>E0634</v>
          </cell>
        </row>
        <row r="111">
          <cell r="A111">
            <v>104</v>
          </cell>
          <cell r="B111" t="str">
            <v>Elmbridge</v>
          </cell>
          <cell r="C111" t="str">
            <v>E3631</v>
          </cell>
        </row>
        <row r="112">
          <cell r="A112">
            <v>105</v>
          </cell>
          <cell r="B112" t="str">
            <v>Enfield</v>
          </cell>
          <cell r="C112" t="str">
            <v>E5037</v>
          </cell>
        </row>
        <row r="113">
          <cell r="A113">
            <v>106</v>
          </cell>
          <cell r="B113" t="str">
            <v>Epping Forest</v>
          </cell>
          <cell r="C113" t="str">
            <v>E1537</v>
          </cell>
        </row>
        <row r="114">
          <cell r="A114">
            <v>107</v>
          </cell>
          <cell r="B114" t="str">
            <v>Epsom &amp; Ewell</v>
          </cell>
          <cell r="C114" t="str">
            <v>E3632</v>
          </cell>
        </row>
        <row r="115">
          <cell r="A115">
            <v>108</v>
          </cell>
          <cell r="B115" t="str">
            <v>Erewash</v>
          </cell>
          <cell r="C115" t="str">
            <v>E1036</v>
          </cell>
        </row>
        <row r="116">
          <cell r="A116">
            <v>109</v>
          </cell>
          <cell r="B116" t="str">
            <v>Exeter</v>
          </cell>
          <cell r="C116" t="str">
            <v>E1132</v>
          </cell>
        </row>
        <row r="117">
          <cell r="A117">
            <v>110</v>
          </cell>
          <cell r="B117" t="str">
            <v>Fareham</v>
          </cell>
          <cell r="C117" t="str">
            <v>E1734</v>
          </cell>
        </row>
        <row r="118">
          <cell r="A118">
            <v>111</v>
          </cell>
          <cell r="B118" t="str">
            <v>Fenland</v>
          </cell>
          <cell r="C118" t="str">
            <v>E0533</v>
          </cell>
        </row>
        <row r="119">
          <cell r="A119">
            <v>112</v>
          </cell>
          <cell r="B119" t="str">
            <v>Forest Heath</v>
          </cell>
          <cell r="C119" t="str">
            <v>E3532</v>
          </cell>
        </row>
        <row r="120">
          <cell r="A120">
            <v>113</v>
          </cell>
          <cell r="B120" t="str">
            <v>Forest of Dean</v>
          </cell>
          <cell r="C120" t="str">
            <v>E1633</v>
          </cell>
        </row>
        <row r="121">
          <cell r="A121">
            <v>114</v>
          </cell>
          <cell r="B121" t="str">
            <v>Fylde</v>
          </cell>
          <cell r="C121" t="str">
            <v>E2335</v>
          </cell>
        </row>
        <row r="122">
          <cell r="A122">
            <v>115</v>
          </cell>
          <cell r="B122" t="str">
            <v>Gateshead</v>
          </cell>
          <cell r="C122" t="str">
            <v>E4501</v>
          </cell>
        </row>
        <row r="123">
          <cell r="A123">
            <v>116</v>
          </cell>
          <cell r="B123" t="str">
            <v>Gedling</v>
          </cell>
          <cell r="C123" t="str">
            <v>E3034</v>
          </cell>
        </row>
        <row r="124">
          <cell r="A124">
            <v>117</v>
          </cell>
          <cell r="B124" t="str">
            <v>Gloucester</v>
          </cell>
          <cell r="C124" t="str">
            <v>E1634</v>
          </cell>
        </row>
        <row r="125">
          <cell r="A125">
            <v>118</v>
          </cell>
          <cell r="B125" t="str">
            <v>Gosport</v>
          </cell>
          <cell r="C125" t="str">
            <v>E1735</v>
          </cell>
        </row>
        <row r="126">
          <cell r="A126">
            <v>119</v>
          </cell>
          <cell r="B126" t="str">
            <v>Gravesham</v>
          </cell>
          <cell r="C126" t="str">
            <v>E2236</v>
          </cell>
        </row>
        <row r="127">
          <cell r="A127">
            <v>120</v>
          </cell>
          <cell r="B127" t="str">
            <v>Great Yarmouth</v>
          </cell>
          <cell r="C127" t="str">
            <v>E2633</v>
          </cell>
        </row>
        <row r="128">
          <cell r="A128">
            <v>121</v>
          </cell>
          <cell r="B128" t="str">
            <v>Greenwich</v>
          </cell>
          <cell r="C128" t="str">
            <v>E5012</v>
          </cell>
        </row>
        <row r="129">
          <cell r="A129">
            <v>122</v>
          </cell>
          <cell r="B129" t="str">
            <v>Guildford</v>
          </cell>
          <cell r="C129" t="str">
            <v>E3633</v>
          </cell>
        </row>
        <row r="130">
          <cell r="A130">
            <v>123</v>
          </cell>
          <cell r="B130" t="str">
            <v>Hackney</v>
          </cell>
          <cell r="C130" t="str">
            <v>E5013</v>
          </cell>
        </row>
        <row r="131">
          <cell r="A131">
            <v>124</v>
          </cell>
          <cell r="B131" t="str">
            <v>Halton</v>
          </cell>
          <cell r="C131" t="str">
            <v>E0601</v>
          </cell>
        </row>
        <row r="132">
          <cell r="A132">
            <v>125</v>
          </cell>
          <cell r="B132" t="str">
            <v>Hambleton</v>
          </cell>
          <cell r="C132" t="str">
            <v>E2732</v>
          </cell>
        </row>
        <row r="133">
          <cell r="A133">
            <v>126</v>
          </cell>
          <cell r="B133" t="str">
            <v>Hammersmith and Fulham</v>
          </cell>
          <cell r="C133" t="str">
            <v>E5014</v>
          </cell>
        </row>
        <row r="134">
          <cell r="A134">
            <v>127</v>
          </cell>
          <cell r="B134" t="str">
            <v>Harborough</v>
          </cell>
          <cell r="C134" t="str">
            <v>E2433</v>
          </cell>
        </row>
        <row r="135">
          <cell r="A135">
            <v>128</v>
          </cell>
          <cell r="B135" t="str">
            <v>Haringey</v>
          </cell>
          <cell r="C135" t="str">
            <v>E5038</v>
          </cell>
        </row>
        <row r="136">
          <cell r="A136">
            <v>129</v>
          </cell>
          <cell r="B136" t="str">
            <v>Harlow</v>
          </cell>
          <cell r="C136" t="str">
            <v>E1538</v>
          </cell>
        </row>
        <row r="137">
          <cell r="A137">
            <v>130</v>
          </cell>
          <cell r="B137" t="str">
            <v>Harrogate</v>
          </cell>
          <cell r="C137" t="str">
            <v>E2753</v>
          </cell>
        </row>
        <row r="138">
          <cell r="A138">
            <v>131</v>
          </cell>
          <cell r="B138" t="str">
            <v>Harrow</v>
          </cell>
          <cell r="C138" t="str">
            <v>E5039</v>
          </cell>
        </row>
        <row r="139">
          <cell r="A139">
            <v>132</v>
          </cell>
          <cell r="B139" t="str">
            <v>Hart</v>
          </cell>
          <cell r="C139" t="str">
            <v>E1736</v>
          </cell>
        </row>
        <row r="140">
          <cell r="A140">
            <v>133</v>
          </cell>
          <cell r="B140" t="str">
            <v>Hartlepool</v>
          </cell>
          <cell r="C140" t="str">
            <v>E0701</v>
          </cell>
        </row>
        <row r="141">
          <cell r="A141">
            <v>134</v>
          </cell>
          <cell r="B141" t="str">
            <v>Hastings</v>
          </cell>
          <cell r="C141" t="str">
            <v>E1433</v>
          </cell>
        </row>
        <row r="142">
          <cell r="A142">
            <v>135</v>
          </cell>
          <cell r="B142" t="str">
            <v>Havant</v>
          </cell>
          <cell r="C142" t="str">
            <v>E1737</v>
          </cell>
        </row>
        <row r="143">
          <cell r="A143">
            <v>136</v>
          </cell>
          <cell r="B143" t="str">
            <v>Havering</v>
          </cell>
          <cell r="C143" t="str">
            <v>E5040</v>
          </cell>
        </row>
        <row r="144">
          <cell r="A144">
            <v>137</v>
          </cell>
          <cell r="B144" t="str">
            <v>Herefordshire </v>
          </cell>
          <cell r="C144" t="str">
            <v>E1801</v>
          </cell>
        </row>
        <row r="145">
          <cell r="A145">
            <v>138</v>
          </cell>
          <cell r="B145" t="str">
            <v>Hertsmere</v>
          </cell>
          <cell r="C145" t="str">
            <v>E1934</v>
          </cell>
        </row>
        <row r="146">
          <cell r="A146">
            <v>139</v>
          </cell>
          <cell r="B146" t="str">
            <v>High Peak</v>
          </cell>
          <cell r="C146" t="str">
            <v>E1037</v>
          </cell>
        </row>
        <row r="147">
          <cell r="A147">
            <v>140</v>
          </cell>
          <cell r="B147" t="str">
            <v>Hillingdon</v>
          </cell>
          <cell r="C147" t="str">
            <v>E5041</v>
          </cell>
        </row>
        <row r="148">
          <cell r="A148">
            <v>141</v>
          </cell>
          <cell r="B148" t="str">
            <v>Hinckley and Bosworth</v>
          </cell>
          <cell r="C148" t="str">
            <v>E2434</v>
          </cell>
        </row>
        <row r="149">
          <cell r="A149">
            <v>142</v>
          </cell>
          <cell r="B149" t="str">
            <v>Horsham</v>
          </cell>
          <cell r="C149" t="str">
            <v>E3835</v>
          </cell>
        </row>
        <row r="150">
          <cell r="A150">
            <v>143</v>
          </cell>
          <cell r="B150" t="str">
            <v>Hounslow</v>
          </cell>
          <cell r="C150" t="str">
            <v>E5042</v>
          </cell>
        </row>
        <row r="151">
          <cell r="A151">
            <v>144</v>
          </cell>
          <cell r="B151" t="str">
            <v>Huntingdonshire</v>
          </cell>
          <cell r="C151" t="str">
            <v>E0551</v>
          </cell>
        </row>
        <row r="152">
          <cell r="A152">
            <v>145</v>
          </cell>
          <cell r="B152" t="str">
            <v>Hyndburn</v>
          </cell>
          <cell r="C152" t="str">
            <v>E2336</v>
          </cell>
        </row>
        <row r="153">
          <cell r="A153">
            <v>146</v>
          </cell>
          <cell r="B153" t="str">
            <v>Ipswich</v>
          </cell>
          <cell r="C153" t="str">
            <v>E3533</v>
          </cell>
        </row>
        <row r="154">
          <cell r="A154">
            <v>147</v>
          </cell>
          <cell r="B154" t="str">
            <v>Isle of Wight Council</v>
          </cell>
          <cell r="C154" t="str">
            <v>E2101</v>
          </cell>
        </row>
        <row r="155">
          <cell r="A155">
            <v>148</v>
          </cell>
          <cell r="B155" t="str">
            <v>Isles of Scilly</v>
          </cell>
          <cell r="C155" t="str">
            <v>E4001</v>
          </cell>
        </row>
        <row r="156">
          <cell r="A156">
            <v>149</v>
          </cell>
          <cell r="B156" t="str">
            <v>Islington</v>
          </cell>
          <cell r="C156" t="str">
            <v>E5015</v>
          </cell>
        </row>
        <row r="157">
          <cell r="A157">
            <v>150</v>
          </cell>
          <cell r="B157" t="str">
            <v>Kennet</v>
          </cell>
          <cell r="C157" t="str">
            <v>E3931</v>
          </cell>
        </row>
        <row r="158">
          <cell r="A158">
            <v>151</v>
          </cell>
          <cell r="B158" t="str">
            <v>Kensington and Chelsea</v>
          </cell>
          <cell r="C158" t="str">
            <v>E5016</v>
          </cell>
        </row>
        <row r="159">
          <cell r="A159">
            <v>152</v>
          </cell>
          <cell r="B159" t="str">
            <v>Kerrier</v>
          </cell>
          <cell r="C159" t="str">
            <v>E0833</v>
          </cell>
        </row>
        <row r="160">
          <cell r="A160">
            <v>153</v>
          </cell>
          <cell r="B160" t="str">
            <v>Kettering</v>
          </cell>
          <cell r="C160" t="str">
            <v>E2834</v>
          </cell>
        </row>
        <row r="161">
          <cell r="A161">
            <v>154</v>
          </cell>
          <cell r="B161" t="str">
            <v>Kings Lynn and West Norfolk</v>
          </cell>
          <cell r="C161" t="str">
            <v>E2634</v>
          </cell>
        </row>
        <row r="162">
          <cell r="A162">
            <v>155</v>
          </cell>
          <cell r="B162" t="str">
            <v>Kingston upon Hull</v>
          </cell>
          <cell r="C162" t="str">
            <v>E2002</v>
          </cell>
        </row>
        <row r="163">
          <cell r="A163">
            <v>156</v>
          </cell>
          <cell r="B163" t="str">
            <v>Kingston upon Thames</v>
          </cell>
          <cell r="C163" t="str">
            <v>E5043</v>
          </cell>
        </row>
        <row r="164">
          <cell r="A164">
            <v>157</v>
          </cell>
          <cell r="B164" t="str">
            <v>Kirklees</v>
          </cell>
          <cell r="C164" t="str">
            <v>E4703</v>
          </cell>
        </row>
        <row r="165">
          <cell r="A165">
            <v>158</v>
          </cell>
          <cell r="B165" t="str">
            <v>Knowsley</v>
          </cell>
          <cell r="C165" t="str">
            <v>E4301</v>
          </cell>
        </row>
        <row r="166">
          <cell r="A166">
            <v>159</v>
          </cell>
          <cell r="B166" t="str">
            <v>Lambeth</v>
          </cell>
          <cell r="C166" t="str">
            <v>E5017</v>
          </cell>
        </row>
        <row r="167">
          <cell r="A167">
            <v>160</v>
          </cell>
          <cell r="B167" t="str">
            <v>Lancaster</v>
          </cell>
          <cell r="C167" t="str">
            <v>E2337</v>
          </cell>
        </row>
        <row r="168">
          <cell r="A168">
            <v>161</v>
          </cell>
          <cell r="B168" t="str">
            <v>Leeds</v>
          </cell>
          <cell r="C168" t="str">
            <v>E4704</v>
          </cell>
        </row>
        <row r="169">
          <cell r="A169">
            <v>162</v>
          </cell>
          <cell r="B169" t="str">
            <v>Leicester</v>
          </cell>
          <cell r="C169" t="str">
            <v>E2401</v>
          </cell>
        </row>
        <row r="170">
          <cell r="A170">
            <v>163</v>
          </cell>
          <cell r="B170" t="str">
            <v>Lewes</v>
          </cell>
          <cell r="C170" t="str">
            <v>E1435</v>
          </cell>
        </row>
        <row r="171">
          <cell r="A171">
            <v>164</v>
          </cell>
          <cell r="B171" t="str">
            <v>Lewisham</v>
          </cell>
          <cell r="C171" t="str">
            <v>E5018</v>
          </cell>
        </row>
        <row r="172">
          <cell r="A172">
            <v>165</v>
          </cell>
          <cell r="B172" t="str">
            <v>Lichfield</v>
          </cell>
          <cell r="C172" t="str">
            <v>E3433</v>
          </cell>
        </row>
        <row r="173">
          <cell r="A173">
            <v>166</v>
          </cell>
          <cell r="B173" t="str">
            <v>Lincoln</v>
          </cell>
          <cell r="C173" t="str">
            <v>E2533</v>
          </cell>
        </row>
        <row r="174">
          <cell r="A174">
            <v>167</v>
          </cell>
          <cell r="B174" t="str">
            <v>Liverpool</v>
          </cell>
          <cell r="C174" t="str">
            <v>E4302</v>
          </cell>
        </row>
        <row r="175">
          <cell r="A175">
            <v>168</v>
          </cell>
          <cell r="B175" t="str">
            <v>Luton</v>
          </cell>
          <cell r="C175" t="str">
            <v>E0201</v>
          </cell>
        </row>
        <row r="176">
          <cell r="A176">
            <v>169</v>
          </cell>
          <cell r="B176" t="str">
            <v>Macclesfield</v>
          </cell>
          <cell r="C176" t="str">
            <v>E0636</v>
          </cell>
        </row>
        <row r="177">
          <cell r="A177">
            <v>170</v>
          </cell>
          <cell r="B177" t="str">
            <v>Maidstone</v>
          </cell>
          <cell r="C177" t="str">
            <v>E2237</v>
          </cell>
        </row>
        <row r="178">
          <cell r="A178">
            <v>171</v>
          </cell>
          <cell r="B178" t="str">
            <v>Maldon</v>
          </cell>
          <cell r="C178" t="str">
            <v>E1539</v>
          </cell>
        </row>
        <row r="179">
          <cell r="A179">
            <v>172</v>
          </cell>
          <cell r="B179" t="str">
            <v>Malvern Hills</v>
          </cell>
          <cell r="C179" t="str">
            <v>E1851</v>
          </cell>
        </row>
        <row r="180">
          <cell r="A180">
            <v>173</v>
          </cell>
          <cell r="B180" t="str">
            <v>Manchester</v>
          </cell>
          <cell r="C180" t="str">
            <v>E4203</v>
          </cell>
        </row>
        <row r="181">
          <cell r="A181">
            <v>174</v>
          </cell>
          <cell r="B181" t="str">
            <v>Mansfield</v>
          </cell>
          <cell r="C181" t="str">
            <v>E3035</v>
          </cell>
        </row>
        <row r="182">
          <cell r="A182">
            <v>175</v>
          </cell>
          <cell r="B182" t="str">
            <v>Medway </v>
          </cell>
          <cell r="C182" t="str">
            <v>E2201</v>
          </cell>
        </row>
        <row r="183">
          <cell r="A183">
            <v>176</v>
          </cell>
          <cell r="B183" t="str">
            <v>Melton</v>
          </cell>
          <cell r="C183" t="str">
            <v>E2436</v>
          </cell>
        </row>
        <row r="184">
          <cell r="A184">
            <v>177</v>
          </cell>
          <cell r="B184" t="str">
            <v>Mendip</v>
          </cell>
          <cell r="C184" t="str">
            <v>E3331</v>
          </cell>
        </row>
        <row r="185">
          <cell r="A185">
            <v>178</v>
          </cell>
          <cell r="B185" t="str">
            <v>Merton</v>
          </cell>
          <cell r="C185" t="str">
            <v>E5044</v>
          </cell>
        </row>
        <row r="186">
          <cell r="A186">
            <v>179</v>
          </cell>
          <cell r="B186" t="str">
            <v>Mid Bedfordshire</v>
          </cell>
          <cell r="C186" t="str">
            <v>E0233</v>
          </cell>
        </row>
        <row r="187">
          <cell r="A187">
            <v>180</v>
          </cell>
          <cell r="B187" t="str">
            <v>Mid Devon</v>
          </cell>
          <cell r="C187" t="str">
            <v>E1133</v>
          </cell>
        </row>
        <row r="188">
          <cell r="A188">
            <v>181</v>
          </cell>
          <cell r="B188" t="str">
            <v>Mid Suffolk</v>
          </cell>
          <cell r="C188" t="str">
            <v>E3534</v>
          </cell>
        </row>
        <row r="189">
          <cell r="A189">
            <v>182</v>
          </cell>
          <cell r="B189" t="str">
            <v>Mid Sussex</v>
          </cell>
          <cell r="C189" t="str">
            <v>E3836</v>
          </cell>
        </row>
        <row r="190">
          <cell r="A190">
            <v>183</v>
          </cell>
          <cell r="B190" t="str">
            <v>Middlesbrough</v>
          </cell>
          <cell r="C190" t="str">
            <v>E0702</v>
          </cell>
        </row>
        <row r="191">
          <cell r="A191">
            <v>184</v>
          </cell>
          <cell r="B191" t="str">
            <v>Milton Keynes</v>
          </cell>
          <cell r="C191" t="str">
            <v>E0401</v>
          </cell>
        </row>
        <row r="192">
          <cell r="A192">
            <v>185</v>
          </cell>
          <cell r="B192" t="str">
            <v>Mole Valley</v>
          </cell>
          <cell r="C192" t="str">
            <v>E3634</v>
          </cell>
        </row>
        <row r="193">
          <cell r="A193">
            <v>186</v>
          </cell>
          <cell r="B193" t="str">
            <v>New Forest</v>
          </cell>
          <cell r="C193" t="str">
            <v>E1738</v>
          </cell>
        </row>
        <row r="194">
          <cell r="A194">
            <v>187</v>
          </cell>
          <cell r="B194" t="str">
            <v>Newark and Sherwood</v>
          </cell>
          <cell r="C194" t="str">
            <v>E3036</v>
          </cell>
        </row>
        <row r="195">
          <cell r="A195">
            <v>188</v>
          </cell>
          <cell r="B195" t="str">
            <v>Newcastle upon Tyne</v>
          </cell>
          <cell r="C195" t="str">
            <v>E4502</v>
          </cell>
        </row>
        <row r="196">
          <cell r="A196">
            <v>189</v>
          </cell>
          <cell r="B196" t="str">
            <v>Newcastle-under-Lyme</v>
          </cell>
          <cell r="C196" t="str">
            <v>E3434</v>
          </cell>
        </row>
        <row r="197">
          <cell r="A197">
            <v>190</v>
          </cell>
          <cell r="B197" t="str">
            <v>Newham</v>
          </cell>
          <cell r="C197" t="str">
            <v>E5045</v>
          </cell>
        </row>
        <row r="198">
          <cell r="A198">
            <v>191</v>
          </cell>
          <cell r="B198" t="str">
            <v>North Cornwall</v>
          </cell>
          <cell r="C198" t="str">
            <v>E0834</v>
          </cell>
        </row>
        <row r="199">
          <cell r="A199">
            <v>192</v>
          </cell>
          <cell r="B199" t="str">
            <v>North Devon</v>
          </cell>
          <cell r="C199" t="str">
            <v>E1134</v>
          </cell>
        </row>
        <row r="200">
          <cell r="A200">
            <v>193</v>
          </cell>
          <cell r="B200" t="str">
            <v>North Dorset</v>
          </cell>
          <cell r="C200" t="str">
            <v>E1234</v>
          </cell>
        </row>
        <row r="201">
          <cell r="A201">
            <v>194</v>
          </cell>
          <cell r="B201" t="str">
            <v>North East Derbyshire</v>
          </cell>
          <cell r="C201" t="str">
            <v>E1038</v>
          </cell>
        </row>
        <row r="202">
          <cell r="A202">
            <v>195</v>
          </cell>
          <cell r="B202" t="str">
            <v>North East Lincolnshire</v>
          </cell>
          <cell r="C202" t="str">
            <v>E2003</v>
          </cell>
        </row>
        <row r="203">
          <cell r="A203">
            <v>196</v>
          </cell>
          <cell r="B203" t="str">
            <v>North Hertfordshire</v>
          </cell>
          <cell r="C203" t="str">
            <v>E1935</v>
          </cell>
        </row>
        <row r="204">
          <cell r="A204">
            <v>197</v>
          </cell>
          <cell r="B204" t="str">
            <v>North Kesteven</v>
          </cell>
          <cell r="C204" t="str">
            <v>E2534</v>
          </cell>
        </row>
        <row r="205">
          <cell r="A205">
            <v>198</v>
          </cell>
          <cell r="B205" t="str">
            <v>North Lincolnshire</v>
          </cell>
          <cell r="C205" t="str">
            <v>E2004</v>
          </cell>
        </row>
        <row r="206">
          <cell r="A206">
            <v>199</v>
          </cell>
          <cell r="B206" t="str">
            <v>North Norfolk</v>
          </cell>
          <cell r="C206" t="str">
            <v>E2635</v>
          </cell>
        </row>
        <row r="207">
          <cell r="A207">
            <v>200</v>
          </cell>
          <cell r="B207" t="str">
            <v>North Shropshire</v>
          </cell>
          <cell r="C207" t="str">
            <v>E3232</v>
          </cell>
        </row>
        <row r="208">
          <cell r="A208">
            <v>201</v>
          </cell>
          <cell r="B208" t="str">
            <v>North Somerset</v>
          </cell>
          <cell r="C208" t="str">
            <v>E0104</v>
          </cell>
        </row>
        <row r="209">
          <cell r="A209">
            <v>202</v>
          </cell>
          <cell r="B209" t="str">
            <v>North Tyneside</v>
          </cell>
          <cell r="C209" t="str">
            <v>E4503</v>
          </cell>
        </row>
        <row r="210">
          <cell r="A210">
            <v>203</v>
          </cell>
          <cell r="B210" t="str">
            <v>North Warwickshire</v>
          </cell>
          <cell r="C210" t="str">
            <v>E3731</v>
          </cell>
        </row>
        <row r="211">
          <cell r="A211">
            <v>204</v>
          </cell>
          <cell r="B211" t="str">
            <v>North West Leicestershire</v>
          </cell>
          <cell r="C211" t="str">
            <v>E2437</v>
          </cell>
        </row>
        <row r="212">
          <cell r="A212">
            <v>205</v>
          </cell>
          <cell r="B212" t="str">
            <v>North Wiltshire</v>
          </cell>
          <cell r="C212" t="str">
            <v>E3932</v>
          </cell>
        </row>
        <row r="213">
          <cell r="A213">
            <v>206</v>
          </cell>
          <cell r="B213" t="str">
            <v>Northampton</v>
          </cell>
          <cell r="C213" t="str">
            <v>E2835</v>
          </cell>
        </row>
        <row r="214">
          <cell r="A214">
            <v>207</v>
          </cell>
          <cell r="B214" t="str">
            <v>Norwich</v>
          </cell>
          <cell r="C214" t="str">
            <v>E2636</v>
          </cell>
        </row>
        <row r="215">
          <cell r="A215">
            <v>208</v>
          </cell>
          <cell r="B215" t="str">
            <v>Nottingham</v>
          </cell>
          <cell r="C215" t="str">
            <v>E3001</v>
          </cell>
        </row>
        <row r="216">
          <cell r="A216">
            <v>209</v>
          </cell>
          <cell r="B216" t="str">
            <v>Nuneaton and Bedworth</v>
          </cell>
          <cell r="C216" t="str">
            <v>E3732</v>
          </cell>
        </row>
        <row r="217">
          <cell r="A217">
            <v>210</v>
          </cell>
          <cell r="B217" t="str">
            <v>Oadby and Wigston</v>
          </cell>
          <cell r="C217" t="str">
            <v>E2438</v>
          </cell>
        </row>
        <row r="218">
          <cell r="A218">
            <v>211</v>
          </cell>
          <cell r="B218" t="str">
            <v>Oldham</v>
          </cell>
          <cell r="C218" t="str">
            <v>E4204</v>
          </cell>
        </row>
        <row r="219">
          <cell r="A219">
            <v>212</v>
          </cell>
          <cell r="B219" t="str">
            <v>Oswestry</v>
          </cell>
          <cell r="C219" t="str">
            <v>E3233</v>
          </cell>
        </row>
        <row r="220">
          <cell r="A220">
            <v>213</v>
          </cell>
          <cell r="B220" t="str">
            <v>Oxford</v>
          </cell>
          <cell r="C220" t="str">
            <v>E3132</v>
          </cell>
        </row>
        <row r="221">
          <cell r="A221">
            <v>214</v>
          </cell>
          <cell r="B221" t="str">
            <v>Pendle</v>
          </cell>
          <cell r="C221" t="str">
            <v>E2338</v>
          </cell>
        </row>
        <row r="222">
          <cell r="A222">
            <v>215</v>
          </cell>
          <cell r="B222" t="str">
            <v>Penwith</v>
          </cell>
          <cell r="C222" t="str">
            <v>E0835</v>
          </cell>
        </row>
        <row r="223">
          <cell r="A223">
            <v>216</v>
          </cell>
          <cell r="B223" t="str">
            <v>Peterborough</v>
          </cell>
          <cell r="C223" t="str">
            <v>E0501</v>
          </cell>
        </row>
        <row r="224">
          <cell r="A224">
            <v>217</v>
          </cell>
          <cell r="B224" t="str">
            <v>Plymouth</v>
          </cell>
          <cell r="C224" t="str">
            <v>E1101</v>
          </cell>
        </row>
        <row r="225">
          <cell r="A225">
            <v>218</v>
          </cell>
          <cell r="B225" t="str">
            <v>Poole</v>
          </cell>
          <cell r="C225" t="str">
            <v>E1201</v>
          </cell>
        </row>
        <row r="226">
          <cell r="A226">
            <v>219</v>
          </cell>
          <cell r="B226" t="str">
            <v>Portsmouth</v>
          </cell>
          <cell r="C226" t="str">
            <v>E1701</v>
          </cell>
        </row>
        <row r="227">
          <cell r="A227">
            <v>220</v>
          </cell>
          <cell r="B227" t="str">
            <v>Preston</v>
          </cell>
          <cell r="C227" t="str">
            <v>E2339</v>
          </cell>
        </row>
        <row r="228">
          <cell r="A228">
            <v>221</v>
          </cell>
          <cell r="B228" t="str">
            <v>Purbeck</v>
          </cell>
          <cell r="C228" t="str">
            <v>E1236</v>
          </cell>
        </row>
        <row r="229">
          <cell r="A229">
            <v>222</v>
          </cell>
          <cell r="B229" t="str">
            <v>Reading</v>
          </cell>
          <cell r="C229" t="str">
            <v>E0303</v>
          </cell>
        </row>
        <row r="230">
          <cell r="A230">
            <v>223</v>
          </cell>
          <cell r="B230" t="str">
            <v>Redbridge</v>
          </cell>
          <cell r="C230" t="str">
            <v>E5046</v>
          </cell>
        </row>
        <row r="231">
          <cell r="A231">
            <v>224</v>
          </cell>
          <cell r="B231" t="str">
            <v>Redcar and Cleveland</v>
          </cell>
          <cell r="C231" t="str">
            <v>E0703</v>
          </cell>
        </row>
        <row r="232">
          <cell r="A232">
            <v>225</v>
          </cell>
          <cell r="B232" t="str">
            <v>Redditch</v>
          </cell>
          <cell r="C232" t="str">
            <v>E1835</v>
          </cell>
        </row>
        <row r="233">
          <cell r="A233">
            <v>226</v>
          </cell>
          <cell r="B233" t="str">
            <v>Reigate and Banstead</v>
          </cell>
          <cell r="C233" t="str">
            <v>E3635</v>
          </cell>
        </row>
        <row r="234">
          <cell r="A234">
            <v>227</v>
          </cell>
          <cell r="B234" t="str">
            <v>Restormel</v>
          </cell>
          <cell r="C234" t="str">
            <v>E0836</v>
          </cell>
        </row>
        <row r="235">
          <cell r="A235">
            <v>228</v>
          </cell>
          <cell r="B235" t="str">
            <v>Ribble Valley</v>
          </cell>
          <cell r="C235" t="str">
            <v>E2340</v>
          </cell>
        </row>
        <row r="236">
          <cell r="A236">
            <v>229</v>
          </cell>
          <cell r="B236" t="str">
            <v>Richmond upon Thames</v>
          </cell>
          <cell r="C236" t="str">
            <v>E5047</v>
          </cell>
        </row>
        <row r="237">
          <cell r="A237">
            <v>230</v>
          </cell>
          <cell r="B237" t="str">
            <v>Richmondshire</v>
          </cell>
          <cell r="C237" t="str">
            <v>E2734</v>
          </cell>
        </row>
        <row r="238">
          <cell r="A238">
            <v>231</v>
          </cell>
          <cell r="B238" t="str">
            <v>Rochdale</v>
          </cell>
          <cell r="C238" t="str">
            <v>E4205</v>
          </cell>
        </row>
        <row r="239">
          <cell r="A239">
            <v>232</v>
          </cell>
          <cell r="B239" t="str">
            <v>Rochford</v>
          </cell>
          <cell r="C239" t="str">
            <v>E1540</v>
          </cell>
        </row>
        <row r="240">
          <cell r="A240">
            <v>233</v>
          </cell>
          <cell r="B240" t="str">
            <v>Rossendale</v>
          </cell>
          <cell r="C240" t="str">
            <v>E2341</v>
          </cell>
        </row>
        <row r="241">
          <cell r="A241">
            <v>234</v>
          </cell>
          <cell r="B241" t="str">
            <v>Rother</v>
          </cell>
          <cell r="C241" t="str">
            <v>E1436</v>
          </cell>
        </row>
        <row r="242">
          <cell r="A242">
            <v>235</v>
          </cell>
          <cell r="B242" t="str">
            <v>Rotherham</v>
          </cell>
          <cell r="C242" t="str">
            <v>E4403</v>
          </cell>
        </row>
        <row r="243">
          <cell r="A243">
            <v>236</v>
          </cell>
          <cell r="B243" t="str">
            <v>Rugby</v>
          </cell>
          <cell r="C243" t="str">
            <v>E3733</v>
          </cell>
        </row>
        <row r="244">
          <cell r="A244">
            <v>237</v>
          </cell>
          <cell r="B244" t="str">
            <v>Runnymede</v>
          </cell>
          <cell r="C244" t="str">
            <v>E3636</v>
          </cell>
        </row>
        <row r="245">
          <cell r="A245">
            <v>238</v>
          </cell>
          <cell r="B245" t="str">
            <v>Rushcliffe</v>
          </cell>
          <cell r="C245" t="str">
            <v>E3038</v>
          </cell>
        </row>
        <row r="246">
          <cell r="A246">
            <v>239</v>
          </cell>
          <cell r="B246" t="str">
            <v>Rushmoor</v>
          </cell>
          <cell r="C246" t="str">
            <v>E1740</v>
          </cell>
        </row>
        <row r="247">
          <cell r="A247">
            <v>240</v>
          </cell>
          <cell r="B247" t="str">
            <v>Rutland</v>
          </cell>
          <cell r="C247" t="str">
            <v>E2402</v>
          </cell>
        </row>
        <row r="248">
          <cell r="A248">
            <v>241</v>
          </cell>
          <cell r="B248" t="str">
            <v>Ryedale</v>
          </cell>
          <cell r="C248" t="str">
            <v>E2755</v>
          </cell>
        </row>
        <row r="249">
          <cell r="A249">
            <v>242</v>
          </cell>
          <cell r="B249" t="str">
            <v>Salford</v>
          </cell>
          <cell r="C249" t="str">
            <v>E4206</v>
          </cell>
        </row>
        <row r="250">
          <cell r="A250">
            <v>243</v>
          </cell>
          <cell r="B250" t="str">
            <v>Salisbury</v>
          </cell>
          <cell r="C250" t="str">
            <v>E3933</v>
          </cell>
        </row>
        <row r="251">
          <cell r="A251">
            <v>244</v>
          </cell>
          <cell r="B251" t="str">
            <v>Sandwell</v>
          </cell>
          <cell r="C251" t="str">
            <v>E4604</v>
          </cell>
        </row>
        <row r="252">
          <cell r="A252">
            <v>245</v>
          </cell>
          <cell r="B252" t="str">
            <v>Scarborough</v>
          </cell>
          <cell r="C252" t="str">
            <v>E2736</v>
          </cell>
        </row>
        <row r="253">
          <cell r="A253">
            <v>246</v>
          </cell>
          <cell r="B253" t="str">
            <v>Sedgefield</v>
          </cell>
          <cell r="C253" t="str">
            <v>E1336</v>
          </cell>
        </row>
        <row r="254">
          <cell r="A254">
            <v>247</v>
          </cell>
          <cell r="B254" t="str">
            <v>Sedgemoor</v>
          </cell>
          <cell r="C254" t="str">
            <v>E3332</v>
          </cell>
        </row>
        <row r="255">
          <cell r="A255">
            <v>248</v>
          </cell>
          <cell r="B255" t="str">
            <v>Sefton</v>
          </cell>
          <cell r="C255" t="str">
            <v>E4304</v>
          </cell>
        </row>
        <row r="256">
          <cell r="A256">
            <v>249</v>
          </cell>
          <cell r="B256" t="str">
            <v>Selby</v>
          </cell>
          <cell r="C256" t="str">
            <v>E2757</v>
          </cell>
        </row>
        <row r="257">
          <cell r="A257">
            <v>250</v>
          </cell>
          <cell r="B257" t="str">
            <v>Sevenoaks</v>
          </cell>
          <cell r="C257" t="str">
            <v>E2239</v>
          </cell>
        </row>
        <row r="258">
          <cell r="A258">
            <v>251</v>
          </cell>
          <cell r="B258" t="str">
            <v>Sheffield</v>
          </cell>
          <cell r="C258" t="str">
            <v>E4404</v>
          </cell>
        </row>
        <row r="259">
          <cell r="A259">
            <v>252</v>
          </cell>
          <cell r="B259" t="str">
            <v>Shepway</v>
          </cell>
          <cell r="C259" t="str">
            <v>E2240</v>
          </cell>
        </row>
        <row r="260">
          <cell r="A260">
            <v>253</v>
          </cell>
          <cell r="B260" t="str">
            <v>Shrewsbury and Atcham</v>
          </cell>
          <cell r="C260" t="str">
            <v>E3234</v>
          </cell>
        </row>
        <row r="261">
          <cell r="A261">
            <v>254</v>
          </cell>
          <cell r="B261" t="str">
            <v>Slough</v>
          </cell>
          <cell r="C261" t="str">
            <v>E0304</v>
          </cell>
        </row>
        <row r="262">
          <cell r="A262">
            <v>255</v>
          </cell>
          <cell r="B262" t="str">
            <v>Solihull</v>
          </cell>
          <cell r="C262" t="str">
            <v>E4605</v>
          </cell>
        </row>
        <row r="263">
          <cell r="A263">
            <v>256</v>
          </cell>
          <cell r="B263" t="str">
            <v>South Bedfordshire</v>
          </cell>
          <cell r="C263" t="str">
            <v>E0234</v>
          </cell>
        </row>
        <row r="264">
          <cell r="A264">
            <v>257</v>
          </cell>
          <cell r="B264" t="str">
            <v>South Bucks</v>
          </cell>
          <cell r="C264" t="str">
            <v>E0434</v>
          </cell>
        </row>
        <row r="265">
          <cell r="A265">
            <v>258</v>
          </cell>
          <cell r="B265" t="str">
            <v>South Cambridgeshire</v>
          </cell>
          <cell r="C265" t="str">
            <v>E0536</v>
          </cell>
        </row>
        <row r="266">
          <cell r="A266">
            <v>259</v>
          </cell>
          <cell r="B266" t="str">
            <v>South Derbyshire</v>
          </cell>
          <cell r="C266" t="str">
            <v>E1039</v>
          </cell>
        </row>
        <row r="267">
          <cell r="A267">
            <v>260</v>
          </cell>
          <cell r="B267" t="str">
            <v>South Gloucestershire</v>
          </cell>
          <cell r="C267" t="str">
            <v>E0103</v>
          </cell>
        </row>
        <row r="268">
          <cell r="A268">
            <v>261</v>
          </cell>
          <cell r="B268" t="str">
            <v>South Hams</v>
          </cell>
          <cell r="C268" t="str">
            <v>E1136</v>
          </cell>
        </row>
        <row r="269">
          <cell r="A269">
            <v>262</v>
          </cell>
          <cell r="B269" t="str">
            <v>South Holland</v>
          </cell>
          <cell r="C269" t="str">
            <v>E2535</v>
          </cell>
        </row>
        <row r="270">
          <cell r="A270">
            <v>263</v>
          </cell>
          <cell r="B270" t="str">
            <v>South Kesteven</v>
          </cell>
          <cell r="C270" t="str">
            <v>E2536</v>
          </cell>
        </row>
        <row r="271">
          <cell r="A271">
            <v>264</v>
          </cell>
          <cell r="B271" t="str">
            <v>South Lakeland</v>
          </cell>
          <cell r="C271" t="str">
            <v>E0936</v>
          </cell>
        </row>
        <row r="272">
          <cell r="A272">
            <v>265</v>
          </cell>
          <cell r="B272" t="str">
            <v>South Norfolk</v>
          </cell>
          <cell r="C272" t="str">
            <v>E2637</v>
          </cell>
        </row>
        <row r="273">
          <cell r="A273">
            <v>266</v>
          </cell>
          <cell r="B273" t="str">
            <v>South Northamptonshire</v>
          </cell>
          <cell r="C273" t="str">
            <v>E2836</v>
          </cell>
        </row>
        <row r="274">
          <cell r="A274">
            <v>267</v>
          </cell>
          <cell r="B274" t="str">
            <v>South Oxfordshire</v>
          </cell>
          <cell r="C274" t="str">
            <v>E3133</v>
          </cell>
        </row>
        <row r="275">
          <cell r="A275">
            <v>268</v>
          </cell>
          <cell r="B275" t="str">
            <v>South Ribble</v>
          </cell>
          <cell r="C275" t="str">
            <v>E2342</v>
          </cell>
        </row>
        <row r="276">
          <cell r="A276">
            <v>269</v>
          </cell>
          <cell r="B276" t="str">
            <v>South Shropshire</v>
          </cell>
          <cell r="C276" t="str">
            <v>E3235</v>
          </cell>
        </row>
        <row r="277">
          <cell r="A277">
            <v>270</v>
          </cell>
          <cell r="B277" t="str">
            <v>South Somerset</v>
          </cell>
          <cell r="C277" t="str">
            <v>E3334</v>
          </cell>
        </row>
        <row r="278">
          <cell r="A278">
            <v>271</v>
          </cell>
          <cell r="B278" t="str">
            <v>South Staffordshire</v>
          </cell>
          <cell r="C278" t="str">
            <v>E3435</v>
          </cell>
        </row>
        <row r="279">
          <cell r="A279">
            <v>272</v>
          </cell>
          <cell r="B279" t="str">
            <v>South Tyneside</v>
          </cell>
          <cell r="C279" t="str">
            <v>E4504</v>
          </cell>
        </row>
        <row r="280">
          <cell r="A280">
            <v>273</v>
          </cell>
          <cell r="B280" t="str">
            <v>Southampton</v>
          </cell>
          <cell r="C280" t="str">
            <v>E1702</v>
          </cell>
        </row>
        <row r="281">
          <cell r="A281">
            <v>274</v>
          </cell>
          <cell r="B281" t="str">
            <v>Southend-on-Sea</v>
          </cell>
          <cell r="C281" t="str">
            <v>E1501</v>
          </cell>
        </row>
        <row r="282">
          <cell r="A282">
            <v>275</v>
          </cell>
          <cell r="B282" t="str">
            <v>Southwark</v>
          </cell>
          <cell r="C282" t="str">
            <v>E5019</v>
          </cell>
        </row>
        <row r="283">
          <cell r="A283">
            <v>276</v>
          </cell>
          <cell r="B283" t="str">
            <v>Spelthorne</v>
          </cell>
          <cell r="C283" t="str">
            <v>E3637</v>
          </cell>
        </row>
        <row r="284">
          <cell r="A284">
            <v>277</v>
          </cell>
          <cell r="B284" t="str">
            <v>St Albans</v>
          </cell>
          <cell r="C284" t="str">
            <v>E1936</v>
          </cell>
        </row>
        <row r="285">
          <cell r="A285">
            <v>278</v>
          </cell>
          <cell r="B285" t="str">
            <v>St Edmundsbury</v>
          </cell>
          <cell r="C285" t="str">
            <v>E3535</v>
          </cell>
        </row>
        <row r="286">
          <cell r="A286">
            <v>279</v>
          </cell>
          <cell r="B286" t="str">
            <v>St Helens</v>
          </cell>
          <cell r="C286" t="str">
            <v>E4303</v>
          </cell>
        </row>
        <row r="287">
          <cell r="A287">
            <v>280</v>
          </cell>
          <cell r="B287" t="str">
            <v>Stafford</v>
          </cell>
          <cell r="C287" t="str">
            <v>E3436</v>
          </cell>
        </row>
        <row r="288">
          <cell r="A288">
            <v>281</v>
          </cell>
          <cell r="B288" t="str">
            <v>Staffordshire Moorlands</v>
          </cell>
          <cell r="C288" t="str">
            <v>E3437</v>
          </cell>
        </row>
        <row r="289">
          <cell r="A289">
            <v>282</v>
          </cell>
          <cell r="B289" t="str">
            <v>Stevenage</v>
          </cell>
          <cell r="C289" t="str">
            <v>E1937</v>
          </cell>
        </row>
        <row r="290">
          <cell r="A290">
            <v>283</v>
          </cell>
          <cell r="B290" t="str">
            <v>Stockport</v>
          </cell>
          <cell r="C290" t="str">
            <v>E4207</v>
          </cell>
        </row>
        <row r="291">
          <cell r="A291">
            <v>284</v>
          </cell>
          <cell r="B291" t="str">
            <v>Stockton-on-Tees</v>
          </cell>
          <cell r="C291" t="str">
            <v>E0704</v>
          </cell>
        </row>
        <row r="292">
          <cell r="A292">
            <v>285</v>
          </cell>
          <cell r="B292" t="str">
            <v>Stoke-on-Trent</v>
          </cell>
          <cell r="C292" t="str">
            <v>E3401</v>
          </cell>
        </row>
        <row r="293">
          <cell r="A293">
            <v>286</v>
          </cell>
          <cell r="B293" t="str">
            <v>Stratford-on-Avon</v>
          </cell>
          <cell r="C293" t="str">
            <v>E3734</v>
          </cell>
        </row>
        <row r="294">
          <cell r="A294">
            <v>287</v>
          </cell>
          <cell r="B294" t="str">
            <v>Stroud</v>
          </cell>
          <cell r="C294" t="str">
            <v>E1635</v>
          </cell>
        </row>
        <row r="295">
          <cell r="A295">
            <v>288</v>
          </cell>
          <cell r="B295" t="str">
            <v>Suffolk Coastal</v>
          </cell>
          <cell r="C295" t="str">
            <v>E3536</v>
          </cell>
        </row>
        <row r="296">
          <cell r="A296">
            <v>289</v>
          </cell>
          <cell r="B296" t="str">
            <v>Sunderland</v>
          </cell>
          <cell r="C296" t="str">
            <v>E4505</v>
          </cell>
        </row>
        <row r="297">
          <cell r="A297">
            <v>290</v>
          </cell>
          <cell r="B297" t="str">
            <v>Surrey Heath</v>
          </cell>
          <cell r="C297" t="str">
            <v>E3638</v>
          </cell>
        </row>
        <row r="298">
          <cell r="A298">
            <v>291</v>
          </cell>
          <cell r="B298" t="str">
            <v>Sutton</v>
          </cell>
          <cell r="C298" t="str">
            <v>E5048</v>
          </cell>
        </row>
        <row r="299">
          <cell r="A299">
            <v>292</v>
          </cell>
          <cell r="B299" t="str">
            <v>Swale</v>
          </cell>
          <cell r="C299" t="str">
            <v>E2241</v>
          </cell>
        </row>
        <row r="300">
          <cell r="A300">
            <v>293</v>
          </cell>
          <cell r="B300" t="str">
            <v>Swindon</v>
          </cell>
          <cell r="C300" t="str">
            <v>E3901</v>
          </cell>
        </row>
        <row r="301">
          <cell r="A301">
            <v>294</v>
          </cell>
          <cell r="B301" t="str">
            <v>Tameside</v>
          </cell>
          <cell r="C301" t="str">
            <v>E4208</v>
          </cell>
        </row>
        <row r="302">
          <cell r="A302">
            <v>295</v>
          </cell>
          <cell r="B302" t="str">
            <v>Tamworth</v>
          </cell>
          <cell r="C302" t="str">
            <v>E3439</v>
          </cell>
        </row>
        <row r="303">
          <cell r="A303">
            <v>296</v>
          </cell>
          <cell r="B303" t="str">
            <v>Tandridge</v>
          </cell>
          <cell r="C303" t="str">
            <v>E3639</v>
          </cell>
        </row>
        <row r="304">
          <cell r="A304">
            <v>297</v>
          </cell>
          <cell r="B304" t="str">
            <v>Taunton Deane</v>
          </cell>
          <cell r="C304" t="str">
            <v>E3333</v>
          </cell>
        </row>
        <row r="305">
          <cell r="A305">
            <v>298</v>
          </cell>
          <cell r="B305" t="str">
            <v>Teesdale</v>
          </cell>
          <cell r="C305" t="str">
            <v>E1337</v>
          </cell>
        </row>
        <row r="306">
          <cell r="A306">
            <v>299</v>
          </cell>
          <cell r="B306" t="str">
            <v>Teignbridge</v>
          </cell>
          <cell r="C306" t="str">
            <v>E1137</v>
          </cell>
        </row>
        <row r="307">
          <cell r="A307">
            <v>300</v>
          </cell>
          <cell r="B307" t="str">
            <v>Telford and the Wrekin</v>
          </cell>
          <cell r="C307" t="str">
            <v>E3201</v>
          </cell>
        </row>
        <row r="308">
          <cell r="A308">
            <v>301</v>
          </cell>
          <cell r="B308" t="str">
            <v>Tendring</v>
          </cell>
          <cell r="C308" t="str">
            <v>E1542</v>
          </cell>
        </row>
        <row r="309">
          <cell r="A309">
            <v>302</v>
          </cell>
          <cell r="B309" t="str">
            <v>Test Valley</v>
          </cell>
          <cell r="C309" t="str">
            <v>E1742</v>
          </cell>
        </row>
        <row r="310">
          <cell r="A310">
            <v>303</v>
          </cell>
          <cell r="B310" t="str">
            <v>Tewkesbury</v>
          </cell>
          <cell r="C310" t="str">
            <v>E1636</v>
          </cell>
        </row>
        <row r="311">
          <cell r="A311">
            <v>304</v>
          </cell>
          <cell r="B311" t="str">
            <v>Thanet</v>
          </cell>
          <cell r="C311" t="str">
            <v>E2242</v>
          </cell>
        </row>
        <row r="312">
          <cell r="A312">
            <v>305</v>
          </cell>
          <cell r="B312" t="str">
            <v>Three Rivers</v>
          </cell>
          <cell r="C312" t="str">
            <v>E1938</v>
          </cell>
        </row>
        <row r="313">
          <cell r="A313">
            <v>306</v>
          </cell>
          <cell r="B313" t="str">
            <v>Thurrock</v>
          </cell>
          <cell r="C313" t="str">
            <v>E1502</v>
          </cell>
        </row>
        <row r="314">
          <cell r="A314">
            <v>307</v>
          </cell>
          <cell r="B314" t="str">
            <v>Tonbridge and Malling</v>
          </cell>
          <cell r="C314" t="str">
            <v>E2243</v>
          </cell>
        </row>
        <row r="315">
          <cell r="A315">
            <v>308</v>
          </cell>
          <cell r="B315" t="str">
            <v>Torbay</v>
          </cell>
          <cell r="C315" t="str">
            <v>E1102</v>
          </cell>
        </row>
        <row r="316">
          <cell r="A316">
            <v>309</v>
          </cell>
          <cell r="B316" t="str">
            <v>Torridge</v>
          </cell>
          <cell r="C316" t="str">
            <v>E1139</v>
          </cell>
        </row>
        <row r="317">
          <cell r="A317">
            <v>310</v>
          </cell>
          <cell r="B317" t="str">
            <v>Tower Hamlets</v>
          </cell>
          <cell r="C317" t="str">
            <v>E5020</v>
          </cell>
        </row>
        <row r="318">
          <cell r="A318">
            <v>311</v>
          </cell>
          <cell r="B318" t="str">
            <v>Trafford</v>
          </cell>
          <cell r="C318" t="str">
            <v>E4209</v>
          </cell>
        </row>
        <row r="319">
          <cell r="A319">
            <v>312</v>
          </cell>
          <cell r="B319" t="str">
            <v>Tunbridge Wells</v>
          </cell>
          <cell r="C319" t="str">
            <v>E2244</v>
          </cell>
        </row>
        <row r="320">
          <cell r="A320">
            <v>313</v>
          </cell>
          <cell r="B320" t="str">
            <v>Tynedale</v>
          </cell>
          <cell r="C320" t="str">
            <v>E2935</v>
          </cell>
        </row>
        <row r="321">
          <cell r="A321">
            <v>314</v>
          </cell>
          <cell r="B321" t="str">
            <v>Uttlesford</v>
          </cell>
          <cell r="C321" t="str">
            <v>E1544</v>
          </cell>
        </row>
        <row r="322">
          <cell r="A322">
            <v>315</v>
          </cell>
          <cell r="B322" t="str">
            <v>Vale of White Horse</v>
          </cell>
          <cell r="C322" t="str">
            <v>E3134</v>
          </cell>
        </row>
        <row r="323">
          <cell r="A323">
            <v>316</v>
          </cell>
          <cell r="B323" t="str">
            <v>Vale Royal</v>
          </cell>
          <cell r="C323" t="str">
            <v>E0637</v>
          </cell>
        </row>
        <row r="324">
          <cell r="A324">
            <v>317</v>
          </cell>
          <cell r="B324" t="str">
            <v>Wakefield</v>
          </cell>
          <cell r="C324" t="str">
            <v>E4705</v>
          </cell>
        </row>
        <row r="325">
          <cell r="A325">
            <v>318</v>
          </cell>
          <cell r="B325" t="str">
            <v>Walsall</v>
          </cell>
          <cell r="C325" t="str">
            <v>E4606</v>
          </cell>
        </row>
        <row r="326">
          <cell r="A326">
            <v>319</v>
          </cell>
          <cell r="B326" t="str">
            <v>Waltham Forest</v>
          </cell>
          <cell r="C326" t="str">
            <v>E5049</v>
          </cell>
        </row>
        <row r="327">
          <cell r="A327">
            <v>320</v>
          </cell>
          <cell r="B327" t="str">
            <v>Wandsworth</v>
          </cell>
          <cell r="C327" t="str">
            <v>E5021</v>
          </cell>
        </row>
        <row r="328">
          <cell r="A328">
            <v>321</v>
          </cell>
          <cell r="B328" t="str">
            <v>Wansbeck</v>
          </cell>
          <cell r="C328" t="str">
            <v>E2936</v>
          </cell>
        </row>
        <row r="329">
          <cell r="A329">
            <v>322</v>
          </cell>
          <cell r="B329" t="str">
            <v>Warrington</v>
          </cell>
          <cell r="C329" t="str">
            <v>E0602</v>
          </cell>
        </row>
        <row r="330">
          <cell r="A330">
            <v>323</v>
          </cell>
          <cell r="B330" t="str">
            <v>Warwick</v>
          </cell>
          <cell r="C330" t="str">
            <v>E3735</v>
          </cell>
        </row>
        <row r="331">
          <cell r="A331">
            <v>324</v>
          </cell>
          <cell r="B331" t="str">
            <v>Watford</v>
          </cell>
          <cell r="C331" t="str">
            <v>E1939</v>
          </cell>
        </row>
        <row r="332">
          <cell r="A332">
            <v>325</v>
          </cell>
          <cell r="B332" t="str">
            <v>Waveney</v>
          </cell>
          <cell r="C332" t="str">
            <v>E3537</v>
          </cell>
        </row>
        <row r="333">
          <cell r="A333">
            <v>326</v>
          </cell>
          <cell r="B333" t="str">
            <v>Waverley</v>
          </cell>
          <cell r="C333" t="str">
            <v>E3640</v>
          </cell>
        </row>
        <row r="334">
          <cell r="A334">
            <v>327</v>
          </cell>
          <cell r="B334" t="str">
            <v>Wealden</v>
          </cell>
          <cell r="C334" t="str">
            <v>E1437</v>
          </cell>
        </row>
        <row r="335">
          <cell r="A335">
            <v>328</v>
          </cell>
          <cell r="B335" t="str">
            <v>Wear Valley</v>
          </cell>
          <cell r="C335" t="str">
            <v>E1338</v>
          </cell>
        </row>
        <row r="336">
          <cell r="A336">
            <v>329</v>
          </cell>
          <cell r="B336" t="str">
            <v>Wellingborough</v>
          </cell>
          <cell r="C336" t="str">
            <v>E2837</v>
          </cell>
        </row>
        <row r="337">
          <cell r="A337">
            <v>330</v>
          </cell>
          <cell r="B337" t="str">
            <v>Welwyn Hatfield</v>
          </cell>
          <cell r="C337" t="str">
            <v>E1940</v>
          </cell>
        </row>
        <row r="338">
          <cell r="A338">
            <v>331</v>
          </cell>
          <cell r="B338" t="str">
            <v>West Berkshire</v>
          </cell>
          <cell r="C338" t="str">
            <v>E0302</v>
          </cell>
        </row>
        <row r="339">
          <cell r="A339">
            <v>332</v>
          </cell>
          <cell r="B339" t="str">
            <v>West Devon</v>
          </cell>
          <cell r="C339" t="str">
            <v>E1140</v>
          </cell>
        </row>
        <row r="340">
          <cell r="A340">
            <v>333</v>
          </cell>
          <cell r="B340" t="str">
            <v>West Dorset</v>
          </cell>
          <cell r="C340" t="str">
            <v>E1237</v>
          </cell>
        </row>
        <row r="341">
          <cell r="A341">
            <v>334</v>
          </cell>
          <cell r="B341" t="str">
            <v>West Lancashire</v>
          </cell>
          <cell r="C341" t="str">
            <v>E2343</v>
          </cell>
        </row>
        <row r="342">
          <cell r="A342">
            <v>335</v>
          </cell>
          <cell r="B342" t="str">
            <v>West Lindsey</v>
          </cell>
          <cell r="C342" t="str">
            <v>E2537</v>
          </cell>
        </row>
        <row r="343">
          <cell r="A343">
            <v>336</v>
          </cell>
          <cell r="B343" t="str">
            <v>West Oxfordshire</v>
          </cell>
          <cell r="C343" t="str">
            <v>E3135</v>
          </cell>
        </row>
        <row r="344">
          <cell r="A344">
            <v>337</v>
          </cell>
          <cell r="B344" t="str">
            <v>West Somerset</v>
          </cell>
          <cell r="C344" t="str">
            <v>E3335</v>
          </cell>
        </row>
        <row r="345">
          <cell r="A345">
            <v>338</v>
          </cell>
          <cell r="B345" t="str">
            <v>West Wiltshire</v>
          </cell>
          <cell r="C345" t="str">
            <v>E3935</v>
          </cell>
        </row>
        <row r="346">
          <cell r="A346">
            <v>339</v>
          </cell>
          <cell r="B346" t="str">
            <v>Westminster</v>
          </cell>
          <cell r="C346" t="str">
            <v>E5022</v>
          </cell>
        </row>
        <row r="347">
          <cell r="A347">
            <v>340</v>
          </cell>
          <cell r="B347" t="str">
            <v>Weymouth and Portland</v>
          </cell>
          <cell r="C347" t="str">
            <v>E1238</v>
          </cell>
        </row>
        <row r="348">
          <cell r="A348">
            <v>341</v>
          </cell>
          <cell r="B348" t="str">
            <v>Wigan</v>
          </cell>
          <cell r="C348" t="str">
            <v>E4210</v>
          </cell>
        </row>
        <row r="349">
          <cell r="A349">
            <v>342</v>
          </cell>
          <cell r="B349" t="str">
            <v>Winchester</v>
          </cell>
          <cell r="C349" t="str">
            <v>E1743</v>
          </cell>
        </row>
        <row r="350">
          <cell r="A350">
            <v>343</v>
          </cell>
          <cell r="B350" t="str">
            <v>Windsor and Maidenhead</v>
          </cell>
          <cell r="C350" t="str">
            <v>E0305</v>
          </cell>
        </row>
        <row r="351">
          <cell r="A351">
            <v>344</v>
          </cell>
          <cell r="B351" t="str">
            <v>Wirral</v>
          </cell>
          <cell r="C351" t="str">
            <v>E4305</v>
          </cell>
        </row>
        <row r="352">
          <cell r="A352">
            <v>345</v>
          </cell>
          <cell r="B352" t="str">
            <v>Woking</v>
          </cell>
          <cell r="C352" t="str">
            <v>E3641</v>
          </cell>
        </row>
        <row r="353">
          <cell r="A353">
            <v>346</v>
          </cell>
          <cell r="B353" t="str">
            <v>Wokingham</v>
          </cell>
          <cell r="C353" t="str">
            <v>E0306</v>
          </cell>
        </row>
        <row r="354">
          <cell r="A354">
            <v>347</v>
          </cell>
          <cell r="B354" t="str">
            <v>Wolverhampton</v>
          </cell>
          <cell r="C354" t="str">
            <v>E4607</v>
          </cell>
        </row>
        <row r="355">
          <cell r="A355">
            <v>348</v>
          </cell>
          <cell r="B355" t="str">
            <v>Worcester</v>
          </cell>
          <cell r="C355" t="str">
            <v>E1837</v>
          </cell>
        </row>
        <row r="356">
          <cell r="A356">
            <v>349</v>
          </cell>
          <cell r="B356" t="str">
            <v>Worthing</v>
          </cell>
          <cell r="C356" t="str">
            <v>E3837</v>
          </cell>
        </row>
        <row r="357">
          <cell r="A357">
            <v>350</v>
          </cell>
          <cell r="B357" t="str">
            <v>Wychavon</v>
          </cell>
          <cell r="C357" t="str">
            <v>E1838</v>
          </cell>
        </row>
        <row r="358">
          <cell r="A358">
            <v>351</v>
          </cell>
          <cell r="B358" t="str">
            <v>Wycombe</v>
          </cell>
          <cell r="C358" t="str">
            <v>E0435</v>
          </cell>
        </row>
        <row r="359">
          <cell r="A359">
            <v>352</v>
          </cell>
          <cell r="B359" t="str">
            <v>Wyre</v>
          </cell>
          <cell r="C359" t="str">
            <v>E2344</v>
          </cell>
        </row>
        <row r="360">
          <cell r="A360">
            <v>353</v>
          </cell>
          <cell r="B360" t="str">
            <v>Wyre Forest</v>
          </cell>
          <cell r="C360" t="str">
            <v>E1839</v>
          </cell>
        </row>
        <row r="361">
          <cell r="A361">
            <v>354</v>
          </cell>
          <cell r="B361" t="str">
            <v>York</v>
          </cell>
          <cell r="C361" t="str">
            <v>E2701</v>
          </cell>
        </row>
        <row r="362">
          <cell r="A362">
            <v>355</v>
          </cell>
          <cell r="B362" t="str">
            <v>ZZZZ</v>
          </cell>
          <cell r="C362" t="str">
            <v>EZZZZ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lex Empty"/>
      <sheetName val="Data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C18" sqref="C18"/>
    </sheetView>
  </sheetViews>
  <sheetFormatPr defaultColWidth="9.140625" defaultRowHeight="12.75"/>
  <cols>
    <col min="1" max="1" width="2.8515625" style="10" customWidth="1"/>
    <col min="2" max="2" width="21.00390625" style="10" customWidth="1"/>
    <col min="3" max="3" width="9.140625" style="10" customWidth="1"/>
    <col min="4" max="4" width="11.7109375" style="10" customWidth="1"/>
    <col min="5" max="5" width="9.8515625" style="10" customWidth="1"/>
    <col min="6" max="6" width="10.140625" style="10" customWidth="1"/>
    <col min="7" max="7" width="10.8515625" style="10" bestFit="1" customWidth="1"/>
    <col min="8" max="8" width="9.28125" style="10" bestFit="1" customWidth="1"/>
    <col min="9" max="12" width="9.140625" style="10" customWidth="1"/>
    <col min="13" max="13" width="10.8515625" style="10" bestFit="1" customWidth="1"/>
    <col min="14" max="16384" width="9.140625" style="10" customWidth="1"/>
  </cols>
  <sheetData>
    <row r="1" spans="1:14" ht="9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3.25">
      <c r="A2" s="11"/>
      <c r="B2" s="11"/>
      <c r="C2" s="12" t="s">
        <v>679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1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16"/>
      <c r="B4" s="16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6"/>
    </row>
    <row r="5" spans="1:14" ht="16.5" thickBot="1">
      <c r="A5" s="16"/>
      <c r="B5" s="13" t="s">
        <v>680</v>
      </c>
      <c r="C5" s="14"/>
      <c r="D5" s="14"/>
      <c r="E5" s="14"/>
      <c r="F5" s="14"/>
      <c r="G5" s="14"/>
      <c r="H5" s="14"/>
      <c r="I5" s="17"/>
      <c r="J5" s="17"/>
      <c r="K5" s="17"/>
      <c r="L5" s="17"/>
      <c r="M5" s="17"/>
      <c r="N5" s="16"/>
    </row>
    <row r="6" spans="1:14" ht="16.5" thickBot="1">
      <c r="A6" s="16"/>
      <c r="B6" s="21" t="s">
        <v>7</v>
      </c>
      <c r="C6" s="22"/>
      <c r="D6" s="22"/>
      <c r="E6" s="22"/>
      <c r="F6" s="22"/>
      <c r="G6" s="22"/>
      <c r="H6" s="23"/>
      <c r="I6" s="17"/>
      <c r="J6" s="17"/>
      <c r="K6" s="17"/>
      <c r="L6" s="17"/>
      <c r="M6" s="17"/>
      <c r="N6" s="16"/>
    </row>
    <row r="7" spans="1:14" ht="15.75">
      <c r="A7" s="16"/>
      <c r="B7" s="18"/>
      <c r="C7" s="18"/>
      <c r="D7" s="18"/>
      <c r="E7" s="18"/>
      <c r="F7" s="18"/>
      <c r="G7" s="18"/>
      <c r="H7" s="18"/>
      <c r="I7" s="17"/>
      <c r="J7" s="17"/>
      <c r="K7" s="17"/>
      <c r="L7" s="17"/>
      <c r="M7" s="17"/>
      <c r="N7" s="16"/>
    </row>
    <row r="8" spans="1:14" ht="13.5" thickBot="1">
      <c r="A8" s="16"/>
      <c r="B8" s="33" t="s">
        <v>744</v>
      </c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6"/>
    </row>
    <row r="9" spans="1:14" ht="90" thickBot="1">
      <c r="A9" s="16"/>
      <c r="B9" s="24" t="s">
        <v>665</v>
      </c>
      <c r="C9" s="25"/>
      <c r="D9" s="19" t="s">
        <v>666</v>
      </c>
      <c r="E9" s="19" t="s">
        <v>667</v>
      </c>
      <c r="F9" s="19" t="s">
        <v>668</v>
      </c>
      <c r="G9" s="19" t="s">
        <v>669</v>
      </c>
      <c r="H9" s="19" t="s">
        <v>670</v>
      </c>
      <c r="I9" s="19" t="s">
        <v>671</v>
      </c>
      <c r="J9" s="19" t="s">
        <v>672</v>
      </c>
      <c r="K9" s="19" t="s">
        <v>673</v>
      </c>
      <c r="L9" s="19" t="s">
        <v>674</v>
      </c>
      <c r="M9" s="19" t="s">
        <v>675</v>
      </c>
      <c r="N9" s="16"/>
    </row>
    <row r="10" spans="1:14" ht="12.75">
      <c r="A10" s="16"/>
      <c r="B10" s="57" t="s">
        <v>676</v>
      </c>
      <c r="C10" s="58"/>
      <c r="D10" s="63">
        <f>VLOOKUP($B$6,CTSupport,2,FALSE)</f>
        <v>670.95</v>
      </c>
      <c r="E10" s="28">
        <f>VLOOKUP($B$6,CTSupport,3,FALSE)</f>
        <v>450713.4</v>
      </c>
      <c r="F10" s="28">
        <f>VLOOKUP($B$6,CTSupport,4,FALSE)</f>
        <v>613881.9</v>
      </c>
      <c r="G10" s="28">
        <f>VLOOKUP($B$6,CTSupport,5,FALSE)</f>
        <v>1012063.08</v>
      </c>
      <c r="H10" s="28">
        <f>VLOOKUP($B$6,CTSupport,6,FALSE)</f>
        <v>382167.6</v>
      </c>
      <c r="I10" s="28">
        <f>VLOOKUP($B$6,CTSupport,7,FALSE)</f>
        <v>60711.09</v>
      </c>
      <c r="J10" s="28">
        <f>VLOOKUP($B$6,CTSupport,8,FALSE)</f>
        <v>11757.02</v>
      </c>
      <c r="K10" s="28">
        <f>VLOOKUP($B$6,CTSupport,9,FALSE)</f>
        <v>1623</v>
      </c>
      <c r="L10" s="28">
        <f>VLOOKUP($B$6,CTSupport,10,FALSE)</f>
        <v>0</v>
      </c>
      <c r="M10" s="29">
        <f>VLOOKUP($B$6,CTSupport,11,FALSE)</f>
        <v>2533588.04</v>
      </c>
      <c r="N10" s="16"/>
    </row>
    <row r="11" spans="1:14" ht="12.75">
      <c r="A11" s="16"/>
      <c r="B11" s="59" t="s">
        <v>677</v>
      </c>
      <c r="C11" s="60"/>
      <c r="D11" s="64">
        <f>VLOOKUP($B$6,CTSupport,12,FALSE)</f>
        <v>0</v>
      </c>
      <c r="E11" s="27">
        <f>VLOOKUP($B$6,CTSupport,13,FALSE)</f>
        <v>392643.33</v>
      </c>
      <c r="F11" s="27">
        <f>VLOOKUP($B$6,CTSupport,14,FALSE)</f>
        <v>824373.65</v>
      </c>
      <c r="G11" s="27">
        <f>VLOOKUP($B$6,CTSupport,15,FALSE)</f>
        <v>1029920.32</v>
      </c>
      <c r="H11" s="27">
        <f>VLOOKUP($B$6,CTSupport,16,FALSE)</f>
        <v>224399.07</v>
      </c>
      <c r="I11" s="27">
        <f>VLOOKUP($B$6,CTSupport,17,FALSE)</f>
        <v>61065.82</v>
      </c>
      <c r="J11" s="27">
        <f>VLOOKUP($B$6,CTSupport,18,FALSE)</f>
        <v>8927.82</v>
      </c>
      <c r="K11" s="27">
        <f>VLOOKUP($B$6,CTSupport,19,FALSE)</f>
        <v>6606.88</v>
      </c>
      <c r="L11" s="27">
        <f>VLOOKUP($B$6,CTSupport,20,FALSE)</f>
        <v>0</v>
      </c>
      <c r="M11" s="30">
        <f>VLOOKUP($B$6,CTSupport,21,FALSE)</f>
        <v>2547936.889999999</v>
      </c>
      <c r="N11" s="16"/>
    </row>
    <row r="12" spans="1:14" ht="28.5" customHeight="1" thickBot="1">
      <c r="A12" s="16"/>
      <c r="B12" s="61" t="s">
        <v>678</v>
      </c>
      <c r="C12" s="62"/>
      <c r="D12" s="65">
        <f>VLOOKUP($B$6,CTSupport,22,FALSE)</f>
        <v>670.95</v>
      </c>
      <c r="E12" s="31">
        <f>VLOOKUP($B$6,CTSupport,23,FALSE)</f>
        <v>843356.73</v>
      </c>
      <c r="F12" s="31">
        <f>VLOOKUP($B$6,CTSupport,24,FALSE)</f>
        <v>1438255.55</v>
      </c>
      <c r="G12" s="31">
        <f>VLOOKUP($B$6,CTSupport,25,FALSE)</f>
        <v>2041983.4</v>
      </c>
      <c r="H12" s="31">
        <f>VLOOKUP($B$6,CTSupport,26,FALSE)</f>
        <v>606566.67</v>
      </c>
      <c r="I12" s="31">
        <f>VLOOKUP($B$6,CTSupport,27,FALSE)</f>
        <v>121776.91</v>
      </c>
      <c r="J12" s="31">
        <f>VLOOKUP($B$6,CTSupport,28,FALSE)</f>
        <v>20684.84</v>
      </c>
      <c r="K12" s="31">
        <f>VLOOKUP($B$6,CTSupport,29,FALSE)</f>
        <v>8229.88</v>
      </c>
      <c r="L12" s="31">
        <f>VLOOKUP($B$6,CTSupport,30,FALSE)</f>
        <v>0</v>
      </c>
      <c r="M12" s="32">
        <f>VLOOKUP($B$6,CTSupport,31,FALSE)</f>
        <v>5081524.93</v>
      </c>
      <c r="N12" s="16"/>
    </row>
    <row r="13" spans="1:14" ht="12.75">
      <c r="A13" s="16"/>
      <c r="B13" s="16"/>
      <c r="C13" s="16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6"/>
    </row>
    <row r="14" spans="1:14" ht="12.75">
      <c r="A14" s="16"/>
      <c r="B14" s="26" t="s">
        <v>741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2.75">
      <c r="A15" s="16"/>
      <c r="B15" s="16" t="s">
        <v>742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ht="12.75">
      <c r="B18" s="47"/>
    </row>
    <row r="19" ht="12.75">
      <c r="B19" s="47"/>
    </row>
    <row r="20" spans="2:15" ht="12.75">
      <c r="B20" s="48" t="s">
        <v>756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2:15" ht="12.75">
      <c r="B21" s="50" t="s">
        <v>757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2:15" ht="12.75"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2:15" ht="12.75">
      <c r="B23" s="51" t="s">
        <v>758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</row>
    <row r="24" spans="2:15" ht="12.75">
      <c r="B24" s="50" t="s">
        <v>759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</row>
    <row r="25" spans="2:15" ht="12.75">
      <c r="B25" s="50" t="s">
        <v>760</v>
      </c>
      <c r="C25" s="49"/>
      <c r="D25" s="52"/>
      <c r="E25" s="49"/>
      <c r="F25" s="49"/>
      <c r="G25" s="52"/>
      <c r="H25" s="49"/>
      <c r="I25" s="49"/>
      <c r="J25" s="49"/>
      <c r="K25" s="49"/>
      <c r="L25" s="49"/>
      <c r="M25" s="49"/>
      <c r="N25" s="49"/>
      <c r="O25" s="49"/>
    </row>
    <row r="26" spans="2:15" ht="12.75">
      <c r="B26" s="50" t="s">
        <v>761</v>
      </c>
      <c r="C26" s="49"/>
      <c r="D26" s="49"/>
      <c r="E26" s="49"/>
      <c r="F26" s="49"/>
      <c r="G26" s="53"/>
      <c r="H26" s="53"/>
      <c r="I26" s="53"/>
      <c r="J26" s="53"/>
      <c r="K26" s="53"/>
      <c r="L26" s="53"/>
      <c r="M26" s="53"/>
      <c r="N26" s="53"/>
      <c r="O26" s="53"/>
    </row>
    <row r="27" spans="2:15" ht="12.75">
      <c r="B27" s="54"/>
      <c r="C27" s="49"/>
      <c r="D27" s="49"/>
      <c r="E27" s="49"/>
      <c r="F27" s="49"/>
      <c r="G27" s="53"/>
      <c r="H27" s="53"/>
      <c r="I27" s="53"/>
      <c r="J27" s="53"/>
      <c r="K27" s="53"/>
      <c r="L27" s="53"/>
      <c r="M27" s="53"/>
      <c r="N27" s="53"/>
      <c r="O27" s="53"/>
    </row>
    <row r="28" spans="2:15" ht="12.75">
      <c r="B28" s="50" t="s">
        <v>762</v>
      </c>
      <c r="C28" s="49"/>
      <c r="D28" s="49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  <row r="29" spans="2:15" ht="12.75">
      <c r="B29" s="56" t="s">
        <v>763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2:15" ht="12.75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</row>
  </sheetData>
  <mergeCells count="7">
    <mergeCell ref="B12:C12"/>
    <mergeCell ref="E28:F28"/>
    <mergeCell ref="G28:O28"/>
    <mergeCell ref="B6:H6"/>
    <mergeCell ref="B9:C9"/>
    <mergeCell ref="B10:C10"/>
    <mergeCell ref="B11:C11"/>
  </mergeCells>
  <dataValidations count="1">
    <dataValidation type="list" allowBlank="1" showInputMessage="1" showErrorMessage="1" sqref="B7 B6:H6">
      <formula1>LA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J334"/>
  <sheetViews>
    <sheetView tabSelected="1" workbookViewId="0" topLeftCell="A1">
      <pane xSplit="3" ySplit="5" topLeftCell="D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0" sqref="G20"/>
    </sheetView>
  </sheetViews>
  <sheetFormatPr defaultColWidth="9.140625" defaultRowHeight="12.75"/>
  <cols>
    <col min="1" max="2" width="9.140625" style="3" customWidth="1"/>
    <col min="3" max="3" width="19.7109375" style="2" customWidth="1"/>
    <col min="4" max="4" width="12.140625" style="3" customWidth="1"/>
    <col min="5" max="5" width="14.7109375" style="3" bestFit="1" customWidth="1"/>
    <col min="6" max="6" width="12.8515625" style="3" customWidth="1"/>
    <col min="7" max="7" width="12.28125" style="3" bestFit="1" customWidth="1"/>
    <col min="8" max="10" width="11.28125" style="3" bestFit="1" customWidth="1"/>
    <col min="11" max="11" width="10.28125" style="3" bestFit="1" customWidth="1"/>
    <col min="12" max="12" width="8.28125" style="3" bestFit="1" customWidth="1"/>
    <col min="13" max="13" width="12.00390625" style="3" bestFit="1" customWidth="1"/>
    <col min="14" max="14" width="12.00390625" style="3" customWidth="1"/>
    <col min="15" max="15" width="15.140625" style="3" customWidth="1"/>
    <col min="16" max="16" width="13.7109375" style="3" customWidth="1"/>
    <col min="17" max="17" width="13.00390625" style="3" customWidth="1"/>
    <col min="18" max="18" width="12.140625" style="3" bestFit="1" customWidth="1"/>
    <col min="19" max="20" width="11.140625" style="3" bestFit="1" customWidth="1"/>
    <col min="21" max="21" width="10.00390625" style="3" bestFit="1" customWidth="1"/>
    <col min="22" max="22" width="11.8515625" style="3" bestFit="1" customWidth="1"/>
    <col min="23" max="23" width="16.140625" style="3" customWidth="1"/>
    <col min="24" max="26" width="11.8515625" style="3" bestFit="1" customWidth="1"/>
    <col min="27" max="27" width="11.7109375" style="3" customWidth="1"/>
    <col min="28" max="29" width="12.8515625" style="3" bestFit="1" customWidth="1"/>
    <col min="30" max="32" width="11.8515625" style="3" bestFit="1" customWidth="1"/>
    <col min="33" max="33" width="14.421875" style="3" customWidth="1"/>
    <col min="34" max="34" width="15.421875" style="3" bestFit="1" customWidth="1"/>
    <col min="35" max="16384" width="9.140625" style="3" customWidth="1"/>
  </cols>
  <sheetData>
    <row r="1" spans="1:5" ht="15.75">
      <c r="A1" s="9" t="s">
        <v>664</v>
      </c>
      <c r="B1" s="1"/>
      <c r="E1" s="34" t="s">
        <v>745</v>
      </c>
    </row>
    <row r="2" spans="1:5" ht="12.75">
      <c r="A2" s="3" t="s">
        <v>746</v>
      </c>
      <c r="B2" s="1"/>
      <c r="E2" s="34"/>
    </row>
    <row r="3" ht="13.5" thickBot="1"/>
    <row r="4" spans="1:33" ht="12.75">
      <c r="A4" s="41"/>
      <c r="B4" s="42"/>
      <c r="C4" s="43"/>
      <c r="D4" s="35" t="s">
        <v>0</v>
      </c>
      <c r="E4" s="36"/>
      <c r="F4" s="36"/>
      <c r="G4" s="36"/>
      <c r="H4" s="36"/>
      <c r="I4" s="36"/>
      <c r="J4" s="36"/>
      <c r="K4" s="36"/>
      <c r="L4" s="36"/>
      <c r="M4" s="37"/>
      <c r="N4" s="35" t="s">
        <v>1</v>
      </c>
      <c r="O4" s="36"/>
      <c r="P4" s="36"/>
      <c r="Q4" s="36"/>
      <c r="R4" s="36"/>
      <c r="S4" s="36"/>
      <c r="T4" s="36"/>
      <c r="U4" s="36"/>
      <c r="V4" s="36"/>
      <c r="W4" s="37"/>
      <c r="X4" s="35" t="s">
        <v>2</v>
      </c>
      <c r="Y4" s="36"/>
      <c r="Z4" s="36"/>
      <c r="AA4" s="36"/>
      <c r="AB4" s="36"/>
      <c r="AC4" s="36"/>
      <c r="AD4" s="36"/>
      <c r="AE4" s="36"/>
      <c r="AF4" s="36"/>
      <c r="AG4" s="37"/>
    </row>
    <row r="5" spans="1:33" ht="77.25" thickBot="1">
      <c r="A5" s="44" t="s">
        <v>3</v>
      </c>
      <c r="B5" s="45" t="s">
        <v>663</v>
      </c>
      <c r="C5" s="46" t="s">
        <v>4</v>
      </c>
      <c r="D5" s="38" t="s">
        <v>747</v>
      </c>
      <c r="E5" s="39" t="s">
        <v>748</v>
      </c>
      <c r="F5" s="39" t="s">
        <v>749</v>
      </c>
      <c r="G5" s="39" t="s">
        <v>750</v>
      </c>
      <c r="H5" s="39" t="s">
        <v>751</v>
      </c>
      <c r="I5" s="39" t="s">
        <v>752</v>
      </c>
      <c r="J5" s="39" t="s">
        <v>753</v>
      </c>
      <c r="K5" s="39" t="s">
        <v>754</v>
      </c>
      <c r="L5" s="39" t="s">
        <v>755</v>
      </c>
      <c r="M5" s="40" t="s">
        <v>5</v>
      </c>
      <c r="N5" s="38" t="s">
        <v>747</v>
      </c>
      <c r="O5" s="39" t="s">
        <v>748</v>
      </c>
      <c r="P5" s="39" t="s">
        <v>749</v>
      </c>
      <c r="Q5" s="39" t="s">
        <v>750</v>
      </c>
      <c r="R5" s="39" t="s">
        <v>751</v>
      </c>
      <c r="S5" s="39" t="s">
        <v>752</v>
      </c>
      <c r="T5" s="39" t="s">
        <v>753</v>
      </c>
      <c r="U5" s="39" t="s">
        <v>754</v>
      </c>
      <c r="V5" s="39" t="s">
        <v>755</v>
      </c>
      <c r="W5" s="40" t="s">
        <v>5</v>
      </c>
      <c r="X5" s="38" t="s">
        <v>747</v>
      </c>
      <c r="Y5" s="39" t="s">
        <v>748</v>
      </c>
      <c r="Z5" s="39" t="s">
        <v>749</v>
      </c>
      <c r="AA5" s="39" t="s">
        <v>750</v>
      </c>
      <c r="AB5" s="39" t="s">
        <v>751</v>
      </c>
      <c r="AC5" s="39" t="s">
        <v>752</v>
      </c>
      <c r="AD5" s="39" t="s">
        <v>753</v>
      </c>
      <c r="AE5" s="39" t="s">
        <v>754</v>
      </c>
      <c r="AF5" s="39" t="s">
        <v>755</v>
      </c>
      <c r="AG5" s="40" t="s">
        <v>5</v>
      </c>
    </row>
    <row r="6" spans="1:35" ht="12.75">
      <c r="A6" s="3" t="s">
        <v>6</v>
      </c>
      <c r="B6" s="6" t="s">
        <v>658</v>
      </c>
      <c r="C6" s="2" t="s">
        <v>7</v>
      </c>
      <c r="D6" s="7">
        <v>670.95</v>
      </c>
      <c r="E6" s="7">
        <v>450713.4</v>
      </c>
      <c r="F6" s="7">
        <v>613881.9</v>
      </c>
      <c r="G6" s="7">
        <v>1012063.08</v>
      </c>
      <c r="H6" s="7">
        <v>382167.6</v>
      </c>
      <c r="I6" s="7">
        <v>60711.09</v>
      </c>
      <c r="J6" s="7">
        <v>11757.02</v>
      </c>
      <c r="K6" s="7">
        <v>1623</v>
      </c>
      <c r="L6" s="7">
        <v>0</v>
      </c>
      <c r="M6" s="7">
        <f>SUM(D6:L6)</f>
        <v>2533588.04</v>
      </c>
      <c r="N6" s="7">
        <v>0</v>
      </c>
      <c r="O6" s="7">
        <v>392643.33</v>
      </c>
      <c r="P6" s="7">
        <v>824373.65</v>
      </c>
      <c r="Q6" s="7">
        <v>1029920.32</v>
      </c>
      <c r="R6" s="7">
        <v>224399.07</v>
      </c>
      <c r="S6" s="7">
        <v>61065.82</v>
      </c>
      <c r="T6" s="7">
        <v>8927.82</v>
      </c>
      <c r="U6" s="7">
        <v>6606.88</v>
      </c>
      <c r="V6" s="7">
        <v>0</v>
      </c>
      <c r="W6" s="7">
        <f aca="true" t="shared" si="0" ref="W6:W69">SUM(N6:V6)</f>
        <v>2547936.889999999</v>
      </c>
      <c r="X6" s="7">
        <v>670.95</v>
      </c>
      <c r="Y6" s="7">
        <v>843356.73</v>
      </c>
      <c r="Z6" s="7">
        <v>1438255.55</v>
      </c>
      <c r="AA6" s="7">
        <v>2041983.4</v>
      </c>
      <c r="AB6" s="7">
        <v>606566.67</v>
      </c>
      <c r="AC6" s="7">
        <v>121776.91</v>
      </c>
      <c r="AD6" s="7">
        <v>20684.84</v>
      </c>
      <c r="AE6" s="7">
        <v>8229.88</v>
      </c>
      <c r="AF6" s="7">
        <v>0</v>
      </c>
      <c r="AG6" s="7">
        <f aca="true" t="shared" si="1" ref="AG6:AG69">SUM(X6:AF6)</f>
        <v>5081524.93</v>
      </c>
      <c r="AH6" s="5"/>
      <c r="AI6" s="5"/>
    </row>
    <row r="7" spans="1:35" ht="12.75">
      <c r="A7" s="3" t="s">
        <v>8</v>
      </c>
      <c r="B7" s="6" t="s">
        <v>658</v>
      </c>
      <c r="C7" s="2" t="s">
        <v>9</v>
      </c>
      <c r="D7" s="7">
        <v>3002.36</v>
      </c>
      <c r="E7" s="7">
        <v>2422431.51</v>
      </c>
      <c r="F7" s="7">
        <v>471398.56</v>
      </c>
      <c r="G7" s="7">
        <v>337923.35</v>
      </c>
      <c r="H7" s="7">
        <v>161232.75</v>
      </c>
      <c r="I7" s="7">
        <v>67547.69</v>
      </c>
      <c r="J7" s="7">
        <v>12625.41</v>
      </c>
      <c r="K7" s="7">
        <v>4365.33</v>
      </c>
      <c r="L7" s="7">
        <v>0</v>
      </c>
      <c r="M7" s="7">
        <f aca="true" t="shared" si="2" ref="M7:M70">SUM(D7:L7)</f>
        <v>3480526.96</v>
      </c>
      <c r="N7" s="7">
        <v>5089.53</v>
      </c>
      <c r="O7" s="7">
        <v>3046256.59</v>
      </c>
      <c r="P7" s="7">
        <v>332300.65</v>
      </c>
      <c r="Q7" s="7">
        <v>166473.84</v>
      </c>
      <c r="R7" s="7">
        <v>58859.29</v>
      </c>
      <c r="S7" s="7">
        <v>30282.31</v>
      </c>
      <c r="T7" s="7">
        <v>13409.66</v>
      </c>
      <c r="U7" s="7">
        <v>1627.43</v>
      </c>
      <c r="V7" s="7">
        <v>0</v>
      </c>
      <c r="W7" s="7">
        <f t="shared" si="0"/>
        <v>3654299.3</v>
      </c>
      <c r="X7" s="7">
        <v>8091.89</v>
      </c>
      <c r="Y7" s="7">
        <v>5468688.1</v>
      </c>
      <c r="Z7" s="7">
        <v>803699.21</v>
      </c>
      <c r="AA7" s="7">
        <v>504397.19</v>
      </c>
      <c r="AB7" s="7">
        <v>220092.04</v>
      </c>
      <c r="AC7" s="7">
        <v>97830</v>
      </c>
      <c r="AD7" s="7">
        <v>26035.07</v>
      </c>
      <c r="AE7" s="7">
        <v>5992.76</v>
      </c>
      <c r="AF7" s="7">
        <v>0</v>
      </c>
      <c r="AG7" s="7">
        <f t="shared" si="1"/>
        <v>7134826.26</v>
      </c>
      <c r="AH7" s="5"/>
      <c r="AI7" s="5"/>
    </row>
    <row r="8" spans="1:35" ht="12.75">
      <c r="A8" s="3" t="s">
        <v>10</v>
      </c>
      <c r="B8" s="6" t="s">
        <v>658</v>
      </c>
      <c r="C8" s="2" t="s">
        <v>11</v>
      </c>
      <c r="D8" s="7">
        <v>15219</v>
      </c>
      <c r="E8" s="7">
        <v>2332903</v>
      </c>
      <c r="F8" s="7">
        <v>872441</v>
      </c>
      <c r="G8" s="7">
        <v>613624</v>
      </c>
      <c r="H8" s="7">
        <v>222936</v>
      </c>
      <c r="I8" s="7">
        <v>101837</v>
      </c>
      <c r="J8" s="7">
        <v>41532</v>
      </c>
      <c r="K8" s="7">
        <v>34354</v>
      </c>
      <c r="L8" s="7">
        <v>0</v>
      </c>
      <c r="M8" s="7">
        <f t="shared" si="2"/>
        <v>4234846</v>
      </c>
      <c r="N8" s="7">
        <v>8073</v>
      </c>
      <c r="O8" s="7">
        <v>2652456</v>
      </c>
      <c r="P8" s="7">
        <v>644266</v>
      </c>
      <c r="Q8" s="7">
        <v>222360</v>
      </c>
      <c r="R8" s="7">
        <v>93545</v>
      </c>
      <c r="S8" s="7">
        <v>25989</v>
      </c>
      <c r="T8" s="7">
        <v>14624</v>
      </c>
      <c r="U8" s="7">
        <v>11643</v>
      </c>
      <c r="V8" s="7">
        <v>0</v>
      </c>
      <c r="W8" s="7">
        <f t="shared" si="0"/>
        <v>3672956</v>
      </c>
      <c r="X8" s="7">
        <v>23292</v>
      </c>
      <c r="Y8" s="7">
        <v>4985359</v>
      </c>
      <c r="Z8" s="7">
        <v>1516707</v>
      </c>
      <c r="AA8" s="7">
        <v>835984</v>
      </c>
      <c r="AB8" s="7">
        <v>316481</v>
      </c>
      <c r="AC8" s="7">
        <v>127826</v>
      </c>
      <c r="AD8" s="7">
        <v>56156</v>
      </c>
      <c r="AE8" s="7">
        <v>45997</v>
      </c>
      <c r="AF8" s="7">
        <v>0</v>
      </c>
      <c r="AG8" s="7">
        <f t="shared" si="1"/>
        <v>7907802</v>
      </c>
      <c r="AH8" s="5"/>
      <c r="AI8" s="5"/>
    </row>
    <row r="9" spans="1:36" ht="12.75">
      <c r="A9" s="3" t="s">
        <v>12</v>
      </c>
      <c r="B9" s="6" t="s">
        <v>658</v>
      </c>
      <c r="C9" s="2" t="s">
        <v>13</v>
      </c>
      <c r="D9" s="7">
        <v>831</v>
      </c>
      <c r="E9" s="7">
        <v>1055178</v>
      </c>
      <c r="F9" s="7">
        <v>1559021</v>
      </c>
      <c r="G9" s="7">
        <v>1940597</v>
      </c>
      <c r="H9" s="7">
        <v>1082356</v>
      </c>
      <c r="I9" s="7">
        <v>464587</v>
      </c>
      <c r="J9" s="7">
        <v>147785</v>
      </c>
      <c r="K9" s="7">
        <v>47109</v>
      </c>
      <c r="L9" s="7">
        <v>0</v>
      </c>
      <c r="M9" s="7">
        <f t="shared" si="2"/>
        <v>6297464</v>
      </c>
      <c r="N9" s="7">
        <v>1275</v>
      </c>
      <c r="O9" s="7">
        <v>1084437</v>
      </c>
      <c r="P9" s="7">
        <v>1633363</v>
      </c>
      <c r="Q9" s="7">
        <v>1714607</v>
      </c>
      <c r="R9" s="7">
        <v>602707</v>
      </c>
      <c r="S9" s="7">
        <v>224453</v>
      </c>
      <c r="T9" s="7">
        <v>65881</v>
      </c>
      <c r="U9" s="7">
        <v>32921</v>
      </c>
      <c r="V9" s="7">
        <v>0</v>
      </c>
      <c r="W9" s="7">
        <f t="shared" si="0"/>
        <v>5359644</v>
      </c>
      <c r="X9" s="7">
        <v>2106</v>
      </c>
      <c r="Y9" s="7">
        <v>2139615</v>
      </c>
      <c r="Z9" s="7">
        <v>3192384</v>
      </c>
      <c r="AA9" s="7">
        <v>3655204</v>
      </c>
      <c r="AB9" s="7">
        <v>1685063</v>
      </c>
      <c r="AC9" s="7">
        <v>689040</v>
      </c>
      <c r="AD9" s="7">
        <v>213666</v>
      </c>
      <c r="AE9" s="7">
        <v>80030</v>
      </c>
      <c r="AF9" s="7">
        <v>0</v>
      </c>
      <c r="AG9" s="7">
        <f t="shared" si="1"/>
        <v>11657108</v>
      </c>
      <c r="AH9" s="5"/>
      <c r="AI9" s="5"/>
      <c r="AJ9" s="5"/>
    </row>
    <row r="10" spans="1:36" ht="12.75">
      <c r="A10" s="3" t="s">
        <v>14</v>
      </c>
      <c r="B10" s="6" t="s">
        <v>658</v>
      </c>
      <c r="C10" s="2" t="s">
        <v>15</v>
      </c>
      <c r="D10" s="7">
        <v>10347.75</v>
      </c>
      <c r="E10" s="7">
        <v>3058615.01</v>
      </c>
      <c r="F10" s="7">
        <v>776709.05</v>
      </c>
      <c r="G10" s="7">
        <v>504767.89</v>
      </c>
      <c r="H10" s="7">
        <v>121490.77</v>
      </c>
      <c r="I10" s="7">
        <v>38964.79</v>
      </c>
      <c r="J10" s="7">
        <v>16302.46</v>
      </c>
      <c r="K10" s="7">
        <v>919.28</v>
      </c>
      <c r="L10" s="7">
        <v>0</v>
      </c>
      <c r="M10" s="7">
        <f t="shared" si="2"/>
        <v>4528116.999999999</v>
      </c>
      <c r="N10" s="7">
        <v>8072.24</v>
      </c>
      <c r="O10" s="7">
        <v>5187987.99</v>
      </c>
      <c r="P10" s="7">
        <v>651992.2</v>
      </c>
      <c r="Q10" s="7">
        <v>294181.14</v>
      </c>
      <c r="R10" s="7">
        <v>94062.06</v>
      </c>
      <c r="S10" s="7">
        <v>38236.88</v>
      </c>
      <c r="T10" s="7">
        <v>5483.86</v>
      </c>
      <c r="U10" s="7">
        <v>771.19</v>
      </c>
      <c r="V10" s="7">
        <v>0</v>
      </c>
      <c r="W10" s="7">
        <f t="shared" si="0"/>
        <v>6280787.5600000005</v>
      </c>
      <c r="X10" s="7">
        <v>18419.99</v>
      </c>
      <c r="Y10" s="7">
        <v>8246603</v>
      </c>
      <c r="Z10" s="7">
        <v>1428701.25</v>
      </c>
      <c r="AA10" s="7">
        <v>798949.03</v>
      </c>
      <c r="AB10" s="7">
        <v>215552.83</v>
      </c>
      <c r="AC10" s="7">
        <v>77201.67</v>
      </c>
      <c r="AD10" s="7">
        <v>21786.32</v>
      </c>
      <c r="AE10" s="7">
        <v>1690.47</v>
      </c>
      <c r="AF10" s="7">
        <v>0</v>
      </c>
      <c r="AG10" s="7">
        <f t="shared" si="1"/>
        <v>10808904.56</v>
      </c>
      <c r="AH10" s="5"/>
      <c r="AI10" s="5"/>
      <c r="AJ10" s="5"/>
    </row>
    <row r="11" spans="1:36" ht="12.75">
      <c r="A11" s="3" t="s">
        <v>16</v>
      </c>
      <c r="B11" s="6" t="s">
        <v>658</v>
      </c>
      <c r="C11" s="2" t="s">
        <v>17</v>
      </c>
      <c r="D11" s="7">
        <v>1285</v>
      </c>
      <c r="E11" s="7">
        <v>393748</v>
      </c>
      <c r="F11" s="7">
        <v>1225121</v>
      </c>
      <c r="G11" s="7">
        <v>957381</v>
      </c>
      <c r="H11" s="7">
        <v>417416</v>
      </c>
      <c r="I11" s="7">
        <v>293261</v>
      </c>
      <c r="J11" s="7">
        <v>132558</v>
      </c>
      <c r="K11" s="7">
        <v>67308</v>
      </c>
      <c r="L11" s="7">
        <v>1</v>
      </c>
      <c r="M11" s="7">
        <f t="shared" si="2"/>
        <v>3488079</v>
      </c>
      <c r="N11" s="7">
        <v>1494</v>
      </c>
      <c r="O11" s="7">
        <v>559502</v>
      </c>
      <c r="P11" s="7">
        <v>1529768</v>
      </c>
      <c r="Q11" s="7">
        <v>1083111</v>
      </c>
      <c r="R11" s="7">
        <v>481775</v>
      </c>
      <c r="S11" s="7">
        <v>182931</v>
      </c>
      <c r="T11" s="7">
        <v>122212</v>
      </c>
      <c r="U11" s="7">
        <v>25742</v>
      </c>
      <c r="V11" s="7">
        <v>1</v>
      </c>
      <c r="W11" s="7">
        <f t="shared" si="0"/>
        <v>3986536</v>
      </c>
      <c r="X11" s="7">
        <v>2779</v>
      </c>
      <c r="Y11" s="7">
        <v>953250</v>
      </c>
      <c r="Z11" s="7">
        <v>2754889</v>
      </c>
      <c r="AA11" s="7">
        <v>2040492</v>
      </c>
      <c r="AB11" s="7">
        <v>899191</v>
      </c>
      <c r="AC11" s="7">
        <v>476192</v>
      </c>
      <c r="AD11" s="7">
        <v>254770</v>
      </c>
      <c r="AE11" s="7">
        <v>93050</v>
      </c>
      <c r="AF11" s="7">
        <v>2</v>
      </c>
      <c r="AG11" s="7">
        <f t="shared" si="1"/>
        <v>7474615</v>
      </c>
      <c r="AH11" s="5"/>
      <c r="AI11" s="5"/>
      <c r="AJ11" s="5"/>
    </row>
    <row r="12" spans="1:33" ht="12.75">
      <c r="A12" s="3" t="s">
        <v>18</v>
      </c>
      <c r="B12" s="6" t="s">
        <v>658</v>
      </c>
      <c r="C12" s="2" t="s">
        <v>19</v>
      </c>
      <c r="D12" s="7">
        <v>1455.69</v>
      </c>
      <c r="E12" s="7">
        <v>307943.63</v>
      </c>
      <c r="F12" s="7">
        <v>1231453.54</v>
      </c>
      <c r="G12" s="7">
        <v>1477782.62</v>
      </c>
      <c r="H12" s="7">
        <v>456434.92</v>
      </c>
      <c r="I12" s="7">
        <v>298848.51</v>
      </c>
      <c r="J12" s="7">
        <v>110821.54</v>
      </c>
      <c r="K12" s="7">
        <v>58402.55</v>
      </c>
      <c r="L12" s="7">
        <v>0</v>
      </c>
      <c r="M12" s="7">
        <f t="shared" si="2"/>
        <v>3943143</v>
      </c>
      <c r="N12" s="7">
        <v>724.4</v>
      </c>
      <c r="O12" s="7">
        <v>432960.14</v>
      </c>
      <c r="P12" s="7">
        <v>1301601.15</v>
      </c>
      <c r="Q12" s="7">
        <v>1744018.64</v>
      </c>
      <c r="R12" s="7">
        <v>491122.51</v>
      </c>
      <c r="S12" s="7">
        <v>170586.02</v>
      </c>
      <c r="T12" s="7">
        <v>80475.31</v>
      </c>
      <c r="U12" s="7">
        <v>31813.93</v>
      </c>
      <c r="V12" s="7">
        <v>1239.82</v>
      </c>
      <c r="W12" s="7">
        <f t="shared" si="0"/>
        <v>4254541.92</v>
      </c>
      <c r="X12" s="7">
        <v>2180.09</v>
      </c>
      <c r="Y12" s="7">
        <v>740903.77</v>
      </c>
      <c r="Z12" s="7">
        <v>2533054.69</v>
      </c>
      <c r="AA12" s="7">
        <v>3221801.26</v>
      </c>
      <c r="AB12" s="7">
        <v>947557.43</v>
      </c>
      <c r="AC12" s="7">
        <v>469434.53</v>
      </c>
      <c r="AD12" s="7">
        <v>191296.85</v>
      </c>
      <c r="AE12" s="7">
        <v>90216.48</v>
      </c>
      <c r="AF12" s="7">
        <v>1239.82</v>
      </c>
      <c r="AG12" s="7">
        <f t="shared" si="1"/>
        <v>8197684.92</v>
      </c>
    </row>
    <row r="13" spans="1:33" ht="12.75">
      <c r="A13" s="3" t="s">
        <v>20</v>
      </c>
      <c r="B13" s="6" t="s">
        <v>658</v>
      </c>
      <c r="C13" s="2" t="s">
        <v>21</v>
      </c>
      <c r="D13" s="7">
        <v>2706.31</v>
      </c>
      <c r="E13" s="7">
        <v>600333.92</v>
      </c>
      <c r="F13" s="7">
        <v>1256306.9</v>
      </c>
      <c r="G13" s="7">
        <v>522086.23</v>
      </c>
      <c r="H13" s="7">
        <v>294991.06</v>
      </c>
      <c r="I13" s="7">
        <v>106405.05</v>
      </c>
      <c r="J13" s="7">
        <v>29612.9</v>
      </c>
      <c r="K13" s="7">
        <v>15421.74</v>
      </c>
      <c r="L13" s="7">
        <v>0</v>
      </c>
      <c r="M13" s="7">
        <f t="shared" si="2"/>
        <v>2827864.11</v>
      </c>
      <c r="N13" s="7">
        <v>0</v>
      </c>
      <c r="O13" s="7">
        <v>570974.59</v>
      </c>
      <c r="P13" s="7">
        <v>987585.51</v>
      </c>
      <c r="Q13" s="7">
        <v>259024.98</v>
      </c>
      <c r="R13" s="7">
        <v>107511.49</v>
      </c>
      <c r="S13" s="7">
        <v>47343.03</v>
      </c>
      <c r="T13" s="7">
        <v>18079.71</v>
      </c>
      <c r="U13" s="7">
        <v>3934.43</v>
      </c>
      <c r="V13" s="7">
        <v>0</v>
      </c>
      <c r="W13" s="7">
        <f t="shared" si="0"/>
        <v>1994453.74</v>
      </c>
      <c r="X13" s="7">
        <v>2706.31</v>
      </c>
      <c r="Y13" s="7">
        <v>1171308.51</v>
      </c>
      <c r="Z13" s="7">
        <v>2243892.41</v>
      </c>
      <c r="AA13" s="7">
        <v>781111.21</v>
      </c>
      <c r="AB13" s="7">
        <v>402502.55</v>
      </c>
      <c r="AC13" s="7">
        <v>153748.08</v>
      </c>
      <c r="AD13" s="7">
        <v>47692.61</v>
      </c>
      <c r="AE13" s="7">
        <v>19356.17</v>
      </c>
      <c r="AF13" s="7">
        <v>0</v>
      </c>
      <c r="AG13" s="7">
        <f t="shared" si="1"/>
        <v>4822317.850000001</v>
      </c>
    </row>
    <row r="14" spans="1:33" ht="12.75">
      <c r="A14" s="3" t="s">
        <v>22</v>
      </c>
      <c r="B14" s="6" t="s">
        <v>659</v>
      </c>
      <c r="C14" s="2" t="s">
        <v>23</v>
      </c>
      <c r="D14" s="7">
        <v>0</v>
      </c>
      <c r="E14" s="7">
        <v>508537.98</v>
      </c>
      <c r="F14" s="7">
        <v>1063290.17</v>
      </c>
      <c r="G14" s="7">
        <v>3756889.15</v>
      </c>
      <c r="H14" s="7">
        <v>547311.3</v>
      </c>
      <c r="I14" s="7">
        <v>115652.85</v>
      </c>
      <c r="J14" s="7">
        <v>23644.45</v>
      </c>
      <c r="K14" s="7">
        <v>2382.25</v>
      </c>
      <c r="L14" s="7">
        <v>0</v>
      </c>
      <c r="M14" s="7">
        <f t="shared" si="2"/>
        <v>6017708.149999999</v>
      </c>
      <c r="N14" s="7">
        <v>0</v>
      </c>
      <c r="O14" s="7">
        <v>1365130.03</v>
      </c>
      <c r="P14" s="7">
        <v>2197164.04</v>
      </c>
      <c r="Q14" s="7">
        <v>6780027.46</v>
      </c>
      <c r="R14" s="7">
        <v>1093904.59</v>
      </c>
      <c r="S14" s="7">
        <v>209133.15</v>
      </c>
      <c r="T14" s="7">
        <v>24351.92</v>
      </c>
      <c r="U14" s="7">
        <v>0</v>
      </c>
      <c r="V14" s="7">
        <v>0</v>
      </c>
      <c r="W14" s="7">
        <f t="shared" si="0"/>
        <v>11669711.190000001</v>
      </c>
      <c r="X14" s="7">
        <v>0</v>
      </c>
      <c r="Y14" s="7">
        <v>1873668.01</v>
      </c>
      <c r="Z14" s="7">
        <v>3260454.21</v>
      </c>
      <c r="AA14" s="7">
        <v>10536916.61</v>
      </c>
      <c r="AB14" s="7">
        <v>1641215.89</v>
      </c>
      <c r="AC14" s="7">
        <v>324786</v>
      </c>
      <c r="AD14" s="7">
        <v>47996.37</v>
      </c>
      <c r="AE14" s="7">
        <v>2382.25</v>
      </c>
      <c r="AF14" s="7">
        <v>0</v>
      </c>
      <c r="AG14" s="7">
        <f t="shared" si="1"/>
        <v>17687419.34</v>
      </c>
    </row>
    <row r="15" spans="1:33" ht="12.75">
      <c r="A15" s="3" t="s">
        <v>24</v>
      </c>
      <c r="B15" s="6" t="s">
        <v>659</v>
      </c>
      <c r="C15" s="2" t="s">
        <v>25</v>
      </c>
      <c r="D15" s="7">
        <v>0</v>
      </c>
      <c r="E15" s="7">
        <v>188060</v>
      </c>
      <c r="F15" s="7">
        <v>1089004</v>
      </c>
      <c r="G15" s="7">
        <v>2487204</v>
      </c>
      <c r="H15" s="7">
        <v>2633786</v>
      </c>
      <c r="I15" s="7">
        <v>2203303</v>
      </c>
      <c r="J15" s="7">
        <v>1134676</v>
      </c>
      <c r="K15" s="7">
        <v>591244</v>
      </c>
      <c r="L15" s="7">
        <v>40348</v>
      </c>
      <c r="M15" s="7">
        <f t="shared" si="2"/>
        <v>10367625</v>
      </c>
      <c r="N15" s="7">
        <v>539.92</v>
      </c>
      <c r="O15" s="7">
        <v>732478</v>
      </c>
      <c r="P15" s="7">
        <v>2302400</v>
      </c>
      <c r="Q15" s="7">
        <v>5172537</v>
      </c>
      <c r="R15" s="7">
        <v>5467538</v>
      </c>
      <c r="S15" s="7">
        <v>3314705</v>
      </c>
      <c r="T15" s="7">
        <v>1320560</v>
      </c>
      <c r="U15" s="7">
        <v>487415</v>
      </c>
      <c r="V15" s="7">
        <v>20133</v>
      </c>
      <c r="W15" s="7">
        <f t="shared" si="0"/>
        <v>18818305.92</v>
      </c>
      <c r="X15" s="7">
        <v>539.92</v>
      </c>
      <c r="Y15" s="7">
        <v>920538</v>
      </c>
      <c r="Z15" s="7">
        <v>3391404</v>
      </c>
      <c r="AA15" s="7">
        <v>7659741</v>
      </c>
      <c r="AB15" s="7">
        <v>8101324</v>
      </c>
      <c r="AC15" s="7">
        <v>5518008</v>
      </c>
      <c r="AD15" s="7">
        <v>2455236</v>
      </c>
      <c r="AE15" s="7">
        <v>1078659</v>
      </c>
      <c r="AF15" s="7">
        <v>60481</v>
      </c>
      <c r="AG15" s="7">
        <f t="shared" si="1"/>
        <v>29185930.92</v>
      </c>
    </row>
    <row r="16" spans="1:33" ht="12.75">
      <c r="A16" s="3" t="s">
        <v>26</v>
      </c>
      <c r="B16" s="6" t="s">
        <v>660</v>
      </c>
      <c r="C16" s="2" t="s">
        <v>27</v>
      </c>
      <c r="D16" s="7">
        <v>56234.65</v>
      </c>
      <c r="E16" s="7">
        <v>6465929.55</v>
      </c>
      <c r="F16" s="7">
        <v>914013.13</v>
      </c>
      <c r="G16" s="7">
        <v>544598.53</v>
      </c>
      <c r="H16" s="7">
        <v>226121.67</v>
      </c>
      <c r="I16" s="7">
        <v>71195.72</v>
      </c>
      <c r="J16" s="7">
        <v>28256.56</v>
      </c>
      <c r="K16" s="7">
        <v>5073.91</v>
      </c>
      <c r="L16" s="7">
        <v>0</v>
      </c>
      <c r="M16" s="7">
        <f t="shared" si="2"/>
        <v>8311423.72</v>
      </c>
      <c r="N16" s="7">
        <v>18852.19</v>
      </c>
      <c r="O16" s="7">
        <v>7965796.82</v>
      </c>
      <c r="P16" s="7">
        <v>741792.01</v>
      </c>
      <c r="Q16" s="7">
        <v>327426.15</v>
      </c>
      <c r="R16" s="7">
        <v>130457.71</v>
      </c>
      <c r="S16" s="7">
        <v>36624.78</v>
      </c>
      <c r="T16" s="7">
        <v>17773.96</v>
      </c>
      <c r="U16" s="7">
        <v>350.31</v>
      </c>
      <c r="V16" s="7">
        <v>0</v>
      </c>
      <c r="W16" s="7">
        <f t="shared" si="0"/>
        <v>9239073.930000003</v>
      </c>
      <c r="X16" s="7">
        <v>75086.84</v>
      </c>
      <c r="Y16" s="7">
        <v>14431726.370000001</v>
      </c>
      <c r="Z16" s="7">
        <v>1655805.14</v>
      </c>
      <c r="AA16" s="7">
        <v>872024.68</v>
      </c>
      <c r="AB16" s="7">
        <v>356579.38</v>
      </c>
      <c r="AC16" s="7">
        <v>107820.5</v>
      </c>
      <c r="AD16" s="7">
        <v>46030.52</v>
      </c>
      <c r="AE16" s="7">
        <v>5424.22</v>
      </c>
      <c r="AF16" s="7">
        <v>0</v>
      </c>
      <c r="AG16" s="7">
        <f t="shared" si="1"/>
        <v>17550497.65</v>
      </c>
    </row>
    <row r="17" spans="1:33" ht="12.75">
      <c r="A17" s="3" t="s">
        <v>28</v>
      </c>
      <c r="B17" s="6" t="s">
        <v>658</v>
      </c>
      <c r="C17" s="3" t="s">
        <v>29</v>
      </c>
      <c r="D17" s="7">
        <v>0</v>
      </c>
      <c r="E17" s="7">
        <v>1968000</v>
      </c>
      <c r="F17" s="7">
        <v>389600</v>
      </c>
      <c r="G17" s="7">
        <v>228381</v>
      </c>
      <c r="H17" s="7">
        <v>78516</v>
      </c>
      <c r="I17" s="7">
        <v>27279</v>
      </c>
      <c r="J17" s="7">
        <v>5025</v>
      </c>
      <c r="K17" s="7">
        <v>0</v>
      </c>
      <c r="L17" s="7">
        <v>0</v>
      </c>
      <c r="M17" s="7">
        <f t="shared" si="2"/>
        <v>2696801</v>
      </c>
      <c r="N17" s="7">
        <v>0</v>
      </c>
      <c r="O17" s="7">
        <v>3251868</v>
      </c>
      <c r="P17" s="7">
        <v>219796</v>
      </c>
      <c r="Q17" s="7">
        <v>80098</v>
      </c>
      <c r="R17" s="7">
        <v>24190</v>
      </c>
      <c r="S17" s="7">
        <v>13057</v>
      </c>
      <c r="T17" s="7">
        <v>596</v>
      </c>
      <c r="U17" s="7">
        <v>0</v>
      </c>
      <c r="V17" s="7">
        <v>0</v>
      </c>
      <c r="W17" s="7">
        <f t="shared" si="0"/>
        <v>3589605</v>
      </c>
      <c r="X17" s="7">
        <v>0</v>
      </c>
      <c r="Y17" s="7">
        <v>5219868</v>
      </c>
      <c r="Z17" s="7">
        <v>609396</v>
      </c>
      <c r="AA17" s="7">
        <v>308479</v>
      </c>
      <c r="AB17" s="7">
        <v>102706</v>
      </c>
      <c r="AC17" s="7">
        <v>40336</v>
      </c>
      <c r="AD17" s="7">
        <v>5621</v>
      </c>
      <c r="AE17" s="7">
        <v>0</v>
      </c>
      <c r="AF17" s="7">
        <v>0</v>
      </c>
      <c r="AG17" s="7">
        <f t="shared" si="1"/>
        <v>6286406</v>
      </c>
    </row>
    <row r="18" spans="1:33" ht="12.75">
      <c r="A18" s="3" t="s">
        <v>30</v>
      </c>
      <c r="B18" s="6" t="s">
        <v>658</v>
      </c>
      <c r="C18" s="2" t="s">
        <v>31</v>
      </c>
      <c r="D18" s="7">
        <v>1442</v>
      </c>
      <c r="E18" s="7">
        <v>1315326</v>
      </c>
      <c r="F18" s="7">
        <v>1827237</v>
      </c>
      <c r="G18" s="7">
        <v>2420639</v>
      </c>
      <c r="H18" s="7">
        <v>924578</v>
      </c>
      <c r="I18" s="7">
        <v>311307</v>
      </c>
      <c r="J18" s="7">
        <v>103072</v>
      </c>
      <c r="K18" s="7">
        <v>31371</v>
      </c>
      <c r="L18" s="7">
        <v>0</v>
      </c>
      <c r="M18" s="7">
        <f t="shared" si="2"/>
        <v>6934972</v>
      </c>
      <c r="N18" s="7">
        <v>0</v>
      </c>
      <c r="O18" s="7">
        <v>1571827</v>
      </c>
      <c r="P18" s="7">
        <v>2328094</v>
      </c>
      <c r="Q18" s="7">
        <v>2420034</v>
      </c>
      <c r="R18" s="7">
        <v>918404</v>
      </c>
      <c r="S18" s="7">
        <v>183960</v>
      </c>
      <c r="T18" s="7">
        <v>50345</v>
      </c>
      <c r="U18" s="7">
        <v>9459</v>
      </c>
      <c r="V18" s="7">
        <v>75</v>
      </c>
      <c r="W18" s="7">
        <f t="shared" si="0"/>
        <v>7482198</v>
      </c>
      <c r="X18" s="7">
        <v>1442</v>
      </c>
      <c r="Y18" s="7">
        <v>2887153</v>
      </c>
      <c r="Z18" s="7">
        <v>4155331</v>
      </c>
      <c r="AA18" s="7">
        <v>4840673</v>
      </c>
      <c r="AB18" s="7">
        <v>1842982</v>
      </c>
      <c r="AC18" s="7">
        <v>495267</v>
      </c>
      <c r="AD18" s="7">
        <v>153417</v>
      </c>
      <c r="AE18" s="7">
        <v>40830</v>
      </c>
      <c r="AF18" s="7">
        <v>75</v>
      </c>
      <c r="AG18" s="7">
        <f t="shared" si="1"/>
        <v>14417170</v>
      </c>
    </row>
    <row r="19" spans="1:33" ht="12.75">
      <c r="A19" s="3" t="s">
        <v>32</v>
      </c>
      <c r="B19" s="6" t="s">
        <v>658</v>
      </c>
      <c r="C19" s="2" t="s">
        <v>33</v>
      </c>
      <c r="D19" s="7">
        <v>0</v>
      </c>
      <c r="E19" s="7">
        <v>174033</v>
      </c>
      <c r="F19" s="7">
        <v>1097003</v>
      </c>
      <c r="G19" s="7">
        <v>1268760</v>
      </c>
      <c r="H19" s="7">
        <v>355013</v>
      </c>
      <c r="I19" s="7">
        <v>192298</v>
      </c>
      <c r="J19" s="7">
        <v>77223</v>
      </c>
      <c r="K19" s="7">
        <v>19138</v>
      </c>
      <c r="L19" s="7">
        <v>2107</v>
      </c>
      <c r="M19" s="7">
        <f t="shared" si="2"/>
        <v>3185575</v>
      </c>
      <c r="N19" s="7">
        <v>0</v>
      </c>
      <c r="O19" s="7">
        <v>227239</v>
      </c>
      <c r="P19" s="7">
        <v>1428160</v>
      </c>
      <c r="Q19" s="7">
        <v>2215810</v>
      </c>
      <c r="R19" s="7">
        <v>571554</v>
      </c>
      <c r="S19" s="7">
        <v>165284</v>
      </c>
      <c r="T19" s="7">
        <v>36931</v>
      </c>
      <c r="U19" s="7">
        <v>14446</v>
      </c>
      <c r="V19" s="7">
        <v>0</v>
      </c>
      <c r="W19" s="7">
        <f t="shared" si="0"/>
        <v>4659424</v>
      </c>
      <c r="X19" s="7">
        <v>0</v>
      </c>
      <c r="Y19" s="7">
        <v>401272</v>
      </c>
      <c r="Z19" s="7">
        <v>2525163</v>
      </c>
      <c r="AA19" s="7">
        <v>3484570</v>
      </c>
      <c r="AB19" s="7">
        <v>926567</v>
      </c>
      <c r="AC19" s="7">
        <v>357582</v>
      </c>
      <c r="AD19" s="7">
        <v>114154</v>
      </c>
      <c r="AE19" s="7">
        <v>33584</v>
      </c>
      <c r="AF19" s="7">
        <v>2107</v>
      </c>
      <c r="AG19" s="7">
        <f t="shared" si="1"/>
        <v>7844999</v>
      </c>
    </row>
    <row r="20" spans="1:33" ht="12.75">
      <c r="A20" s="3" t="s">
        <v>34</v>
      </c>
      <c r="B20" s="6" t="s">
        <v>658</v>
      </c>
      <c r="C20" s="2" t="s">
        <v>35</v>
      </c>
      <c r="D20" s="7">
        <v>13044</v>
      </c>
      <c r="E20" s="7">
        <v>2985253</v>
      </c>
      <c r="F20" s="7">
        <v>457304</v>
      </c>
      <c r="G20" s="7">
        <v>310516</v>
      </c>
      <c r="H20" s="7">
        <v>207208</v>
      </c>
      <c r="I20" s="7">
        <v>83510</v>
      </c>
      <c r="J20" s="7">
        <v>34873</v>
      </c>
      <c r="K20" s="7">
        <v>8465</v>
      </c>
      <c r="L20" s="7">
        <v>0</v>
      </c>
      <c r="M20" s="7">
        <f t="shared" si="2"/>
        <v>4100173</v>
      </c>
      <c r="N20" s="7">
        <v>17969</v>
      </c>
      <c r="O20" s="7">
        <v>3551575</v>
      </c>
      <c r="P20" s="7">
        <v>318779</v>
      </c>
      <c r="Q20" s="7">
        <v>176691</v>
      </c>
      <c r="R20" s="7">
        <v>113871</v>
      </c>
      <c r="S20" s="7">
        <v>60595</v>
      </c>
      <c r="T20" s="7">
        <v>23651</v>
      </c>
      <c r="U20" s="7">
        <v>11780</v>
      </c>
      <c r="V20" s="7">
        <v>0</v>
      </c>
      <c r="W20" s="7">
        <f t="shared" si="0"/>
        <v>4274911</v>
      </c>
      <c r="X20" s="7">
        <v>31013</v>
      </c>
      <c r="Y20" s="7">
        <v>6536828</v>
      </c>
      <c r="Z20" s="7">
        <v>776083</v>
      </c>
      <c r="AA20" s="7">
        <v>487207</v>
      </c>
      <c r="AB20" s="7">
        <v>321079</v>
      </c>
      <c r="AC20" s="7">
        <v>144105</v>
      </c>
      <c r="AD20" s="7">
        <v>58524</v>
      </c>
      <c r="AE20" s="7">
        <v>20245</v>
      </c>
      <c r="AF20" s="7">
        <v>0</v>
      </c>
      <c r="AG20" s="7">
        <f t="shared" si="1"/>
        <v>8375084</v>
      </c>
    </row>
    <row r="21" spans="1:33" ht="12.75">
      <c r="A21" s="3" t="s">
        <v>36</v>
      </c>
      <c r="B21" s="6" t="s">
        <v>661</v>
      </c>
      <c r="C21" s="2" t="s">
        <v>37</v>
      </c>
      <c r="D21" s="7">
        <v>2229.36</v>
      </c>
      <c r="E21" s="7">
        <v>757744.77</v>
      </c>
      <c r="F21" s="7">
        <v>2003471.9</v>
      </c>
      <c r="G21" s="7">
        <v>1136207.35</v>
      </c>
      <c r="H21" s="7">
        <v>515763.46</v>
      </c>
      <c r="I21" s="7">
        <v>274470.74</v>
      </c>
      <c r="J21" s="7">
        <v>112964.71</v>
      </c>
      <c r="K21" s="7">
        <v>53063.8</v>
      </c>
      <c r="L21" s="7">
        <v>0</v>
      </c>
      <c r="M21" s="7">
        <f t="shared" si="2"/>
        <v>4855916.09</v>
      </c>
      <c r="N21" s="7">
        <v>2694.39</v>
      </c>
      <c r="O21" s="7">
        <v>1192569.2</v>
      </c>
      <c r="P21" s="7">
        <v>1761848.03</v>
      </c>
      <c r="Q21" s="7">
        <v>939736.57</v>
      </c>
      <c r="R21" s="7">
        <v>252588.6</v>
      </c>
      <c r="S21" s="7">
        <v>123752.18</v>
      </c>
      <c r="T21" s="7">
        <v>38336.72</v>
      </c>
      <c r="U21" s="7">
        <v>17370.61</v>
      </c>
      <c r="V21" s="7">
        <v>0</v>
      </c>
      <c r="W21" s="7">
        <f t="shared" si="0"/>
        <v>4328896.3</v>
      </c>
      <c r="X21" s="7">
        <v>4923.75</v>
      </c>
      <c r="Y21" s="7">
        <v>1950313.97</v>
      </c>
      <c r="Z21" s="7">
        <v>3765319.93</v>
      </c>
      <c r="AA21" s="7">
        <v>2075943.92</v>
      </c>
      <c r="AB21" s="7">
        <v>768352.06</v>
      </c>
      <c r="AC21" s="7">
        <v>398222.92</v>
      </c>
      <c r="AD21" s="7">
        <v>151301.43</v>
      </c>
      <c r="AE21" s="7">
        <v>70434.41</v>
      </c>
      <c r="AF21" s="7">
        <v>0</v>
      </c>
      <c r="AG21" s="7">
        <f t="shared" si="1"/>
        <v>9184812.39</v>
      </c>
    </row>
    <row r="22" spans="1:33" ht="12.75">
      <c r="A22" s="3" t="s">
        <v>38</v>
      </c>
      <c r="B22" s="6" t="s">
        <v>661</v>
      </c>
      <c r="C22" s="2" t="s">
        <v>39</v>
      </c>
      <c r="D22" s="7">
        <v>1521</v>
      </c>
      <c r="E22" s="7">
        <v>1008272</v>
      </c>
      <c r="F22" s="7">
        <v>1575947</v>
      </c>
      <c r="G22" s="7">
        <v>1179667</v>
      </c>
      <c r="H22" s="7">
        <v>481326</v>
      </c>
      <c r="I22" s="7">
        <v>220286</v>
      </c>
      <c r="J22" s="7">
        <v>89849</v>
      </c>
      <c r="K22" s="7">
        <v>17016</v>
      </c>
      <c r="L22" s="7">
        <v>2349</v>
      </c>
      <c r="M22" s="7">
        <f t="shared" si="2"/>
        <v>4576233</v>
      </c>
      <c r="N22" s="7">
        <v>0</v>
      </c>
      <c r="O22" s="7">
        <v>1925942</v>
      </c>
      <c r="P22" s="7">
        <v>2725246</v>
      </c>
      <c r="Q22" s="7">
        <v>1673846</v>
      </c>
      <c r="R22" s="7">
        <v>562665</v>
      </c>
      <c r="S22" s="7">
        <v>241391</v>
      </c>
      <c r="T22" s="7">
        <v>67525</v>
      </c>
      <c r="U22" s="7">
        <v>17357</v>
      </c>
      <c r="V22" s="7">
        <v>0</v>
      </c>
      <c r="W22" s="7">
        <f t="shared" si="0"/>
        <v>7213972</v>
      </c>
      <c r="X22" s="7">
        <v>1521</v>
      </c>
      <c r="Y22" s="7">
        <v>2934214</v>
      </c>
      <c r="Z22" s="7">
        <v>4301193</v>
      </c>
      <c r="AA22" s="7">
        <v>2853513</v>
      </c>
      <c r="AB22" s="7">
        <v>1043991</v>
      </c>
      <c r="AC22" s="7">
        <v>461677</v>
      </c>
      <c r="AD22" s="7">
        <v>157374</v>
      </c>
      <c r="AE22" s="7">
        <v>34373</v>
      </c>
      <c r="AF22" s="7">
        <v>2349</v>
      </c>
      <c r="AG22" s="7">
        <f t="shared" si="1"/>
        <v>11790205</v>
      </c>
    </row>
    <row r="23" spans="1:33" ht="12.75">
      <c r="A23" s="3" t="s">
        <v>40</v>
      </c>
      <c r="B23" s="6" t="s">
        <v>659</v>
      </c>
      <c r="C23" s="2" t="s">
        <v>41</v>
      </c>
      <c r="D23" s="7">
        <v>766.85</v>
      </c>
      <c r="E23" s="7">
        <v>442207.28</v>
      </c>
      <c r="F23" s="7">
        <v>1357122.09</v>
      </c>
      <c r="G23" s="7">
        <v>2057164.62</v>
      </c>
      <c r="H23" s="7">
        <v>1433033.78</v>
      </c>
      <c r="I23" s="7">
        <v>781647.14</v>
      </c>
      <c r="J23" s="7">
        <v>132786.27</v>
      </c>
      <c r="K23" s="7">
        <v>34554.03</v>
      </c>
      <c r="L23" s="7">
        <v>0</v>
      </c>
      <c r="M23" s="7">
        <f t="shared" si="2"/>
        <v>6239282.06</v>
      </c>
      <c r="N23" s="7">
        <v>1133.34</v>
      </c>
      <c r="O23" s="7">
        <v>965550.87</v>
      </c>
      <c r="P23" s="7">
        <v>1919290.33</v>
      </c>
      <c r="Q23" s="7">
        <v>3719152.25</v>
      </c>
      <c r="R23" s="7">
        <v>1795149.63</v>
      </c>
      <c r="S23" s="7">
        <v>654493.63</v>
      </c>
      <c r="T23" s="7">
        <v>114739.84</v>
      </c>
      <c r="U23" s="7">
        <v>18521.17</v>
      </c>
      <c r="V23" s="7">
        <v>0</v>
      </c>
      <c r="W23" s="7">
        <f t="shared" si="0"/>
        <v>9188031.06</v>
      </c>
      <c r="X23" s="7">
        <v>1900.19</v>
      </c>
      <c r="Y23" s="7">
        <v>1407758.15</v>
      </c>
      <c r="Z23" s="7">
        <v>3276412.42</v>
      </c>
      <c r="AA23" s="7">
        <v>5776316.87</v>
      </c>
      <c r="AB23" s="7">
        <v>3228183.41</v>
      </c>
      <c r="AC23" s="7">
        <v>1436140.77</v>
      </c>
      <c r="AD23" s="7">
        <v>247526.11</v>
      </c>
      <c r="AE23" s="7">
        <v>53075.2</v>
      </c>
      <c r="AF23" s="7">
        <v>0</v>
      </c>
      <c r="AG23" s="7">
        <f t="shared" si="1"/>
        <v>15427313.119999997</v>
      </c>
    </row>
    <row r="24" spans="1:33" ht="12.75">
      <c r="A24" s="3" t="s">
        <v>42</v>
      </c>
      <c r="B24" s="6" t="s">
        <v>660</v>
      </c>
      <c r="C24" s="2" t="s">
        <v>43</v>
      </c>
      <c r="D24" s="7">
        <v>33664.28333676648</v>
      </c>
      <c r="E24" s="7">
        <v>15562632.448207524</v>
      </c>
      <c r="F24" s="7">
        <v>12336886.093476927</v>
      </c>
      <c r="G24" s="7">
        <v>5635110.288510579</v>
      </c>
      <c r="H24" s="7">
        <v>1976418.2790560364</v>
      </c>
      <c r="I24" s="7">
        <v>729958.6026071603</v>
      </c>
      <c r="J24" s="7">
        <v>261499.33397776357</v>
      </c>
      <c r="K24" s="7">
        <v>95286.28299419876</v>
      </c>
      <c r="L24" s="7">
        <v>7749.978318303322</v>
      </c>
      <c r="M24" s="7">
        <f t="shared" si="2"/>
        <v>36639205.59048525</v>
      </c>
      <c r="N24" s="7">
        <v>19063.47563695235</v>
      </c>
      <c r="O24" s="7">
        <v>34257717.68209884</v>
      </c>
      <c r="P24" s="7">
        <v>17051795.991022013</v>
      </c>
      <c r="Q24" s="7">
        <v>6733868.307714769</v>
      </c>
      <c r="R24" s="7">
        <v>2184324.1578577114</v>
      </c>
      <c r="S24" s="7">
        <v>634699.0045706145</v>
      </c>
      <c r="T24" s="7">
        <v>132951.73489574456</v>
      </c>
      <c r="U24" s="7">
        <v>91081.23769469222</v>
      </c>
      <c r="V24" s="7">
        <v>9292.818023403706</v>
      </c>
      <c r="W24" s="7">
        <f t="shared" si="0"/>
        <v>61114794.40951474</v>
      </c>
      <c r="X24" s="7">
        <v>52727.758973718825</v>
      </c>
      <c r="Y24" s="7">
        <v>49820350.13030636</v>
      </c>
      <c r="Z24" s="7">
        <v>29388682.084498942</v>
      </c>
      <c r="AA24" s="7">
        <v>12368978.596225347</v>
      </c>
      <c r="AB24" s="7">
        <v>4160742.436913748</v>
      </c>
      <c r="AC24" s="7">
        <v>1364657.607177775</v>
      </c>
      <c r="AD24" s="7">
        <v>394451.06887350813</v>
      </c>
      <c r="AE24" s="7">
        <v>186367.52068889097</v>
      </c>
      <c r="AF24" s="7">
        <v>17042.796341707028</v>
      </c>
      <c r="AG24" s="7">
        <f t="shared" si="1"/>
        <v>97754000</v>
      </c>
    </row>
    <row r="25" spans="1:33" ht="12.75">
      <c r="A25" s="3" t="s">
        <v>44</v>
      </c>
      <c r="B25" s="6" t="s">
        <v>658</v>
      </c>
      <c r="C25" s="2" t="s">
        <v>45</v>
      </c>
      <c r="D25" s="7">
        <v>3187.13</v>
      </c>
      <c r="E25" s="7">
        <v>695056.08</v>
      </c>
      <c r="F25" s="7">
        <v>849834.05</v>
      </c>
      <c r="G25" s="7">
        <v>526929.29</v>
      </c>
      <c r="H25" s="7">
        <v>209210.2</v>
      </c>
      <c r="I25" s="7">
        <v>109769.21</v>
      </c>
      <c r="J25" s="7">
        <v>30332.74</v>
      </c>
      <c r="K25" s="7">
        <v>5826.71</v>
      </c>
      <c r="L25" s="7">
        <v>0</v>
      </c>
      <c r="M25" s="7">
        <f t="shared" si="2"/>
        <v>2430145.41</v>
      </c>
      <c r="N25" s="7">
        <v>4301.78</v>
      </c>
      <c r="O25" s="7">
        <v>478040.69</v>
      </c>
      <c r="P25" s="7">
        <v>725888.66</v>
      </c>
      <c r="Q25" s="7">
        <v>242733.56</v>
      </c>
      <c r="R25" s="7">
        <v>125757.77</v>
      </c>
      <c r="S25" s="7">
        <v>49964.75</v>
      </c>
      <c r="T25" s="7">
        <v>19641.25</v>
      </c>
      <c r="U25" s="7">
        <v>8362.63</v>
      </c>
      <c r="V25" s="7">
        <v>0</v>
      </c>
      <c r="W25" s="7">
        <f t="shared" si="0"/>
        <v>1654691.09</v>
      </c>
      <c r="X25" s="7">
        <v>7488.91</v>
      </c>
      <c r="Y25" s="7">
        <v>1173096.77</v>
      </c>
      <c r="Z25" s="7">
        <v>1575722.71</v>
      </c>
      <c r="AA25" s="7">
        <v>769662.85</v>
      </c>
      <c r="AB25" s="7">
        <v>334967.97</v>
      </c>
      <c r="AC25" s="7">
        <v>159733.96</v>
      </c>
      <c r="AD25" s="7">
        <v>49973.99</v>
      </c>
      <c r="AE25" s="7">
        <v>14189.34</v>
      </c>
      <c r="AF25" s="7">
        <v>0</v>
      </c>
      <c r="AG25" s="7">
        <f t="shared" si="1"/>
        <v>4084836.5</v>
      </c>
    </row>
    <row r="26" spans="1:33" ht="12.75">
      <c r="A26" s="3" t="s">
        <v>46</v>
      </c>
      <c r="B26" s="6" t="s">
        <v>661</v>
      </c>
      <c r="C26" s="2" t="s">
        <v>47</v>
      </c>
      <c r="D26" s="7">
        <v>10059.75</v>
      </c>
      <c r="E26" s="7">
        <v>3770377.74</v>
      </c>
      <c r="F26" s="7">
        <v>604063</v>
      </c>
      <c r="G26" s="7">
        <v>450855.55</v>
      </c>
      <c r="H26" s="7">
        <v>150700.84</v>
      </c>
      <c r="I26" s="7">
        <v>69502.11</v>
      </c>
      <c r="J26" s="7">
        <v>33149.52</v>
      </c>
      <c r="K26" s="7">
        <v>14178.85</v>
      </c>
      <c r="L26" s="7">
        <v>2966.84</v>
      </c>
      <c r="M26" s="7">
        <f t="shared" si="2"/>
        <v>5105854.199999999</v>
      </c>
      <c r="N26" s="7">
        <v>12159.81</v>
      </c>
      <c r="O26" s="7">
        <v>5701744.74</v>
      </c>
      <c r="P26" s="7">
        <v>701875.71</v>
      </c>
      <c r="Q26" s="7">
        <v>468287.14</v>
      </c>
      <c r="R26" s="7">
        <v>119982.33</v>
      </c>
      <c r="S26" s="7">
        <v>63756.25</v>
      </c>
      <c r="T26" s="7">
        <v>24368.63</v>
      </c>
      <c r="U26" s="7">
        <v>18880.64</v>
      </c>
      <c r="V26" s="7">
        <v>1396.36</v>
      </c>
      <c r="W26" s="7">
        <f t="shared" si="0"/>
        <v>7112451.609999999</v>
      </c>
      <c r="X26" s="7">
        <v>22219.56</v>
      </c>
      <c r="Y26" s="7">
        <v>9472122.48</v>
      </c>
      <c r="Z26" s="7">
        <v>1305938.71</v>
      </c>
      <c r="AA26" s="7">
        <v>919142.69</v>
      </c>
      <c r="AB26" s="7">
        <v>270683.17</v>
      </c>
      <c r="AC26" s="7">
        <v>133258.36</v>
      </c>
      <c r="AD26" s="7">
        <v>57518.15</v>
      </c>
      <c r="AE26" s="7">
        <v>33059.49</v>
      </c>
      <c r="AF26" s="7">
        <v>4363.2</v>
      </c>
      <c r="AG26" s="7">
        <f t="shared" si="1"/>
        <v>12218305.809999999</v>
      </c>
    </row>
    <row r="27" spans="1:33" ht="12.75">
      <c r="A27" s="3" t="s">
        <v>48</v>
      </c>
      <c r="B27" s="6" t="s">
        <v>661</v>
      </c>
      <c r="C27" s="2" t="s">
        <v>49</v>
      </c>
      <c r="D27" s="7">
        <v>6952</v>
      </c>
      <c r="E27" s="7">
        <v>3736728</v>
      </c>
      <c r="F27" s="7">
        <v>2262830</v>
      </c>
      <c r="G27" s="7">
        <v>1133592</v>
      </c>
      <c r="H27" s="7">
        <v>368968</v>
      </c>
      <c r="I27" s="7">
        <v>116048</v>
      </c>
      <c r="J27" s="7">
        <v>19378</v>
      </c>
      <c r="K27" s="7">
        <v>9447</v>
      </c>
      <c r="L27" s="7">
        <v>0</v>
      </c>
      <c r="M27" s="7">
        <f t="shared" si="2"/>
        <v>7653943</v>
      </c>
      <c r="N27" s="7">
        <v>7734</v>
      </c>
      <c r="O27" s="7">
        <v>5655799</v>
      </c>
      <c r="P27" s="7">
        <v>2000479</v>
      </c>
      <c r="Q27" s="7">
        <v>657404</v>
      </c>
      <c r="R27" s="7">
        <v>189936</v>
      </c>
      <c r="S27" s="7">
        <v>66671</v>
      </c>
      <c r="T27" s="7">
        <v>16077</v>
      </c>
      <c r="U27" s="7">
        <v>1850</v>
      </c>
      <c r="V27" s="7">
        <v>0</v>
      </c>
      <c r="W27" s="7">
        <f t="shared" si="0"/>
        <v>8595950</v>
      </c>
      <c r="X27" s="7">
        <v>14686</v>
      </c>
      <c r="Y27" s="7">
        <v>9392527</v>
      </c>
      <c r="Z27" s="7">
        <v>4263309</v>
      </c>
      <c r="AA27" s="7">
        <v>1790996</v>
      </c>
      <c r="AB27" s="7">
        <v>558904</v>
      </c>
      <c r="AC27" s="7">
        <v>182719</v>
      </c>
      <c r="AD27" s="7">
        <v>35455</v>
      </c>
      <c r="AE27" s="7">
        <v>11297</v>
      </c>
      <c r="AF27" s="7">
        <v>0</v>
      </c>
      <c r="AG27" s="7">
        <f t="shared" si="1"/>
        <v>16249893</v>
      </c>
    </row>
    <row r="28" spans="1:33" ht="12.75">
      <c r="A28" s="3" t="s">
        <v>50</v>
      </c>
      <c r="B28" s="6" t="s">
        <v>658</v>
      </c>
      <c r="C28" s="2" t="s">
        <v>51</v>
      </c>
      <c r="D28" s="7">
        <v>3010</v>
      </c>
      <c r="E28" s="7">
        <v>2276374</v>
      </c>
      <c r="F28" s="7">
        <v>384347</v>
      </c>
      <c r="G28" s="7">
        <v>207459</v>
      </c>
      <c r="H28" s="7">
        <v>80047</v>
      </c>
      <c r="I28" s="7">
        <v>29186</v>
      </c>
      <c r="J28" s="7">
        <v>11550</v>
      </c>
      <c r="K28" s="7">
        <v>0</v>
      </c>
      <c r="L28" s="7">
        <v>0</v>
      </c>
      <c r="M28" s="7">
        <f t="shared" si="2"/>
        <v>2991973</v>
      </c>
      <c r="N28" s="7">
        <v>5650</v>
      </c>
      <c r="O28" s="7">
        <v>2768119</v>
      </c>
      <c r="P28" s="7">
        <v>236909</v>
      </c>
      <c r="Q28" s="7">
        <v>104151</v>
      </c>
      <c r="R28" s="7">
        <v>50142</v>
      </c>
      <c r="S28" s="7">
        <v>21943</v>
      </c>
      <c r="T28" s="7">
        <v>3529</v>
      </c>
      <c r="U28" s="7">
        <v>3138</v>
      </c>
      <c r="V28" s="7">
        <v>0</v>
      </c>
      <c r="W28" s="7">
        <f t="shared" si="0"/>
        <v>3193581</v>
      </c>
      <c r="X28" s="7">
        <v>8660</v>
      </c>
      <c r="Y28" s="7">
        <v>5044493</v>
      </c>
      <c r="Z28" s="7">
        <v>621256</v>
      </c>
      <c r="AA28" s="7">
        <v>311610</v>
      </c>
      <c r="AB28" s="7">
        <v>130189</v>
      </c>
      <c r="AC28" s="7">
        <v>51129</v>
      </c>
      <c r="AD28" s="7">
        <v>15079</v>
      </c>
      <c r="AE28" s="7">
        <v>3138</v>
      </c>
      <c r="AF28" s="7">
        <v>0</v>
      </c>
      <c r="AG28" s="7">
        <f t="shared" si="1"/>
        <v>6185554</v>
      </c>
    </row>
    <row r="29" spans="1:33" ht="12.75">
      <c r="A29" s="3" t="s">
        <v>52</v>
      </c>
      <c r="B29" s="6" t="s">
        <v>660</v>
      </c>
      <c r="C29" s="2" t="s">
        <v>53</v>
      </c>
      <c r="D29" s="7">
        <v>12382</v>
      </c>
      <c r="E29" s="7">
        <v>6848037</v>
      </c>
      <c r="F29" s="7">
        <v>1457439</v>
      </c>
      <c r="G29" s="7">
        <v>1059795</v>
      </c>
      <c r="H29" s="7">
        <v>361872</v>
      </c>
      <c r="I29" s="7">
        <v>147591</v>
      </c>
      <c r="J29" s="7">
        <v>33541</v>
      </c>
      <c r="K29" s="7">
        <v>29110</v>
      </c>
      <c r="L29" s="7">
        <v>4136</v>
      </c>
      <c r="M29" s="7">
        <f t="shared" si="2"/>
        <v>9953903</v>
      </c>
      <c r="N29" s="7">
        <v>18140</v>
      </c>
      <c r="O29" s="7">
        <v>11404295</v>
      </c>
      <c r="P29" s="7">
        <v>1723771</v>
      </c>
      <c r="Q29" s="7">
        <v>714667</v>
      </c>
      <c r="R29" s="7">
        <v>197804</v>
      </c>
      <c r="S29" s="7">
        <v>116726</v>
      </c>
      <c r="T29" s="7">
        <v>38357</v>
      </c>
      <c r="U29" s="7">
        <v>16228</v>
      </c>
      <c r="V29" s="7">
        <v>571</v>
      </c>
      <c r="W29" s="7">
        <f t="shared" si="0"/>
        <v>14230559</v>
      </c>
      <c r="X29" s="7">
        <v>30522</v>
      </c>
      <c r="Y29" s="7">
        <v>18252332</v>
      </c>
      <c r="Z29" s="7">
        <v>3181210</v>
      </c>
      <c r="AA29" s="7">
        <v>1774462</v>
      </c>
      <c r="AB29" s="7">
        <v>559676</v>
      </c>
      <c r="AC29" s="7">
        <v>264317</v>
      </c>
      <c r="AD29" s="7">
        <v>71898</v>
      </c>
      <c r="AE29" s="7">
        <v>45338</v>
      </c>
      <c r="AF29" s="7">
        <v>4707</v>
      </c>
      <c r="AG29" s="7">
        <f t="shared" si="1"/>
        <v>24184462</v>
      </c>
    </row>
    <row r="30" spans="1:33" ht="12.75">
      <c r="A30" s="3" t="s">
        <v>54</v>
      </c>
      <c r="B30" s="6" t="s">
        <v>658</v>
      </c>
      <c r="C30" s="2" t="s">
        <v>55</v>
      </c>
      <c r="D30" s="7">
        <v>2624.79</v>
      </c>
      <c r="E30" s="7">
        <v>1589796.19</v>
      </c>
      <c r="F30" s="7">
        <v>390993</v>
      </c>
      <c r="G30" s="7">
        <v>344450</v>
      </c>
      <c r="H30" s="7">
        <v>43058</v>
      </c>
      <c r="I30" s="7">
        <v>14845</v>
      </c>
      <c r="J30" s="7">
        <v>1613</v>
      </c>
      <c r="K30" s="7">
        <v>2479</v>
      </c>
      <c r="L30" s="7">
        <v>0</v>
      </c>
      <c r="M30" s="7">
        <f t="shared" si="2"/>
        <v>2389858.98</v>
      </c>
      <c r="N30" s="7">
        <v>1106.54</v>
      </c>
      <c r="O30" s="7">
        <v>1338158.61</v>
      </c>
      <c r="P30" s="7">
        <v>175237</v>
      </c>
      <c r="Q30" s="7">
        <v>133736</v>
      </c>
      <c r="R30" s="7">
        <v>29545</v>
      </c>
      <c r="S30" s="7">
        <v>15823</v>
      </c>
      <c r="T30" s="7">
        <v>2463</v>
      </c>
      <c r="U30" s="7">
        <v>0</v>
      </c>
      <c r="V30" s="7">
        <v>0</v>
      </c>
      <c r="W30" s="7">
        <f t="shared" si="0"/>
        <v>1696069.1500000001</v>
      </c>
      <c r="X30" s="7">
        <v>3731.33</v>
      </c>
      <c r="Y30" s="7">
        <v>2927954.8</v>
      </c>
      <c r="Z30" s="7">
        <v>566230</v>
      </c>
      <c r="AA30" s="7">
        <v>478186</v>
      </c>
      <c r="AB30" s="7">
        <v>72603</v>
      </c>
      <c r="AC30" s="7">
        <v>30668</v>
      </c>
      <c r="AD30" s="7">
        <v>4076</v>
      </c>
      <c r="AE30" s="7">
        <v>2479</v>
      </c>
      <c r="AF30" s="7">
        <v>0</v>
      </c>
      <c r="AG30" s="7">
        <f t="shared" si="1"/>
        <v>4085928.13</v>
      </c>
    </row>
    <row r="31" spans="1:33" ht="12.75">
      <c r="A31" s="3" t="s">
        <v>56</v>
      </c>
      <c r="B31" s="6" t="s">
        <v>661</v>
      </c>
      <c r="C31" s="2" t="s">
        <v>57</v>
      </c>
      <c r="D31" s="7">
        <v>0</v>
      </c>
      <c r="E31" s="7">
        <v>1790364</v>
      </c>
      <c r="F31" s="7">
        <v>1697464</v>
      </c>
      <c r="G31" s="7">
        <v>1965044</v>
      </c>
      <c r="H31" s="7">
        <v>998801</v>
      </c>
      <c r="I31" s="7">
        <v>361589</v>
      </c>
      <c r="J31" s="7">
        <v>118780</v>
      </c>
      <c r="K31" s="7">
        <v>17699</v>
      </c>
      <c r="L31" s="7">
        <v>0</v>
      </c>
      <c r="M31" s="7">
        <f t="shared" si="2"/>
        <v>6949741</v>
      </c>
      <c r="N31" s="7">
        <v>0</v>
      </c>
      <c r="O31" s="7">
        <v>2637059</v>
      </c>
      <c r="P31" s="7">
        <v>2311580</v>
      </c>
      <c r="Q31" s="7">
        <v>1914167</v>
      </c>
      <c r="R31" s="7">
        <v>576228</v>
      </c>
      <c r="S31" s="7">
        <v>142968</v>
      </c>
      <c r="T31" s="7">
        <v>49262</v>
      </c>
      <c r="U31" s="7">
        <v>10060</v>
      </c>
      <c r="V31" s="7">
        <v>0</v>
      </c>
      <c r="W31" s="7">
        <f t="shared" si="0"/>
        <v>7641324</v>
      </c>
      <c r="X31" s="7">
        <v>0</v>
      </c>
      <c r="Y31" s="7">
        <v>4427423</v>
      </c>
      <c r="Z31" s="7">
        <v>4009044</v>
      </c>
      <c r="AA31" s="7">
        <v>3879211</v>
      </c>
      <c r="AB31" s="7">
        <v>1575029</v>
      </c>
      <c r="AC31" s="7">
        <v>504557</v>
      </c>
      <c r="AD31" s="7">
        <v>168042</v>
      </c>
      <c r="AE31" s="7">
        <v>27759</v>
      </c>
      <c r="AF31" s="7">
        <v>0</v>
      </c>
      <c r="AG31" s="7">
        <f t="shared" si="1"/>
        <v>14591065</v>
      </c>
    </row>
    <row r="32" spans="1:33" ht="12.75">
      <c r="A32" s="3" t="s">
        <v>58</v>
      </c>
      <c r="B32" s="6" t="s">
        <v>661</v>
      </c>
      <c r="C32" s="2" t="s">
        <v>59</v>
      </c>
      <c r="D32" s="7">
        <v>0</v>
      </c>
      <c r="E32" s="7">
        <v>135141.49</v>
      </c>
      <c r="F32" s="7">
        <v>423290</v>
      </c>
      <c r="G32" s="7">
        <v>1205718</v>
      </c>
      <c r="H32" s="7">
        <v>346052</v>
      </c>
      <c r="I32" s="7">
        <v>163192</v>
      </c>
      <c r="J32" s="7">
        <v>53167</v>
      </c>
      <c r="K32" s="7">
        <v>11241</v>
      </c>
      <c r="L32" s="7">
        <v>0</v>
      </c>
      <c r="M32" s="7">
        <f t="shared" si="2"/>
        <v>2337801.49</v>
      </c>
      <c r="N32" s="7">
        <v>0</v>
      </c>
      <c r="O32" s="7">
        <v>134631</v>
      </c>
      <c r="P32" s="7">
        <v>635265</v>
      </c>
      <c r="Q32" s="7">
        <v>1381479</v>
      </c>
      <c r="R32" s="7">
        <v>443542</v>
      </c>
      <c r="S32" s="7">
        <v>135772</v>
      </c>
      <c r="T32" s="7">
        <v>47349</v>
      </c>
      <c r="U32" s="7">
        <v>10386</v>
      </c>
      <c r="V32" s="7">
        <v>0</v>
      </c>
      <c r="W32" s="7">
        <f t="shared" si="0"/>
        <v>2788424</v>
      </c>
      <c r="X32" s="7">
        <v>0</v>
      </c>
      <c r="Y32" s="7">
        <v>269772.49</v>
      </c>
      <c r="Z32" s="7">
        <v>1058555</v>
      </c>
      <c r="AA32" s="7">
        <v>2587197</v>
      </c>
      <c r="AB32" s="7">
        <v>789594</v>
      </c>
      <c r="AC32" s="7">
        <v>298964</v>
      </c>
      <c r="AD32" s="7">
        <v>100516</v>
      </c>
      <c r="AE32" s="7">
        <v>21627</v>
      </c>
      <c r="AF32" s="7">
        <v>0</v>
      </c>
      <c r="AG32" s="7">
        <f t="shared" si="1"/>
        <v>5126225.49</v>
      </c>
    </row>
    <row r="33" spans="1:33" ht="12.75">
      <c r="A33" s="3" t="s">
        <v>60</v>
      </c>
      <c r="B33" s="6" t="s">
        <v>660</v>
      </c>
      <c r="C33" s="2" t="s">
        <v>61</v>
      </c>
      <c r="D33" s="7">
        <v>15382.93</v>
      </c>
      <c r="E33" s="7">
        <v>11700228.9</v>
      </c>
      <c r="F33" s="7">
        <v>3270729.67</v>
      </c>
      <c r="G33" s="7">
        <v>1943899.07</v>
      </c>
      <c r="H33" s="7">
        <v>584049.54</v>
      </c>
      <c r="I33" s="7">
        <v>260059.58</v>
      </c>
      <c r="J33" s="7">
        <v>79301.61</v>
      </c>
      <c r="K33" s="7">
        <v>42509.25</v>
      </c>
      <c r="L33" s="7">
        <v>0</v>
      </c>
      <c r="M33" s="7">
        <f t="shared" si="2"/>
        <v>17896160.549999997</v>
      </c>
      <c r="N33" s="7">
        <v>17879.99</v>
      </c>
      <c r="O33" s="7">
        <v>8385176.66</v>
      </c>
      <c r="P33" s="7">
        <v>3052799.53</v>
      </c>
      <c r="Q33" s="7">
        <v>2260476.03</v>
      </c>
      <c r="R33" s="7">
        <v>674865.88</v>
      </c>
      <c r="S33" s="7">
        <v>282968.92</v>
      </c>
      <c r="T33" s="7">
        <v>121527.57</v>
      </c>
      <c r="U33" s="7">
        <v>35183.68</v>
      </c>
      <c r="V33" s="7">
        <v>0</v>
      </c>
      <c r="W33" s="7">
        <f t="shared" si="0"/>
        <v>14830878.26</v>
      </c>
      <c r="X33" s="7">
        <v>33262.92</v>
      </c>
      <c r="Y33" s="7">
        <v>20085405.560000002</v>
      </c>
      <c r="Z33" s="7">
        <v>6323529.199999999</v>
      </c>
      <c r="AA33" s="7">
        <v>4204375.1</v>
      </c>
      <c r="AB33" s="7">
        <v>1258915.42</v>
      </c>
      <c r="AC33" s="7">
        <v>543028.5</v>
      </c>
      <c r="AD33" s="7">
        <v>200829.18</v>
      </c>
      <c r="AE33" s="7">
        <v>77692.93</v>
      </c>
      <c r="AF33" s="7">
        <v>0</v>
      </c>
      <c r="AG33" s="7">
        <f t="shared" si="1"/>
        <v>32727038.810000002</v>
      </c>
    </row>
    <row r="34" spans="1:33" ht="12.75">
      <c r="A34" s="3" t="s">
        <v>62</v>
      </c>
      <c r="B34" s="6" t="s">
        <v>658</v>
      </c>
      <c r="C34" s="2" t="s">
        <v>63</v>
      </c>
      <c r="D34" s="7">
        <v>1488.16</v>
      </c>
      <c r="E34" s="7">
        <v>606358.34</v>
      </c>
      <c r="F34" s="7">
        <v>1835683.55</v>
      </c>
      <c r="G34" s="7">
        <v>1466250.36</v>
      </c>
      <c r="H34" s="7">
        <v>383475.26</v>
      </c>
      <c r="I34" s="7">
        <v>217141.63</v>
      </c>
      <c r="J34" s="7">
        <v>52462.49</v>
      </c>
      <c r="K34" s="7">
        <v>22614.36</v>
      </c>
      <c r="L34" s="7">
        <v>2721.34</v>
      </c>
      <c r="M34" s="7">
        <f t="shared" si="2"/>
        <v>4588195.49</v>
      </c>
      <c r="N34" s="7">
        <v>485</v>
      </c>
      <c r="O34" s="7">
        <v>738676.57</v>
      </c>
      <c r="P34" s="7">
        <v>1432553.04</v>
      </c>
      <c r="Q34" s="7">
        <v>969957.78</v>
      </c>
      <c r="R34" s="7">
        <v>248976.41</v>
      </c>
      <c r="S34" s="7">
        <v>90991.89</v>
      </c>
      <c r="T34" s="7">
        <v>21336.34</v>
      </c>
      <c r="U34" s="7">
        <v>7616.51</v>
      </c>
      <c r="V34" s="7">
        <v>0</v>
      </c>
      <c r="W34" s="7">
        <f t="shared" si="0"/>
        <v>3510593.5399999996</v>
      </c>
      <c r="X34" s="7">
        <v>1973.16</v>
      </c>
      <c r="Y34" s="7">
        <v>1345034.91</v>
      </c>
      <c r="Z34" s="7">
        <v>3268236.59</v>
      </c>
      <c r="AA34" s="7">
        <v>2436208.14</v>
      </c>
      <c r="AB34" s="7">
        <v>632451.67</v>
      </c>
      <c r="AC34" s="7">
        <v>308133.52</v>
      </c>
      <c r="AD34" s="7">
        <v>73798.83</v>
      </c>
      <c r="AE34" s="7">
        <v>30230.87</v>
      </c>
      <c r="AF34" s="7">
        <v>2721.34</v>
      </c>
      <c r="AG34" s="7">
        <f t="shared" si="1"/>
        <v>8098789.03</v>
      </c>
    </row>
    <row r="35" spans="1:33" ht="12.75">
      <c r="A35" s="3" t="s">
        <v>64</v>
      </c>
      <c r="B35" s="6" t="s">
        <v>658</v>
      </c>
      <c r="C35" s="2" t="s">
        <v>65</v>
      </c>
      <c r="D35" s="7">
        <v>3589.93</v>
      </c>
      <c r="E35" s="7">
        <v>1876143</v>
      </c>
      <c r="F35" s="7">
        <v>1453076</v>
      </c>
      <c r="G35" s="7">
        <v>908977</v>
      </c>
      <c r="H35" s="7">
        <v>250850</v>
      </c>
      <c r="I35" s="7">
        <v>86907</v>
      </c>
      <c r="J35" s="7">
        <v>35120</v>
      </c>
      <c r="K35" s="7">
        <v>4422</v>
      </c>
      <c r="L35" s="7">
        <v>5804</v>
      </c>
      <c r="M35" s="7">
        <f t="shared" si="2"/>
        <v>4624888.93</v>
      </c>
      <c r="N35" s="7">
        <v>4881.04</v>
      </c>
      <c r="O35" s="7">
        <v>1939405.46</v>
      </c>
      <c r="P35" s="7">
        <v>1255183</v>
      </c>
      <c r="Q35" s="7">
        <v>371400</v>
      </c>
      <c r="R35" s="7">
        <v>137045</v>
      </c>
      <c r="S35" s="7">
        <v>48560</v>
      </c>
      <c r="T35" s="7">
        <v>23933</v>
      </c>
      <c r="U35" s="7">
        <v>9048</v>
      </c>
      <c r="V35" s="7">
        <v>0</v>
      </c>
      <c r="W35" s="7">
        <f t="shared" si="0"/>
        <v>3789455.5</v>
      </c>
      <c r="X35" s="7">
        <v>8470.97</v>
      </c>
      <c r="Y35" s="7">
        <v>3815548.46</v>
      </c>
      <c r="Z35" s="7">
        <v>2708259</v>
      </c>
      <c r="AA35" s="7">
        <v>1280377</v>
      </c>
      <c r="AB35" s="7">
        <v>387895</v>
      </c>
      <c r="AC35" s="7">
        <v>135467</v>
      </c>
      <c r="AD35" s="7">
        <v>59053</v>
      </c>
      <c r="AE35" s="7">
        <v>13470</v>
      </c>
      <c r="AF35" s="7">
        <v>5804</v>
      </c>
      <c r="AG35" s="7">
        <f t="shared" si="1"/>
        <v>8414344.43</v>
      </c>
    </row>
    <row r="36" spans="1:33" ht="12.75">
      <c r="A36" s="3" t="s">
        <v>66</v>
      </c>
      <c r="B36" s="6" t="s">
        <v>659</v>
      </c>
      <c r="C36" s="2" t="s">
        <v>67</v>
      </c>
      <c r="D36" s="7">
        <v>0</v>
      </c>
      <c r="E36" s="7">
        <v>167740</v>
      </c>
      <c r="F36" s="7">
        <v>1322804</v>
      </c>
      <c r="G36" s="7">
        <v>3211831</v>
      </c>
      <c r="H36" s="7">
        <v>3037874</v>
      </c>
      <c r="I36" s="7">
        <v>2319436</v>
      </c>
      <c r="J36" s="7">
        <v>603000</v>
      </c>
      <c r="K36" s="7">
        <v>289094</v>
      </c>
      <c r="L36" s="7">
        <v>5198</v>
      </c>
      <c r="M36" s="7">
        <f t="shared" si="2"/>
        <v>10956977</v>
      </c>
      <c r="N36" s="7">
        <v>0</v>
      </c>
      <c r="O36" s="7">
        <v>769407</v>
      </c>
      <c r="P36" s="7">
        <v>2635445</v>
      </c>
      <c r="Q36" s="7">
        <v>6644860</v>
      </c>
      <c r="R36" s="7">
        <v>4828231</v>
      </c>
      <c r="S36" s="7">
        <v>2645971</v>
      </c>
      <c r="T36" s="7">
        <v>459313</v>
      </c>
      <c r="U36" s="7">
        <v>92877</v>
      </c>
      <c r="V36" s="7">
        <v>3921</v>
      </c>
      <c r="W36" s="7">
        <f t="shared" si="0"/>
        <v>18080025</v>
      </c>
      <c r="X36" s="7">
        <v>0</v>
      </c>
      <c r="Y36" s="7">
        <v>937147</v>
      </c>
      <c r="Z36" s="7">
        <v>3958249</v>
      </c>
      <c r="AA36" s="7">
        <v>9856691</v>
      </c>
      <c r="AB36" s="7">
        <v>7866105</v>
      </c>
      <c r="AC36" s="7">
        <v>4965407</v>
      </c>
      <c r="AD36" s="7">
        <v>1062313</v>
      </c>
      <c r="AE36" s="7">
        <v>381971</v>
      </c>
      <c r="AF36" s="7">
        <v>9119</v>
      </c>
      <c r="AG36" s="7">
        <f t="shared" si="1"/>
        <v>29037002</v>
      </c>
    </row>
    <row r="37" spans="1:33" ht="12.75">
      <c r="A37" s="3" t="s">
        <v>68</v>
      </c>
      <c r="B37" s="6" t="s">
        <v>658</v>
      </c>
      <c r="C37" s="2" t="s">
        <v>69</v>
      </c>
      <c r="D37" s="7">
        <v>0</v>
      </c>
      <c r="E37" s="7">
        <v>76065.36</v>
      </c>
      <c r="F37" s="7">
        <v>386591.19</v>
      </c>
      <c r="G37" s="7">
        <v>660434.48</v>
      </c>
      <c r="H37" s="7">
        <v>463695.5</v>
      </c>
      <c r="I37" s="7">
        <v>210033.13</v>
      </c>
      <c r="J37" s="7">
        <v>79002.02</v>
      </c>
      <c r="K37" s="7">
        <v>43659.11</v>
      </c>
      <c r="L37" s="7">
        <v>730.67</v>
      </c>
      <c r="M37" s="7">
        <f t="shared" si="2"/>
        <v>1920211.4600000002</v>
      </c>
      <c r="N37" s="7">
        <v>0</v>
      </c>
      <c r="O37" s="7">
        <v>62516.61</v>
      </c>
      <c r="P37" s="7">
        <v>461031.46</v>
      </c>
      <c r="Q37" s="7">
        <v>635700.02</v>
      </c>
      <c r="R37" s="7">
        <v>417145.45</v>
      </c>
      <c r="S37" s="7">
        <v>163825.24</v>
      </c>
      <c r="T37" s="7">
        <v>43056.48</v>
      </c>
      <c r="U37" s="7">
        <v>10699.56</v>
      </c>
      <c r="V37" s="7">
        <v>1525.72</v>
      </c>
      <c r="W37" s="7">
        <f t="shared" si="0"/>
        <v>1795500.54</v>
      </c>
      <c r="X37" s="7">
        <v>0</v>
      </c>
      <c r="Y37" s="7">
        <v>138581.97</v>
      </c>
      <c r="Z37" s="7">
        <v>847622.65</v>
      </c>
      <c r="AA37" s="7">
        <v>1296134.5</v>
      </c>
      <c r="AB37" s="7">
        <v>880840.95</v>
      </c>
      <c r="AC37" s="7">
        <v>373858.37</v>
      </c>
      <c r="AD37" s="7">
        <v>122058.5</v>
      </c>
      <c r="AE37" s="7">
        <v>54358.67</v>
      </c>
      <c r="AF37" s="7">
        <v>2256.39</v>
      </c>
      <c r="AG37" s="7">
        <f t="shared" si="1"/>
        <v>3715712.0000000005</v>
      </c>
    </row>
    <row r="38" spans="1:33" ht="12.75">
      <c r="A38" s="3" t="s">
        <v>70</v>
      </c>
      <c r="B38" s="6" t="s">
        <v>661</v>
      </c>
      <c r="C38" s="2" t="s">
        <v>71</v>
      </c>
      <c r="D38" s="7">
        <v>20735.76</v>
      </c>
      <c r="E38" s="7">
        <v>2499555.86</v>
      </c>
      <c r="F38" s="7">
        <v>2514220.34</v>
      </c>
      <c r="G38" s="7">
        <v>2489152.76</v>
      </c>
      <c r="H38" s="7">
        <v>1013881.02</v>
      </c>
      <c r="I38" s="7">
        <v>387224.42</v>
      </c>
      <c r="J38" s="7">
        <v>137664.41</v>
      </c>
      <c r="K38" s="7">
        <v>48744.04</v>
      </c>
      <c r="L38" s="7">
        <v>0</v>
      </c>
      <c r="M38" s="7">
        <f t="shared" si="2"/>
        <v>9111178.609999998</v>
      </c>
      <c r="N38" s="7">
        <v>11781.43</v>
      </c>
      <c r="O38" s="7">
        <v>4364719.05</v>
      </c>
      <c r="P38" s="7">
        <v>4127542.9</v>
      </c>
      <c r="Q38" s="7">
        <v>3332634.67</v>
      </c>
      <c r="R38" s="7">
        <v>1025483.3</v>
      </c>
      <c r="S38" s="7">
        <v>337759.14</v>
      </c>
      <c r="T38" s="7">
        <v>76728.74</v>
      </c>
      <c r="U38" s="7">
        <v>25261.64</v>
      </c>
      <c r="V38" s="7">
        <v>0</v>
      </c>
      <c r="W38" s="7">
        <f t="shared" si="0"/>
        <v>13301910.870000001</v>
      </c>
      <c r="X38" s="7">
        <v>32517.19</v>
      </c>
      <c r="Y38" s="7">
        <v>6864274.91</v>
      </c>
      <c r="Z38" s="7">
        <v>6641763.24</v>
      </c>
      <c r="AA38" s="7">
        <v>5821787.43</v>
      </c>
      <c r="AB38" s="7">
        <v>2039364.32</v>
      </c>
      <c r="AC38" s="7">
        <v>724983.56</v>
      </c>
      <c r="AD38" s="7">
        <v>214393.15</v>
      </c>
      <c r="AE38" s="7">
        <v>74005.68</v>
      </c>
      <c r="AF38" s="7">
        <v>0</v>
      </c>
      <c r="AG38" s="7">
        <f t="shared" si="1"/>
        <v>22413089.479999997</v>
      </c>
    </row>
    <row r="39" spans="1:33" ht="12.75">
      <c r="A39" s="3" t="s">
        <v>72</v>
      </c>
      <c r="B39" s="6" t="s">
        <v>661</v>
      </c>
      <c r="C39" s="2" t="s">
        <v>73</v>
      </c>
      <c r="D39" s="7">
        <v>4384</v>
      </c>
      <c r="E39" s="7">
        <v>5151599</v>
      </c>
      <c r="F39" s="7">
        <v>6018265</v>
      </c>
      <c r="G39" s="7">
        <v>2273144</v>
      </c>
      <c r="H39" s="7">
        <v>605703</v>
      </c>
      <c r="I39" s="7">
        <v>239585</v>
      </c>
      <c r="J39" s="7">
        <v>76466</v>
      </c>
      <c r="K39" s="7">
        <v>22238</v>
      </c>
      <c r="L39" s="7">
        <v>0</v>
      </c>
      <c r="M39" s="7">
        <f t="shared" si="2"/>
        <v>14391384</v>
      </c>
      <c r="N39" s="7">
        <v>2374</v>
      </c>
      <c r="O39" s="7">
        <v>11706893</v>
      </c>
      <c r="P39" s="7">
        <v>10208576</v>
      </c>
      <c r="Q39" s="7">
        <v>2620620</v>
      </c>
      <c r="R39" s="7">
        <v>569271</v>
      </c>
      <c r="S39" s="7">
        <v>160064</v>
      </c>
      <c r="T39" s="7">
        <v>46677</v>
      </c>
      <c r="U39" s="7">
        <v>17977</v>
      </c>
      <c r="V39" s="7">
        <v>2582</v>
      </c>
      <c r="W39" s="7">
        <f t="shared" si="0"/>
        <v>25335034</v>
      </c>
      <c r="X39" s="7">
        <v>6758</v>
      </c>
      <c r="Y39" s="7">
        <v>16858492</v>
      </c>
      <c r="Z39" s="7">
        <v>16226841</v>
      </c>
      <c r="AA39" s="7">
        <v>4893764</v>
      </c>
      <c r="AB39" s="7">
        <v>1174974</v>
      </c>
      <c r="AC39" s="7">
        <v>399649</v>
      </c>
      <c r="AD39" s="7">
        <v>123143</v>
      </c>
      <c r="AE39" s="7">
        <v>40215</v>
      </c>
      <c r="AF39" s="7">
        <v>2582</v>
      </c>
      <c r="AG39" s="7">
        <f t="shared" si="1"/>
        <v>39726418</v>
      </c>
    </row>
    <row r="40" spans="1:33" ht="12.75">
      <c r="A40" s="3" t="s">
        <v>74</v>
      </c>
      <c r="B40" s="6" t="s">
        <v>658</v>
      </c>
      <c r="C40" s="2" t="s">
        <v>75</v>
      </c>
      <c r="D40" s="7">
        <v>9903</v>
      </c>
      <c r="E40" s="7">
        <v>672871</v>
      </c>
      <c r="F40" s="7">
        <v>1282513</v>
      </c>
      <c r="G40" s="7">
        <v>1255383</v>
      </c>
      <c r="H40" s="7">
        <v>264520</v>
      </c>
      <c r="I40" s="7">
        <v>88352</v>
      </c>
      <c r="J40" s="7">
        <v>24059</v>
      </c>
      <c r="K40" s="7">
        <v>13740</v>
      </c>
      <c r="L40" s="7">
        <v>777</v>
      </c>
      <c r="M40" s="7">
        <f t="shared" si="2"/>
        <v>3612118</v>
      </c>
      <c r="N40" s="7">
        <v>5252</v>
      </c>
      <c r="O40" s="7">
        <v>492396</v>
      </c>
      <c r="P40" s="7">
        <v>1167848</v>
      </c>
      <c r="Q40" s="7">
        <v>464317</v>
      </c>
      <c r="R40" s="7">
        <v>141569</v>
      </c>
      <c r="S40" s="7">
        <v>46287</v>
      </c>
      <c r="T40" s="7">
        <v>24102</v>
      </c>
      <c r="U40" s="7">
        <v>5023</v>
      </c>
      <c r="V40" s="7">
        <v>0</v>
      </c>
      <c r="W40" s="7">
        <f t="shared" si="0"/>
        <v>2346794</v>
      </c>
      <c r="X40" s="7">
        <v>15155</v>
      </c>
      <c r="Y40" s="7">
        <v>1165267</v>
      </c>
      <c r="Z40" s="7">
        <v>2450361</v>
      </c>
      <c r="AA40" s="7">
        <v>1719700</v>
      </c>
      <c r="AB40" s="7">
        <v>406089</v>
      </c>
      <c r="AC40" s="7">
        <v>134639</v>
      </c>
      <c r="AD40" s="7">
        <v>48161</v>
      </c>
      <c r="AE40" s="7">
        <v>18763</v>
      </c>
      <c r="AF40" s="7">
        <v>777</v>
      </c>
      <c r="AG40" s="7">
        <f t="shared" si="1"/>
        <v>5958912</v>
      </c>
    </row>
    <row r="41" spans="1:33" ht="12.75">
      <c r="A41" s="3" t="s">
        <v>76</v>
      </c>
      <c r="B41" s="6" t="s">
        <v>659</v>
      </c>
      <c r="C41" s="2" t="s">
        <v>77</v>
      </c>
      <c r="D41" s="7">
        <v>547</v>
      </c>
      <c r="E41" s="7">
        <v>226952</v>
      </c>
      <c r="F41" s="7">
        <v>970100</v>
      </c>
      <c r="G41" s="7">
        <v>2269759</v>
      </c>
      <c r="H41" s="7">
        <v>2290056</v>
      </c>
      <c r="I41" s="7">
        <v>995199</v>
      </c>
      <c r="J41" s="7">
        <v>361470</v>
      </c>
      <c r="K41" s="7">
        <v>172386</v>
      </c>
      <c r="L41" s="7">
        <v>0</v>
      </c>
      <c r="M41" s="7">
        <f t="shared" si="2"/>
        <v>7286469</v>
      </c>
      <c r="N41" s="7">
        <v>76.81</v>
      </c>
      <c r="O41" s="7">
        <v>221600.11</v>
      </c>
      <c r="P41" s="7">
        <v>1645526</v>
      </c>
      <c r="Q41" s="7">
        <v>3959533</v>
      </c>
      <c r="R41" s="7">
        <v>3057730</v>
      </c>
      <c r="S41" s="7">
        <v>959250</v>
      </c>
      <c r="T41" s="7">
        <v>299047</v>
      </c>
      <c r="U41" s="7">
        <v>121523</v>
      </c>
      <c r="V41" s="7">
        <v>11875</v>
      </c>
      <c r="W41" s="7">
        <f t="shared" si="0"/>
        <v>10276160.92</v>
      </c>
      <c r="X41" s="7">
        <v>623.81</v>
      </c>
      <c r="Y41" s="7">
        <v>448552.11</v>
      </c>
      <c r="Z41" s="7">
        <v>2615626</v>
      </c>
      <c r="AA41" s="7">
        <v>6229292</v>
      </c>
      <c r="AB41" s="7">
        <v>5347786</v>
      </c>
      <c r="AC41" s="7">
        <v>1954449</v>
      </c>
      <c r="AD41" s="7">
        <v>660517</v>
      </c>
      <c r="AE41" s="7">
        <v>293909</v>
      </c>
      <c r="AF41" s="7">
        <v>11875</v>
      </c>
      <c r="AG41" s="7">
        <f t="shared" si="1"/>
        <v>17562629.92</v>
      </c>
    </row>
    <row r="42" spans="1:33" ht="12.75">
      <c r="A42" s="3" t="s">
        <v>78</v>
      </c>
      <c r="B42" s="6" t="s">
        <v>658</v>
      </c>
      <c r="C42" s="2" t="s">
        <v>79</v>
      </c>
      <c r="D42" s="7">
        <v>5430</v>
      </c>
      <c r="E42" s="7">
        <v>492185</v>
      </c>
      <c r="F42" s="7">
        <v>658357</v>
      </c>
      <c r="G42" s="7">
        <v>602585</v>
      </c>
      <c r="H42" s="7">
        <v>403612</v>
      </c>
      <c r="I42" s="7">
        <v>212942</v>
      </c>
      <c r="J42" s="7">
        <v>77766</v>
      </c>
      <c r="K42" s="7">
        <v>39330</v>
      </c>
      <c r="L42" s="7">
        <v>3018</v>
      </c>
      <c r="M42" s="7">
        <f t="shared" si="2"/>
        <v>2495225</v>
      </c>
      <c r="N42" s="7">
        <v>1736</v>
      </c>
      <c r="O42" s="7">
        <v>665135</v>
      </c>
      <c r="P42" s="7">
        <v>673343</v>
      </c>
      <c r="Q42" s="7">
        <v>461388</v>
      </c>
      <c r="R42" s="7">
        <v>168759</v>
      </c>
      <c r="S42" s="7">
        <v>90192</v>
      </c>
      <c r="T42" s="7">
        <v>43960</v>
      </c>
      <c r="U42" s="7">
        <v>36342</v>
      </c>
      <c r="V42" s="7">
        <v>2328</v>
      </c>
      <c r="W42" s="7">
        <f t="shared" si="0"/>
        <v>2143183</v>
      </c>
      <c r="X42" s="7">
        <v>7166</v>
      </c>
      <c r="Y42" s="7">
        <v>1157320</v>
      </c>
      <c r="Z42" s="7">
        <v>1331700</v>
      </c>
      <c r="AA42" s="7">
        <v>1063973</v>
      </c>
      <c r="AB42" s="7">
        <v>572371</v>
      </c>
      <c r="AC42" s="7">
        <v>303134</v>
      </c>
      <c r="AD42" s="7">
        <v>121726</v>
      </c>
      <c r="AE42" s="7">
        <v>75672</v>
      </c>
      <c r="AF42" s="7">
        <v>5346</v>
      </c>
      <c r="AG42" s="7">
        <f t="shared" si="1"/>
        <v>4638408</v>
      </c>
    </row>
    <row r="43" spans="1:33" ht="12.75">
      <c r="A43" s="3" t="s">
        <v>80</v>
      </c>
      <c r="B43" s="6" t="s">
        <v>658</v>
      </c>
      <c r="C43" s="2" t="s">
        <v>81</v>
      </c>
      <c r="D43" s="7">
        <v>0</v>
      </c>
      <c r="E43" s="7">
        <v>42441.81</v>
      </c>
      <c r="F43" s="7">
        <v>511856.32</v>
      </c>
      <c r="G43" s="7">
        <v>720725.8</v>
      </c>
      <c r="H43" s="7">
        <v>1097082.89</v>
      </c>
      <c r="I43" s="7">
        <v>392840.3</v>
      </c>
      <c r="J43" s="7">
        <v>88221.39</v>
      </c>
      <c r="K43" s="7">
        <v>36586</v>
      </c>
      <c r="L43" s="7">
        <v>4139.67</v>
      </c>
      <c r="M43" s="7">
        <f t="shared" si="2"/>
        <v>2893894.18</v>
      </c>
      <c r="N43" s="7">
        <v>0</v>
      </c>
      <c r="O43" s="7">
        <v>66251.51</v>
      </c>
      <c r="P43" s="7">
        <v>508151.66</v>
      </c>
      <c r="Q43" s="7">
        <v>1169364.12</v>
      </c>
      <c r="R43" s="7">
        <v>1045442.85</v>
      </c>
      <c r="S43" s="7">
        <v>273999.62</v>
      </c>
      <c r="T43" s="7">
        <v>46549.01</v>
      </c>
      <c r="U43" s="7">
        <v>17627.63</v>
      </c>
      <c r="V43" s="7">
        <v>0</v>
      </c>
      <c r="W43" s="7">
        <f t="shared" si="0"/>
        <v>3127386.4</v>
      </c>
      <c r="X43" s="7">
        <v>0</v>
      </c>
      <c r="Y43" s="7">
        <v>108693.32</v>
      </c>
      <c r="Z43" s="7">
        <v>1020007.98</v>
      </c>
      <c r="AA43" s="7">
        <v>1890089.92</v>
      </c>
      <c r="AB43" s="7">
        <v>2142525.74</v>
      </c>
      <c r="AC43" s="7">
        <v>666839.92</v>
      </c>
      <c r="AD43" s="7">
        <v>134770.4</v>
      </c>
      <c r="AE43" s="7">
        <v>54213.63</v>
      </c>
      <c r="AF43" s="7">
        <v>4139.67</v>
      </c>
      <c r="AG43" s="7">
        <f t="shared" si="1"/>
        <v>6021280.58</v>
      </c>
    </row>
    <row r="44" spans="1:33" ht="12.75">
      <c r="A44" s="3" t="s">
        <v>82</v>
      </c>
      <c r="B44" s="6" t="s">
        <v>658</v>
      </c>
      <c r="C44" s="2" t="s">
        <v>83</v>
      </c>
      <c r="D44" s="7">
        <v>0</v>
      </c>
      <c r="E44" s="7">
        <v>1751988</v>
      </c>
      <c r="F44" s="7">
        <v>896071</v>
      </c>
      <c r="G44" s="7">
        <v>686855</v>
      </c>
      <c r="H44" s="7">
        <v>203084</v>
      </c>
      <c r="I44" s="7">
        <v>57258</v>
      </c>
      <c r="J44" s="7">
        <v>16771</v>
      </c>
      <c r="K44" s="7">
        <v>0</v>
      </c>
      <c r="L44" s="7">
        <v>0</v>
      </c>
      <c r="M44" s="7">
        <f t="shared" si="2"/>
        <v>3612027</v>
      </c>
      <c r="N44" s="7">
        <v>0</v>
      </c>
      <c r="O44" s="7">
        <v>2348750</v>
      </c>
      <c r="P44" s="7">
        <v>778099</v>
      </c>
      <c r="Q44" s="7">
        <v>287643</v>
      </c>
      <c r="R44" s="7">
        <v>99685</v>
      </c>
      <c r="S44" s="7">
        <v>53709</v>
      </c>
      <c r="T44" s="7">
        <v>18367</v>
      </c>
      <c r="U44" s="7">
        <v>2584</v>
      </c>
      <c r="V44" s="7">
        <v>0</v>
      </c>
      <c r="W44" s="7">
        <f t="shared" si="0"/>
        <v>3588837</v>
      </c>
      <c r="X44" s="7">
        <v>0</v>
      </c>
      <c r="Y44" s="7">
        <v>4100738</v>
      </c>
      <c r="Z44" s="7">
        <v>1674170</v>
      </c>
      <c r="AA44" s="7">
        <v>974498</v>
      </c>
      <c r="AB44" s="7">
        <v>302769</v>
      </c>
      <c r="AC44" s="7">
        <v>110967</v>
      </c>
      <c r="AD44" s="7">
        <v>35138</v>
      </c>
      <c r="AE44" s="7">
        <v>2584</v>
      </c>
      <c r="AF44" s="7">
        <v>0</v>
      </c>
      <c r="AG44" s="7">
        <f t="shared" si="1"/>
        <v>7200864</v>
      </c>
    </row>
    <row r="45" spans="1:33" ht="12.75">
      <c r="A45" s="3" t="s">
        <v>84</v>
      </c>
      <c r="B45" s="6" t="s">
        <v>658</v>
      </c>
      <c r="C45" s="2" t="s">
        <v>85</v>
      </c>
      <c r="D45" s="7">
        <v>3126.7</v>
      </c>
      <c r="E45" s="7">
        <v>2660213.56</v>
      </c>
      <c r="F45" s="7">
        <v>327395.57</v>
      </c>
      <c r="G45" s="7">
        <v>369373.98</v>
      </c>
      <c r="H45" s="7">
        <v>92884.66</v>
      </c>
      <c r="I45" s="7">
        <v>28557.37</v>
      </c>
      <c r="J45" s="7">
        <v>8182.81</v>
      </c>
      <c r="K45" s="7">
        <v>2427.74</v>
      </c>
      <c r="L45" s="7">
        <v>0</v>
      </c>
      <c r="M45" s="7">
        <f t="shared" si="2"/>
        <v>3492162.3900000006</v>
      </c>
      <c r="N45" s="7">
        <v>5983.4</v>
      </c>
      <c r="O45" s="7">
        <v>4591141.08</v>
      </c>
      <c r="P45" s="7">
        <v>330422.77</v>
      </c>
      <c r="Q45" s="7">
        <v>245407.88</v>
      </c>
      <c r="R45" s="7">
        <v>63537.11</v>
      </c>
      <c r="S45" s="7">
        <v>32415.23</v>
      </c>
      <c r="T45" s="7">
        <v>4223.65</v>
      </c>
      <c r="U45" s="7">
        <v>3579.38</v>
      </c>
      <c r="V45" s="7">
        <v>0</v>
      </c>
      <c r="W45" s="7">
        <f t="shared" si="0"/>
        <v>5276710.500000001</v>
      </c>
      <c r="X45" s="7">
        <v>9110.1</v>
      </c>
      <c r="Y45" s="7">
        <v>7251354.640000001</v>
      </c>
      <c r="Z45" s="7">
        <v>657818.34</v>
      </c>
      <c r="AA45" s="7">
        <v>614781.86</v>
      </c>
      <c r="AB45" s="7">
        <v>156421.77</v>
      </c>
      <c r="AC45" s="7">
        <v>60972.6</v>
      </c>
      <c r="AD45" s="7">
        <v>12406.46</v>
      </c>
      <c r="AE45" s="7">
        <v>6007.12</v>
      </c>
      <c r="AF45" s="7">
        <v>0</v>
      </c>
      <c r="AG45" s="7">
        <f t="shared" si="1"/>
        <v>8768872.889999999</v>
      </c>
    </row>
    <row r="46" spans="1:33" ht="12.75">
      <c r="A46" s="3" t="s">
        <v>86</v>
      </c>
      <c r="B46" s="6" t="s">
        <v>660</v>
      </c>
      <c r="C46" s="2" t="s">
        <v>87</v>
      </c>
      <c r="D46" s="7">
        <v>998.48</v>
      </c>
      <c r="E46" s="7">
        <v>3082783.88</v>
      </c>
      <c r="F46" s="7">
        <v>1329440.02</v>
      </c>
      <c r="G46" s="7">
        <v>1039178.55</v>
      </c>
      <c r="H46" s="7">
        <v>404319.34</v>
      </c>
      <c r="I46" s="7">
        <v>179129.36</v>
      </c>
      <c r="J46" s="7">
        <v>68789.57</v>
      </c>
      <c r="K46" s="7">
        <v>21149.42</v>
      </c>
      <c r="L46" s="7">
        <v>7753.33</v>
      </c>
      <c r="M46" s="7">
        <f t="shared" si="2"/>
        <v>6133541.95</v>
      </c>
      <c r="N46" s="7">
        <v>7438.3</v>
      </c>
      <c r="O46" s="7">
        <v>5677426.43</v>
      </c>
      <c r="P46" s="7">
        <v>2182438.6</v>
      </c>
      <c r="Q46" s="7">
        <v>304828.76</v>
      </c>
      <c r="R46" s="7">
        <v>88809.87</v>
      </c>
      <c r="S46" s="7">
        <v>53562.76</v>
      </c>
      <c r="T46" s="7">
        <v>7638.2</v>
      </c>
      <c r="U46" s="7">
        <v>9826.99</v>
      </c>
      <c r="V46" s="7">
        <v>0</v>
      </c>
      <c r="W46" s="7">
        <f t="shared" si="0"/>
        <v>8331969.91</v>
      </c>
      <c r="X46" s="7">
        <v>8436.78</v>
      </c>
      <c r="Y46" s="7">
        <v>8760210.309999999</v>
      </c>
      <c r="Z46" s="7">
        <v>3511878.62</v>
      </c>
      <c r="AA46" s="7">
        <v>1344007.31</v>
      </c>
      <c r="AB46" s="7">
        <v>493129.21</v>
      </c>
      <c r="AC46" s="7">
        <v>232692.12</v>
      </c>
      <c r="AD46" s="7">
        <v>76427.77</v>
      </c>
      <c r="AE46" s="7">
        <v>30976.41</v>
      </c>
      <c r="AF46" s="7">
        <v>7753.33</v>
      </c>
      <c r="AG46" s="7">
        <f t="shared" si="1"/>
        <v>14465511.859999998</v>
      </c>
    </row>
    <row r="47" spans="1:33" ht="12.75">
      <c r="A47" s="3" t="s">
        <v>88</v>
      </c>
      <c r="B47" s="6" t="s">
        <v>660</v>
      </c>
      <c r="C47" s="2" t="s">
        <v>89</v>
      </c>
      <c r="D47" s="7">
        <v>5901</v>
      </c>
      <c r="E47" s="7">
        <v>4176290</v>
      </c>
      <c r="F47" s="7">
        <v>961691</v>
      </c>
      <c r="G47" s="7">
        <v>683337</v>
      </c>
      <c r="H47" s="7">
        <v>188133</v>
      </c>
      <c r="I47" s="7">
        <v>115484</v>
      </c>
      <c r="J47" s="7">
        <v>43410</v>
      </c>
      <c r="K47" s="7">
        <v>20812</v>
      </c>
      <c r="L47" s="7">
        <v>0</v>
      </c>
      <c r="M47" s="7">
        <f t="shared" si="2"/>
        <v>6195058</v>
      </c>
      <c r="N47" s="7">
        <v>2573</v>
      </c>
      <c r="O47" s="7">
        <v>7136849</v>
      </c>
      <c r="P47" s="7">
        <v>1448185</v>
      </c>
      <c r="Q47" s="7">
        <v>653000</v>
      </c>
      <c r="R47" s="7">
        <v>237236</v>
      </c>
      <c r="S47" s="7">
        <v>97244</v>
      </c>
      <c r="T47" s="7">
        <v>40704</v>
      </c>
      <c r="U47" s="7">
        <v>9758</v>
      </c>
      <c r="V47" s="7">
        <v>0</v>
      </c>
      <c r="W47" s="7">
        <f t="shared" si="0"/>
        <v>9625549</v>
      </c>
      <c r="X47" s="7">
        <v>8474</v>
      </c>
      <c r="Y47" s="7">
        <v>11313139</v>
      </c>
      <c r="Z47" s="7">
        <v>2409876</v>
      </c>
      <c r="AA47" s="7">
        <v>1336337</v>
      </c>
      <c r="AB47" s="7">
        <v>425369</v>
      </c>
      <c r="AC47" s="7">
        <v>212728</v>
      </c>
      <c r="AD47" s="7">
        <v>84114</v>
      </c>
      <c r="AE47" s="7">
        <v>30570</v>
      </c>
      <c r="AF47" s="7">
        <v>0</v>
      </c>
      <c r="AG47" s="7">
        <f t="shared" si="1"/>
        <v>15820607</v>
      </c>
    </row>
    <row r="48" spans="1:33" ht="12.75">
      <c r="A48" s="3" t="s">
        <v>90</v>
      </c>
      <c r="B48" s="6" t="s">
        <v>658</v>
      </c>
      <c r="C48" s="2" t="s">
        <v>91</v>
      </c>
      <c r="D48" s="7">
        <v>0</v>
      </c>
      <c r="E48" s="7">
        <v>179505.93</v>
      </c>
      <c r="F48" s="7">
        <v>851367.01</v>
      </c>
      <c r="G48" s="7">
        <v>1025065.23</v>
      </c>
      <c r="H48" s="7">
        <v>210226.75</v>
      </c>
      <c r="I48" s="7">
        <v>80744.15</v>
      </c>
      <c r="J48" s="7">
        <v>26952.14</v>
      </c>
      <c r="K48" s="7">
        <v>14834.8</v>
      </c>
      <c r="L48" s="7">
        <v>0</v>
      </c>
      <c r="M48" s="7">
        <f t="shared" si="2"/>
        <v>2388696.01</v>
      </c>
      <c r="N48" s="7">
        <v>630.07</v>
      </c>
      <c r="O48" s="7">
        <v>412907.29</v>
      </c>
      <c r="P48" s="7">
        <v>1367747.31</v>
      </c>
      <c r="Q48" s="7">
        <v>1540646.3</v>
      </c>
      <c r="R48" s="7">
        <v>316674.57</v>
      </c>
      <c r="S48" s="7">
        <v>154253.2</v>
      </c>
      <c r="T48" s="7">
        <v>30977.33</v>
      </c>
      <c r="U48" s="7">
        <v>1745.64</v>
      </c>
      <c r="V48" s="7">
        <v>0</v>
      </c>
      <c r="W48" s="7">
        <f t="shared" si="0"/>
        <v>3825581.71</v>
      </c>
      <c r="X48" s="7">
        <v>630.07</v>
      </c>
      <c r="Y48" s="7">
        <v>592413.22</v>
      </c>
      <c r="Z48" s="7">
        <v>2219114.32</v>
      </c>
      <c r="AA48" s="7">
        <v>2565711.53</v>
      </c>
      <c r="AB48" s="7">
        <v>526901.32</v>
      </c>
      <c r="AC48" s="7">
        <v>234997.35</v>
      </c>
      <c r="AD48" s="7">
        <v>57929.47</v>
      </c>
      <c r="AE48" s="7">
        <v>16580.44</v>
      </c>
      <c r="AF48" s="7">
        <v>0</v>
      </c>
      <c r="AG48" s="7">
        <f t="shared" si="1"/>
        <v>6214277.72</v>
      </c>
    </row>
    <row r="49" spans="1:33" ht="12.75">
      <c r="A49" s="3" t="s">
        <v>92</v>
      </c>
      <c r="B49" s="6" t="s">
        <v>662</v>
      </c>
      <c r="C49" s="2" t="s">
        <v>93</v>
      </c>
      <c r="D49" s="7">
        <v>0</v>
      </c>
      <c r="E49" s="7">
        <v>137006</v>
      </c>
      <c r="F49" s="7">
        <v>1141415</v>
      </c>
      <c r="G49" s="7">
        <v>1913639</v>
      </c>
      <c r="H49" s="7">
        <v>2432359</v>
      </c>
      <c r="I49" s="7">
        <v>1492107</v>
      </c>
      <c r="J49" s="7">
        <v>774256</v>
      </c>
      <c r="K49" s="7">
        <v>587730</v>
      </c>
      <c r="L49" s="7">
        <v>55039</v>
      </c>
      <c r="M49" s="7">
        <f t="shared" si="2"/>
        <v>8533551</v>
      </c>
      <c r="N49" s="7">
        <v>0</v>
      </c>
      <c r="O49" s="7">
        <v>396831</v>
      </c>
      <c r="P49" s="7">
        <v>2304451</v>
      </c>
      <c r="Q49" s="7">
        <v>3908766</v>
      </c>
      <c r="R49" s="7">
        <v>4429273</v>
      </c>
      <c r="S49" s="7">
        <v>2376676</v>
      </c>
      <c r="T49" s="7">
        <v>1117809</v>
      </c>
      <c r="U49" s="7">
        <v>576336</v>
      </c>
      <c r="V49" s="7">
        <v>72563</v>
      </c>
      <c r="W49" s="7">
        <f t="shared" si="0"/>
        <v>15182705</v>
      </c>
      <c r="X49" s="7">
        <v>0</v>
      </c>
      <c r="Y49" s="7">
        <v>533837</v>
      </c>
      <c r="Z49" s="7">
        <v>3445866</v>
      </c>
      <c r="AA49" s="7">
        <v>5822405</v>
      </c>
      <c r="AB49" s="7">
        <v>6861632</v>
      </c>
      <c r="AC49" s="7">
        <v>3868783</v>
      </c>
      <c r="AD49" s="7">
        <v>1892065</v>
      </c>
      <c r="AE49" s="7">
        <v>1164066</v>
      </c>
      <c r="AF49" s="7">
        <v>127602</v>
      </c>
      <c r="AG49" s="7">
        <f t="shared" si="1"/>
        <v>23716256</v>
      </c>
    </row>
    <row r="50" spans="1:33" ht="12.75">
      <c r="A50" s="3" t="s">
        <v>94</v>
      </c>
      <c r="B50" s="6" t="s">
        <v>658</v>
      </c>
      <c r="C50" s="2" t="s">
        <v>95</v>
      </c>
      <c r="D50" s="7">
        <v>7045.02</v>
      </c>
      <c r="E50" s="7">
        <v>1686780.76</v>
      </c>
      <c r="F50" s="7">
        <v>1149527.35</v>
      </c>
      <c r="G50" s="7">
        <v>476147.71</v>
      </c>
      <c r="H50" s="7">
        <v>164379.84</v>
      </c>
      <c r="I50" s="7">
        <v>33595.64</v>
      </c>
      <c r="J50" s="7">
        <v>14525.44</v>
      </c>
      <c r="K50" s="7">
        <v>0</v>
      </c>
      <c r="L50" s="7">
        <v>0</v>
      </c>
      <c r="M50" s="7">
        <f t="shared" si="2"/>
        <v>3532001.76</v>
      </c>
      <c r="N50" s="7">
        <v>6344.74</v>
      </c>
      <c r="O50" s="7">
        <v>1726478.68</v>
      </c>
      <c r="P50" s="7">
        <v>809747.29</v>
      </c>
      <c r="Q50" s="7">
        <v>218844.61</v>
      </c>
      <c r="R50" s="7">
        <v>54942.41</v>
      </c>
      <c r="S50" s="7">
        <v>12348.47</v>
      </c>
      <c r="T50" s="7">
        <v>5597.01</v>
      </c>
      <c r="U50" s="7">
        <v>1836.47</v>
      </c>
      <c r="V50" s="7">
        <v>0</v>
      </c>
      <c r="W50" s="7">
        <f t="shared" si="0"/>
        <v>2836139.68</v>
      </c>
      <c r="X50" s="7">
        <v>13389.76</v>
      </c>
      <c r="Y50" s="7">
        <v>3413259.44</v>
      </c>
      <c r="Z50" s="7">
        <v>1959274.64</v>
      </c>
      <c r="AA50" s="7">
        <v>694992.32</v>
      </c>
      <c r="AB50" s="7">
        <v>219322.25</v>
      </c>
      <c r="AC50" s="7">
        <v>45944.11</v>
      </c>
      <c r="AD50" s="7">
        <v>20122.45</v>
      </c>
      <c r="AE50" s="7">
        <v>1836.47</v>
      </c>
      <c r="AF50" s="7">
        <v>0</v>
      </c>
      <c r="AG50" s="7">
        <f t="shared" si="1"/>
        <v>6368141.44</v>
      </c>
    </row>
    <row r="51" spans="1:33" ht="12.75">
      <c r="A51" s="3" t="s">
        <v>96</v>
      </c>
      <c r="B51" s="6" t="s">
        <v>658</v>
      </c>
      <c r="C51" s="2" t="s">
        <v>97</v>
      </c>
      <c r="D51" s="7">
        <v>1251</v>
      </c>
      <c r="E51" s="7">
        <v>765884</v>
      </c>
      <c r="F51" s="7">
        <v>1542542</v>
      </c>
      <c r="G51" s="7">
        <v>1577845</v>
      </c>
      <c r="H51" s="7">
        <v>622686</v>
      </c>
      <c r="I51" s="7">
        <v>237186</v>
      </c>
      <c r="J51" s="7">
        <v>98416</v>
      </c>
      <c r="K51" s="7">
        <v>18907</v>
      </c>
      <c r="L51" s="7">
        <v>0</v>
      </c>
      <c r="M51" s="7">
        <f t="shared" si="2"/>
        <v>4864717</v>
      </c>
      <c r="N51" s="7">
        <v>2317</v>
      </c>
      <c r="O51" s="7">
        <v>960589</v>
      </c>
      <c r="P51" s="7">
        <v>1673631</v>
      </c>
      <c r="Q51" s="7">
        <v>1310325</v>
      </c>
      <c r="R51" s="7">
        <v>550095</v>
      </c>
      <c r="S51" s="7">
        <v>216951</v>
      </c>
      <c r="T51" s="7">
        <v>72969</v>
      </c>
      <c r="U51" s="7">
        <v>21310</v>
      </c>
      <c r="V51" s="7">
        <v>0</v>
      </c>
      <c r="W51" s="7">
        <f t="shared" si="0"/>
        <v>4808187</v>
      </c>
      <c r="X51" s="7">
        <v>3568</v>
      </c>
      <c r="Y51" s="7">
        <v>1726473</v>
      </c>
      <c r="Z51" s="7">
        <v>3216173</v>
      </c>
      <c r="AA51" s="7">
        <v>2888170</v>
      </c>
      <c r="AB51" s="7">
        <v>1172781</v>
      </c>
      <c r="AC51" s="7">
        <v>454137</v>
      </c>
      <c r="AD51" s="7">
        <v>171385</v>
      </c>
      <c r="AE51" s="7">
        <v>40217</v>
      </c>
      <c r="AF51" s="7">
        <v>0</v>
      </c>
      <c r="AG51" s="7">
        <f t="shared" si="1"/>
        <v>9672904</v>
      </c>
    </row>
    <row r="52" spans="1:33" ht="12.75">
      <c r="A52" s="3" t="s">
        <v>98</v>
      </c>
      <c r="B52" s="6" t="s">
        <v>658</v>
      </c>
      <c r="C52" s="2" t="s">
        <v>99</v>
      </c>
      <c r="D52" s="7">
        <v>7624.03</v>
      </c>
      <c r="E52" s="7">
        <v>2191795.54</v>
      </c>
      <c r="F52" s="7">
        <v>580673.39</v>
      </c>
      <c r="G52" s="7">
        <v>280511.61</v>
      </c>
      <c r="H52" s="7">
        <v>129973.31</v>
      </c>
      <c r="I52" s="7">
        <v>38584.87</v>
      </c>
      <c r="J52" s="7">
        <v>8462.32</v>
      </c>
      <c r="K52" s="7">
        <v>2018.86</v>
      </c>
      <c r="L52" s="7">
        <v>0</v>
      </c>
      <c r="M52" s="7">
        <f t="shared" si="2"/>
        <v>3239643.9299999997</v>
      </c>
      <c r="N52" s="7">
        <v>10662.05</v>
      </c>
      <c r="O52" s="7">
        <v>3301793.18</v>
      </c>
      <c r="P52" s="7">
        <v>520748.5</v>
      </c>
      <c r="Q52" s="7">
        <v>207535.78</v>
      </c>
      <c r="R52" s="7">
        <v>65563.64</v>
      </c>
      <c r="S52" s="7">
        <v>26129.57</v>
      </c>
      <c r="T52" s="7">
        <v>18533.01</v>
      </c>
      <c r="U52" s="7">
        <v>10726.23</v>
      </c>
      <c r="V52" s="7">
        <v>0</v>
      </c>
      <c r="W52" s="7">
        <f t="shared" si="0"/>
        <v>4161691.9599999995</v>
      </c>
      <c r="X52" s="7">
        <v>18286.08</v>
      </c>
      <c r="Y52" s="7">
        <v>5493588.720000001</v>
      </c>
      <c r="Z52" s="7">
        <v>1101421.89</v>
      </c>
      <c r="AA52" s="7">
        <v>488047.39</v>
      </c>
      <c r="AB52" s="7">
        <v>195536.95</v>
      </c>
      <c r="AC52" s="7">
        <v>64714.44</v>
      </c>
      <c r="AD52" s="7">
        <v>26995.33</v>
      </c>
      <c r="AE52" s="7">
        <v>12745.09</v>
      </c>
      <c r="AF52" s="7">
        <v>0</v>
      </c>
      <c r="AG52" s="7">
        <f t="shared" si="1"/>
        <v>7401335.890000001</v>
      </c>
    </row>
    <row r="53" spans="1:33" ht="12.75">
      <c r="A53" s="3" t="s">
        <v>100</v>
      </c>
      <c r="B53" s="6" t="s">
        <v>658</v>
      </c>
      <c r="C53" s="2" t="s">
        <v>101</v>
      </c>
      <c r="D53" s="7">
        <v>0</v>
      </c>
      <c r="E53" s="7">
        <v>464172</v>
      </c>
      <c r="F53" s="7">
        <v>907229</v>
      </c>
      <c r="G53" s="7">
        <v>1620104</v>
      </c>
      <c r="H53" s="7">
        <v>592108</v>
      </c>
      <c r="I53" s="7">
        <v>229838</v>
      </c>
      <c r="J53" s="7">
        <v>48020</v>
      </c>
      <c r="K53" s="7">
        <v>12113</v>
      </c>
      <c r="L53" s="7">
        <v>0</v>
      </c>
      <c r="M53" s="7">
        <f t="shared" si="2"/>
        <v>3873584</v>
      </c>
      <c r="N53" s="7">
        <v>0</v>
      </c>
      <c r="O53" s="7">
        <v>344056</v>
      </c>
      <c r="P53" s="7">
        <v>668912</v>
      </c>
      <c r="Q53" s="7">
        <v>682526</v>
      </c>
      <c r="R53" s="7">
        <v>202135</v>
      </c>
      <c r="S53" s="7">
        <v>69936</v>
      </c>
      <c r="T53" s="7">
        <v>18792</v>
      </c>
      <c r="U53" s="7">
        <v>1751</v>
      </c>
      <c r="V53" s="7">
        <v>0</v>
      </c>
      <c r="W53" s="7">
        <f t="shared" si="0"/>
        <v>1988108</v>
      </c>
      <c r="X53" s="7">
        <v>0</v>
      </c>
      <c r="Y53" s="7">
        <v>808228</v>
      </c>
      <c r="Z53" s="7">
        <v>1576141</v>
      </c>
      <c r="AA53" s="7">
        <v>2302630</v>
      </c>
      <c r="AB53" s="7">
        <v>794243</v>
      </c>
      <c r="AC53" s="7">
        <v>299774</v>
      </c>
      <c r="AD53" s="7">
        <v>66812</v>
      </c>
      <c r="AE53" s="7">
        <v>13864</v>
      </c>
      <c r="AF53" s="7">
        <v>0</v>
      </c>
      <c r="AG53" s="7">
        <f t="shared" si="1"/>
        <v>5861692</v>
      </c>
    </row>
    <row r="54" spans="1:33" ht="12.75">
      <c r="A54" s="3" t="s">
        <v>102</v>
      </c>
      <c r="B54" s="6" t="s">
        <v>661</v>
      </c>
      <c r="C54" s="2" t="s">
        <v>103</v>
      </c>
      <c r="D54" s="7">
        <v>0</v>
      </c>
      <c r="E54" s="7">
        <v>2036796</v>
      </c>
      <c r="F54" s="7">
        <v>3725574</v>
      </c>
      <c r="G54" s="7">
        <v>3706244</v>
      </c>
      <c r="H54" s="7">
        <v>1213796</v>
      </c>
      <c r="I54" s="7">
        <v>489595</v>
      </c>
      <c r="J54" s="7">
        <v>194502</v>
      </c>
      <c r="K54" s="7">
        <v>65730</v>
      </c>
      <c r="L54" s="7">
        <v>0</v>
      </c>
      <c r="M54" s="7">
        <f t="shared" si="2"/>
        <v>11432237</v>
      </c>
      <c r="N54" s="7">
        <v>0</v>
      </c>
      <c r="O54" s="7">
        <v>675268</v>
      </c>
      <c r="P54" s="7">
        <v>1099858</v>
      </c>
      <c r="Q54" s="7">
        <v>1128514</v>
      </c>
      <c r="R54" s="7">
        <v>310260</v>
      </c>
      <c r="S54" s="7">
        <v>122759</v>
      </c>
      <c r="T54" s="7">
        <v>51342</v>
      </c>
      <c r="U54" s="7">
        <v>26059</v>
      </c>
      <c r="V54" s="7">
        <v>2424</v>
      </c>
      <c r="W54" s="7">
        <f t="shared" si="0"/>
        <v>3416484</v>
      </c>
      <c r="X54" s="7">
        <v>0</v>
      </c>
      <c r="Y54" s="7">
        <v>2712064</v>
      </c>
      <c r="Z54" s="7">
        <v>4825432</v>
      </c>
      <c r="AA54" s="7">
        <v>4834758</v>
      </c>
      <c r="AB54" s="7">
        <v>1524056</v>
      </c>
      <c r="AC54" s="7">
        <v>612354</v>
      </c>
      <c r="AD54" s="7">
        <v>245844</v>
      </c>
      <c r="AE54" s="7">
        <v>91789</v>
      </c>
      <c r="AF54" s="7">
        <v>2424</v>
      </c>
      <c r="AG54" s="7">
        <f t="shared" si="1"/>
        <v>14848721</v>
      </c>
    </row>
    <row r="55" spans="1:33" ht="12.75">
      <c r="A55" s="3" t="s">
        <v>104</v>
      </c>
      <c r="B55" s="6" t="s">
        <v>658</v>
      </c>
      <c r="C55" s="2" t="s">
        <v>105</v>
      </c>
      <c r="D55" s="7">
        <v>23909</v>
      </c>
      <c r="E55" s="7">
        <v>1292714</v>
      </c>
      <c r="F55" s="7">
        <v>1379076</v>
      </c>
      <c r="G55" s="7">
        <v>989936</v>
      </c>
      <c r="H55" s="7">
        <v>366961</v>
      </c>
      <c r="I55" s="7">
        <v>119395</v>
      </c>
      <c r="J55" s="7">
        <v>53271</v>
      </c>
      <c r="K55" s="7">
        <v>16241</v>
      </c>
      <c r="L55" s="7">
        <v>0</v>
      </c>
      <c r="M55" s="7">
        <f t="shared" si="2"/>
        <v>4241503</v>
      </c>
      <c r="N55" s="7">
        <v>17461</v>
      </c>
      <c r="O55" s="7">
        <v>1630131</v>
      </c>
      <c r="P55" s="7">
        <v>1725506</v>
      </c>
      <c r="Q55" s="7">
        <v>577168</v>
      </c>
      <c r="R55" s="7">
        <v>196418</v>
      </c>
      <c r="S55" s="7">
        <v>67925</v>
      </c>
      <c r="T55" s="7">
        <v>26240</v>
      </c>
      <c r="U55" s="7">
        <v>8741</v>
      </c>
      <c r="V55" s="7">
        <v>0</v>
      </c>
      <c r="W55" s="7">
        <f t="shared" si="0"/>
        <v>4249590</v>
      </c>
      <c r="X55" s="7">
        <v>41370</v>
      </c>
      <c r="Y55" s="7">
        <v>2922845</v>
      </c>
      <c r="Z55" s="7">
        <v>3104582</v>
      </c>
      <c r="AA55" s="7">
        <v>1567104</v>
      </c>
      <c r="AB55" s="7">
        <v>563379</v>
      </c>
      <c r="AC55" s="7">
        <v>187320</v>
      </c>
      <c r="AD55" s="7">
        <v>79511</v>
      </c>
      <c r="AE55" s="7">
        <v>24982</v>
      </c>
      <c r="AF55" s="7">
        <v>0</v>
      </c>
      <c r="AG55" s="7">
        <f t="shared" si="1"/>
        <v>8491093</v>
      </c>
    </row>
    <row r="56" spans="1:33" ht="12.75">
      <c r="A56" s="3" t="s">
        <v>106</v>
      </c>
      <c r="B56" s="6" t="s">
        <v>658</v>
      </c>
      <c r="C56" s="2" t="s">
        <v>107</v>
      </c>
      <c r="D56" s="7">
        <v>3137</v>
      </c>
      <c r="E56" s="7">
        <v>680653</v>
      </c>
      <c r="F56" s="7">
        <v>1053482</v>
      </c>
      <c r="G56" s="7">
        <v>1319009</v>
      </c>
      <c r="H56" s="7">
        <v>568669</v>
      </c>
      <c r="I56" s="7">
        <v>245875</v>
      </c>
      <c r="J56" s="7">
        <v>103807</v>
      </c>
      <c r="K56" s="7">
        <v>37418</v>
      </c>
      <c r="L56" s="7">
        <v>2422</v>
      </c>
      <c r="M56" s="7">
        <f t="shared" si="2"/>
        <v>4014472</v>
      </c>
      <c r="N56" s="7">
        <v>4871</v>
      </c>
      <c r="O56" s="7">
        <v>540672</v>
      </c>
      <c r="P56" s="7">
        <v>1143385</v>
      </c>
      <c r="Q56" s="7">
        <v>1399113</v>
      </c>
      <c r="R56" s="7">
        <v>466152</v>
      </c>
      <c r="S56" s="7">
        <v>130330</v>
      </c>
      <c r="T56" s="7">
        <v>31555</v>
      </c>
      <c r="U56" s="7">
        <v>17412</v>
      </c>
      <c r="V56" s="7">
        <v>30</v>
      </c>
      <c r="W56" s="7">
        <f t="shared" si="0"/>
        <v>3733520</v>
      </c>
      <c r="X56" s="7">
        <v>8008</v>
      </c>
      <c r="Y56" s="7">
        <v>1221325</v>
      </c>
      <c r="Z56" s="7">
        <v>2196867</v>
      </c>
      <c r="AA56" s="7">
        <v>2718122</v>
      </c>
      <c r="AB56" s="7">
        <v>1034821</v>
      </c>
      <c r="AC56" s="7">
        <v>376205</v>
      </c>
      <c r="AD56" s="7">
        <v>135362</v>
      </c>
      <c r="AE56" s="7">
        <v>54830</v>
      </c>
      <c r="AF56" s="7">
        <v>2452</v>
      </c>
      <c r="AG56" s="7">
        <f t="shared" si="1"/>
        <v>7747992</v>
      </c>
    </row>
    <row r="57" spans="1:33" ht="12.75">
      <c r="A57" s="3" t="s">
        <v>108</v>
      </c>
      <c r="B57" s="6" t="s">
        <v>658</v>
      </c>
      <c r="C57" s="2" t="s">
        <v>109</v>
      </c>
      <c r="D57" s="7">
        <v>0</v>
      </c>
      <c r="E57" s="7">
        <v>694876.05</v>
      </c>
      <c r="F57" s="7">
        <v>940304</v>
      </c>
      <c r="G57" s="7">
        <v>658681</v>
      </c>
      <c r="H57" s="7">
        <v>217142</v>
      </c>
      <c r="I57" s="7">
        <v>84860</v>
      </c>
      <c r="J57" s="7">
        <v>25500</v>
      </c>
      <c r="K57" s="7">
        <v>11483</v>
      </c>
      <c r="L57" s="7">
        <v>0</v>
      </c>
      <c r="M57" s="7">
        <f t="shared" si="2"/>
        <v>2632846.05</v>
      </c>
      <c r="N57" s="7">
        <v>0</v>
      </c>
      <c r="O57" s="7">
        <v>1455270</v>
      </c>
      <c r="P57" s="7">
        <v>1414621</v>
      </c>
      <c r="Q57" s="7">
        <v>764868</v>
      </c>
      <c r="R57" s="7">
        <v>185425</v>
      </c>
      <c r="S57" s="7">
        <v>53928</v>
      </c>
      <c r="T57" s="7">
        <v>32925</v>
      </c>
      <c r="U57" s="7">
        <v>5080</v>
      </c>
      <c r="V57" s="7">
        <v>0</v>
      </c>
      <c r="W57" s="7">
        <f t="shared" si="0"/>
        <v>3912117</v>
      </c>
      <c r="X57" s="7">
        <v>0</v>
      </c>
      <c r="Y57" s="7">
        <v>2150146.05</v>
      </c>
      <c r="Z57" s="7">
        <v>2354925</v>
      </c>
      <c r="AA57" s="7">
        <v>1423549</v>
      </c>
      <c r="AB57" s="7">
        <v>402567</v>
      </c>
      <c r="AC57" s="7">
        <v>138788</v>
      </c>
      <c r="AD57" s="7">
        <v>58425</v>
      </c>
      <c r="AE57" s="7">
        <v>16563</v>
      </c>
      <c r="AF57" s="7">
        <v>0</v>
      </c>
      <c r="AG57" s="7">
        <f t="shared" si="1"/>
        <v>6544963.05</v>
      </c>
    </row>
    <row r="58" spans="1:33" ht="12.75">
      <c r="A58" s="3" t="s">
        <v>110</v>
      </c>
      <c r="B58" s="6" t="s">
        <v>658</v>
      </c>
      <c r="C58" s="2" t="s">
        <v>111</v>
      </c>
      <c r="D58" s="7">
        <v>1260</v>
      </c>
      <c r="E58" s="7">
        <v>570073</v>
      </c>
      <c r="F58" s="7">
        <v>1185520</v>
      </c>
      <c r="G58" s="7">
        <v>874991</v>
      </c>
      <c r="H58" s="7">
        <v>367123</v>
      </c>
      <c r="I58" s="7">
        <v>150322</v>
      </c>
      <c r="J58" s="7">
        <v>34985</v>
      </c>
      <c r="K58" s="7">
        <v>21647</v>
      </c>
      <c r="L58" s="7">
        <v>956</v>
      </c>
      <c r="M58" s="7">
        <f t="shared" si="2"/>
        <v>3206877</v>
      </c>
      <c r="N58" s="7">
        <v>2129</v>
      </c>
      <c r="O58" s="7">
        <v>716795</v>
      </c>
      <c r="P58" s="7">
        <v>1664862</v>
      </c>
      <c r="Q58" s="7">
        <v>1018565</v>
      </c>
      <c r="R58" s="7">
        <v>277198</v>
      </c>
      <c r="S58" s="7">
        <v>155612</v>
      </c>
      <c r="T58" s="7">
        <v>46140</v>
      </c>
      <c r="U58" s="7">
        <v>6992</v>
      </c>
      <c r="V58" s="7">
        <v>0</v>
      </c>
      <c r="W58" s="7">
        <f t="shared" si="0"/>
        <v>3888293</v>
      </c>
      <c r="X58" s="7">
        <v>3389</v>
      </c>
      <c r="Y58" s="7">
        <v>1286868</v>
      </c>
      <c r="Z58" s="7">
        <v>2850382</v>
      </c>
      <c r="AA58" s="7">
        <v>1893556</v>
      </c>
      <c r="AB58" s="7">
        <v>644321</v>
      </c>
      <c r="AC58" s="7">
        <v>305934</v>
      </c>
      <c r="AD58" s="7">
        <v>81125</v>
      </c>
      <c r="AE58" s="7">
        <v>28639</v>
      </c>
      <c r="AF58" s="7">
        <v>956</v>
      </c>
      <c r="AG58" s="7">
        <f t="shared" si="1"/>
        <v>7095170</v>
      </c>
    </row>
    <row r="59" spans="1:33" ht="12.75">
      <c r="A59" s="3" t="s">
        <v>112</v>
      </c>
      <c r="B59" s="6" t="s">
        <v>661</v>
      </c>
      <c r="C59" s="3" t="s">
        <v>113</v>
      </c>
      <c r="D59" s="7">
        <v>11599.53</v>
      </c>
      <c r="E59" s="7">
        <v>2912264.27</v>
      </c>
      <c r="F59" s="7">
        <v>3111147.39</v>
      </c>
      <c r="G59" s="7">
        <v>1947753.81</v>
      </c>
      <c r="H59" s="7">
        <v>1018251.97</v>
      </c>
      <c r="I59" s="7">
        <v>536676.1</v>
      </c>
      <c r="J59" s="7">
        <v>226876.28</v>
      </c>
      <c r="K59" s="7">
        <v>212248.03</v>
      </c>
      <c r="L59" s="7">
        <v>12621.57</v>
      </c>
      <c r="M59" s="7">
        <f t="shared" si="2"/>
        <v>9989438.95</v>
      </c>
      <c r="N59" s="7">
        <v>8936.4</v>
      </c>
      <c r="O59" s="7">
        <v>3580064.09</v>
      </c>
      <c r="P59" s="7">
        <v>2464036.07</v>
      </c>
      <c r="Q59" s="7">
        <v>1143713.5</v>
      </c>
      <c r="R59" s="7">
        <v>410982.21</v>
      </c>
      <c r="S59" s="7">
        <v>184122.32</v>
      </c>
      <c r="T59" s="7">
        <v>92400.66</v>
      </c>
      <c r="U59" s="7">
        <v>51961.91</v>
      </c>
      <c r="V59" s="7">
        <v>5743.71</v>
      </c>
      <c r="W59" s="7">
        <f t="shared" si="0"/>
        <v>7941960.87</v>
      </c>
      <c r="X59" s="7">
        <v>20535.93</v>
      </c>
      <c r="Y59" s="7">
        <v>6492328.359999999</v>
      </c>
      <c r="Z59" s="7">
        <v>5575183.46</v>
      </c>
      <c r="AA59" s="7">
        <v>3091467.31</v>
      </c>
      <c r="AB59" s="7">
        <v>1429234.18</v>
      </c>
      <c r="AC59" s="7">
        <v>720798.42</v>
      </c>
      <c r="AD59" s="7">
        <v>319276.94</v>
      </c>
      <c r="AE59" s="7">
        <v>264209.94</v>
      </c>
      <c r="AF59" s="7">
        <v>18365.28</v>
      </c>
      <c r="AG59" s="7">
        <f t="shared" si="1"/>
        <v>17931399.820000004</v>
      </c>
    </row>
    <row r="60" spans="1:33" ht="12.75">
      <c r="A60" s="3" t="s">
        <v>114</v>
      </c>
      <c r="B60" s="6" t="s">
        <v>661</v>
      </c>
      <c r="C60" s="2" t="s">
        <v>115</v>
      </c>
      <c r="D60" s="7">
        <v>11936</v>
      </c>
      <c r="E60" s="7">
        <v>4044058</v>
      </c>
      <c r="F60" s="7">
        <v>2962387</v>
      </c>
      <c r="G60" s="7">
        <v>1700058</v>
      </c>
      <c r="H60" s="7">
        <v>822496</v>
      </c>
      <c r="I60" s="7">
        <v>428338</v>
      </c>
      <c r="J60" s="7">
        <v>171583</v>
      </c>
      <c r="K60" s="7">
        <v>92571</v>
      </c>
      <c r="L60" s="7">
        <v>3026</v>
      </c>
      <c r="M60" s="7">
        <f t="shared" si="2"/>
        <v>10236453</v>
      </c>
      <c r="N60" s="7">
        <v>10087</v>
      </c>
      <c r="O60" s="7">
        <v>4946633</v>
      </c>
      <c r="P60" s="7">
        <v>2785618</v>
      </c>
      <c r="Q60" s="7">
        <v>979958</v>
      </c>
      <c r="R60" s="7">
        <v>379612</v>
      </c>
      <c r="S60" s="7">
        <v>160712</v>
      </c>
      <c r="T60" s="7">
        <v>56784</v>
      </c>
      <c r="U60" s="7">
        <v>30040</v>
      </c>
      <c r="V60" s="7">
        <v>191</v>
      </c>
      <c r="W60" s="7">
        <f t="shared" si="0"/>
        <v>9349635</v>
      </c>
      <c r="X60" s="7">
        <v>22023</v>
      </c>
      <c r="Y60" s="7">
        <v>8990691</v>
      </c>
      <c r="Z60" s="7">
        <v>5748005</v>
      </c>
      <c r="AA60" s="7">
        <v>2680016</v>
      </c>
      <c r="AB60" s="7">
        <v>1202108</v>
      </c>
      <c r="AC60" s="7">
        <v>589050</v>
      </c>
      <c r="AD60" s="7">
        <v>228367</v>
      </c>
      <c r="AE60" s="7">
        <v>122611</v>
      </c>
      <c r="AF60" s="7">
        <v>3217</v>
      </c>
      <c r="AG60" s="7">
        <f t="shared" si="1"/>
        <v>19586088</v>
      </c>
    </row>
    <row r="61" spans="1:33" ht="12.75">
      <c r="A61" s="3" t="s">
        <v>116</v>
      </c>
      <c r="B61" s="6" t="s">
        <v>658</v>
      </c>
      <c r="C61" s="2" t="s">
        <v>117</v>
      </c>
      <c r="D61" s="7">
        <v>4543</v>
      </c>
      <c r="E61" s="7">
        <v>2794041</v>
      </c>
      <c r="F61" s="7">
        <v>656855</v>
      </c>
      <c r="G61" s="7">
        <v>312899</v>
      </c>
      <c r="H61" s="7">
        <v>125160</v>
      </c>
      <c r="I61" s="7">
        <v>27284</v>
      </c>
      <c r="J61" s="7">
        <v>8774</v>
      </c>
      <c r="K61" s="7">
        <v>1722</v>
      </c>
      <c r="L61" s="7">
        <v>0</v>
      </c>
      <c r="M61" s="7">
        <f t="shared" si="2"/>
        <v>3931278</v>
      </c>
      <c r="N61" s="7">
        <v>2906</v>
      </c>
      <c r="O61" s="7">
        <v>3744222</v>
      </c>
      <c r="P61" s="7">
        <v>446494</v>
      </c>
      <c r="Q61" s="7">
        <v>123185</v>
      </c>
      <c r="R61" s="7">
        <v>42249</v>
      </c>
      <c r="S61" s="7">
        <v>21880</v>
      </c>
      <c r="T61" s="7">
        <v>6329</v>
      </c>
      <c r="U61" s="7">
        <v>2071</v>
      </c>
      <c r="V61" s="7">
        <v>0</v>
      </c>
      <c r="W61" s="7">
        <f t="shared" si="0"/>
        <v>4389336</v>
      </c>
      <c r="X61" s="7">
        <v>7449</v>
      </c>
      <c r="Y61" s="7">
        <v>6538263</v>
      </c>
      <c r="Z61" s="7">
        <v>1103349</v>
      </c>
      <c r="AA61" s="7">
        <v>436084</v>
      </c>
      <c r="AB61" s="7">
        <v>167409</v>
      </c>
      <c r="AC61" s="7">
        <v>49164</v>
      </c>
      <c r="AD61" s="7">
        <v>15103</v>
      </c>
      <c r="AE61" s="7">
        <v>3793</v>
      </c>
      <c r="AF61" s="7">
        <v>0</v>
      </c>
      <c r="AG61" s="7">
        <f t="shared" si="1"/>
        <v>8320614</v>
      </c>
    </row>
    <row r="62" spans="1:33" ht="12.75">
      <c r="A62" s="3" t="s">
        <v>118</v>
      </c>
      <c r="B62" s="6" t="s">
        <v>658</v>
      </c>
      <c r="C62" s="2" t="s">
        <v>119</v>
      </c>
      <c r="D62" s="7">
        <v>0</v>
      </c>
      <c r="E62" s="7">
        <v>355516</v>
      </c>
      <c r="F62" s="7">
        <v>908160</v>
      </c>
      <c r="G62" s="7">
        <v>1366840</v>
      </c>
      <c r="H62" s="7">
        <v>752778</v>
      </c>
      <c r="I62" s="7">
        <v>294405</v>
      </c>
      <c r="J62" s="7">
        <v>136741</v>
      </c>
      <c r="K62" s="7">
        <v>50257</v>
      </c>
      <c r="L62" s="7">
        <v>667</v>
      </c>
      <c r="M62" s="7">
        <f t="shared" si="2"/>
        <v>3865364</v>
      </c>
      <c r="N62" s="7">
        <v>619</v>
      </c>
      <c r="O62" s="7">
        <v>307558</v>
      </c>
      <c r="P62" s="7">
        <v>824765</v>
      </c>
      <c r="Q62" s="7">
        <v>1394698</v>
      </c>
      <c r="R62" s="7">
        <v>596172</v>
      </c>
      <c r="S62" s="7">
        <v>207893</v>
      </c>
      <c r="T62" s="7">
        <v>77025</v>
      </c>
      <c r="U62" s="7">
        <v>31036</v>
      </c>
      <c r="V62" s="7">
        <v>4358</v>
      </c>
      <c r="W62" s="7">
        <f t="shared" si="0"/>
        <v>3444124</v>
      </c>
      <c r="X62" s="7">
        <v>619</v>
      </c>
      <c r="Y62" s="7">
        <v>663074</v>
      </c>
      <c r="Z62" s="7">
        <v>1732925</v>
      </c>
      <c r="AA62" s="7">
        <v>2761538</v>
      </c>
      <c r="AB62" s="7">
        <v>1348950</v>
      </c>
      <c r="AC62" s="7">
        <v>502298</v>
      </c>
      <c r="AD62" s="7">
        <v>213766</v>
      </c>
      <c r="AE62" s="7">
        <v>81293</v>
      </c>
      <c r="AF62" s="7">
        <v>5025</v>
      </c>
      <c r="AG62" s="7">
        <f t="shared" si="1"/>
        <v>7309488</v>
      </c>
    </row>
    <row r="63" spans="1:33" ht="12.75">
      <c r="A63" s="3" t="s">
        <v>120</v>
      </c>
      <c r="B63" s="6" t="s">
        <v>658</v>
      </c>
      <c r="C63" s="2" t="s">
        <v>121</v>
      </c>
      <c r="D63" s="7">
        <v>0</v>
      </c>
      <c r="E63" s="7">
        <v>56414</v>
      </c>
      <c r="F63" s="7">
        <v>262271</v>
      </c>
      <c r="G63" s="7">
        <v>585878</v>
      </c>
      <c r="H63" s="7">
        <v>590230</v>
      </c>
      <c r="I63" s="7">
        <v>293539</v>
      </c>
      <c r="J63" s="7">
        <v>180740</v>
      </c>
      <c r="K63" s="7">
        <v>101965</v>
      </c>
      <c r="L63" s="7">
        <v>2957</v>
      </c>
      <c r="M63" s="7">
        <f t="shared" si="2"/>
        <v>2073994</v>
      </c>
      <c r="N63" s="7">
        <v>0</v>
      </c>
      <c r="O63" s="7">
        <v>47188</v>
      </c>
      <c r="P63" s="7">
        <v>469472</v>
      </c>
      <c r="Q63" s="7">
        <v>853367</v>
      </c>
      <c r="R63" s="7">
        <v>513869</v>
      </c>
      <c r="S63" s="7">
        <v>157664</v>
      </c>
      <c r="T63" s="7">
        <v>90129</v>
      </c>
      <c r="U63" s="7">
        <v>45137</v>
      </c>
      <c r="V63" s="7">
        <v>2785</v>
      </c>
      <c r="W63" s="7">
        <f t="shared" si="0"/>
        <v>2179611</v>
      </c>
      <c r="X63" s="7">
        <v>0</v>
      </c>
      <c r="Y63" s="7">
        <v>103602</v>
      </c>
      <c r="Z63" s="7">
        <v>731743</v>
      </c>
      <c r="AA63" s="7">
        <v>1439245</v>
      </c>
      <c r="AB63" s="7">
        <v>1104099</v>
      </c>
      <c r="AC63" s="7">
        <v>451203</v>
      </c>
      <c r="AD63" s="7">
        <v>270869</v>
      </c>
      <c r="AE63" s="7">
        <v>147102</v>
      </c>
      <c r="AF63" s="7">
        <v>5742</v>
      </c>
      <c r="AG63" s="7">
        <f t="shared" si="1"/>
        <v>4253605</v>
      </c>
    </row>
    <row r="64" spans="1:33" ht="12.75">
      <c r="A64" s="3" t="s">
        <v>122</v>
      </c>
      <c r="B64" s="6" t="s">
        <v>658</v>
      </c>
      <c r="C64" s="2" t="s">
        <v>123</v>
      </c>
      <c r="D64" s="7">
        <v>1530</v>
      </c>
      <c r="E64" s="7">
        <v>1551733</v>
      </c>
      <c r="F64" s="7">
        <v>645454</v>
      </c>
      <c r="G64" s="7">
        <v>530243</v>
      </c>
      <c r="H64" s="7">
        <v>215482</v>
      </c>
      <c r="I64" s="7">
        <v>82934</v>
      </c>
      <c r="J64" s="7">
        <v>32387</v>
      </c>
      <c r="K64" s="7">
        <v>14166</v>
      </c>
      <c r="L64" s="7">
        <v>0</v>
      </c>
      <c r="M64" s="7">
        <f t="shared" si="2"/>
        <v>3073929</v>
      </c>
      <c r="N64" s="7">
        <v>1597</v>
      </c>
      <c r="O64" s="7">
        <v>1978713</v>
      </c>
      <c r="P64" s="7">
        <v>660540</v>
      </c>
      <c r="Q64" s="7">
        <v>242232</v>
      </c>
      <c r="R64" s="7">
        <v>128933</v>
      </c>
      <c r="S64" s="7">
        <v>48723</v>
      </c>
      <c r="T64" s="7">
        <v>20719</v>
      </c>
      <c r="U64" s="7">
        <v>577</v>
      </c>
      <c r="V64" s="7">
        <v>0</v>
      </c>
      <c r="W64" s="7">
        <f t="shared" si="0"/>
        <v>3082034</v>
      </c>
      <c r="X64" s="7">
        <v>3127</v>
      </c>
      <c r="Y64" s="7">
        <v>3530446</v>
      </c>
      <c r="Z64" s="7">
        <v>1305994</v>
      </c>
      <c r="AA64" s="7">
        <v>772475</v>
      </c>
      <c r="AB64" s="7">
        <v>344415</v>
      </c>
      <c r="AC64" s="7">
        <v>131657</v>
      </c>
      <c r="AD64" s="7">
        <v>53106</v>
      </c>
      <c r="AE64" s="7">
        <v>14743</v>
      </c>
      <c r="AF64" s="7">
        <v>0</v>
      </c>
      <c r="AG64" s="7">
        <f t="shared" si="1"/>
        <v>6155963</v>
      </c>
    </row>
    <row r="65" spans="1:33" ht="12.75">
      <c r="A65" s="3" t="s">
        <v>124</v>
      </c>
      <c r="B65" s="6" t="s">
        <v>658</v>
      </c>
      <c r="C65" s="2" t="s">
        <v>125</v>
      </c>
      <c r="D65" s="7">
        <v>2791</v>
      </c>
      <c r="E65" s="7">
        <v>272508</v>
      </c>
      <c r="F65" s="7">
        <v>394378</v>
      </c>
      <c r="G65" s="7">
        <v>833723</v>
      </c>
      <c r="H65" s="7">
        <v>492080</v>
      </c>
      <c r="I65" s="7">
        <v>305615</v>
      </c>
      <c r="J65" s="7">
        <v>44199</v>
      </c>
      <c r="K65" s="7">
        <v>6357</v>
      </c>
      <c r="L65" s="7">
        <v>0</v>
      </c>
      <c r="M65" s="7">
        <f t="shared" si="2"/>
        <v>2351651</v>
      </c>
      <c r="N65" s="7">
        <v>950</v>
      </c>
      <c r="O65" s="7">
        <v>229169</v>
      </c>
      <c r="P65" s="7">
        <v>337610</v>
      </c>
      <c r="Q65" s="7">
        <v>625213</v>
      </c>
      <c r="R65" s="7">
        <v>231541</v>
      </c>
      <c r="S65" s="7">
        <v>95858</v>
      </c>
      <c r="T65" s="7">
        <v>17398</v>
      </c>
      <c r="U65" s="7">
        <v>8133</v>
      </c>
      <c r="V65" s="7">
        <v>0</v>
      </c>
      <c r="W65" s="7">
        <f t="shared" si="0"/>
        <v>1545872</v>
      </c>
      <c r="X65" s="7">
        <v>3741</v>
      </c>
      <c r="Y65" s="7">
        <v>501677</v>
      </c>
      <c r="Z65" s="7">
        <v>731988</v>
      </c>
      <c r="AA65" s="7">
        <v>1458936</v>
      </c>
      <c r="AB65" s="7">
        <v>723621</v>
      </c>
      <c r="AC65" s="7">
        <v>401473</v>
      </c>
      <c r="AD65" s="7">
        <v>61597</v>
      </c>
      <c r="AE65" s="7">
        <v>14490</v>
      </c>
      <c r="AF65" s="7">
        <v>0</v>
      </c>
      <c r="AG65" s="7">
        <f t="shared" si="1"/>
        <v>3897523</v>
      </c>
    </row>
    <row r="66" spans="1:33" ht="12.75">
      <c r="A66" s="3" t="s">
        <v>126</v>
      </c>
      <c r="B66" s="6" t="s">
        <v>662</v>
      </c>
      <c r="C66" s="2" t="s">
        <v>127</v>
      </c>
      <c r="D66" s="7">
        <v>0</v>
      </c>
      <c r="E66" s="7">
        <v>0</v>
      </c>
      <c r="F66" s="7">
        <v>16362.43</v>
      </c>
      <c r="G66" s="7">
        <v>33277.57</v>
      </c>
      <c r="H66" s="7">
        <v>10599.6</v>
      </c>
      <c r="I66" s="7">
        <v>34915.38</v>
      </c>
      <c r="J66" s="7">
        <v>1022</v>
      </c>
      <c r="K66" s="7">
        <v>1095</v>
      </c>
      <c r="L66" s="7">
        <v>0</v>
      </c>
      <c r="M66" s="7">
        <f t="shared" si="2"/>
        <v>97271.98</v>
      </c>
      <c r="N66" s="7">
        <v>0</v>
      </c>
      <c r="O66" s="7">
        <v>2359.46</v>
      </c>
      <c r="P66" s="7">
        <v>25608.92</v>
      </c>
      <c r="Q66" s="7">
        <v>43874.56</v>
      </c>
      <c r="R66" s="7">
        <v>26221.6</v>
      </c>
      <c r="S66" s="7">
        <v>27750.95</v>
      </c>
      <c r="T66" s="7">
        <v>3066</v>
      </c>
      <c r="U66" s="7">
        <v>2358.94</v>
      </c>
      <c r="V66" s="7">
        <v>0</v>
      </c>
      <c r="W66" s="7">
        <f t="shared" si="0"/>
        <v>131240.43</v>
      </c>
      <c r="X66" s="7">
        <v>0</v>
      </c>
      <c r="Y66" s="7">
        <v>2359.46</v>
      </c>
      <c r="Z66" s="7">
        <v>41971.35</v>
      </c>
      <c r="AA66" s="7">
        <v>77152.13</v>
      </c>
      <c r="AB66" s="7">
        <v>36821.2</v>
      </c>
      <c r="AC66" s="7">
        <v>62666.33</v>
      </c>
      <c r="AD66" s="7">
        <v>4088</v>
      </c>
      <c r="AE66" s="7">
        <v>3453.94</v>
      </c>
      <c r="AF66" s="7">
        <v>0</v>
      </c>
      <c r="AG66" s="7">
        <f t="shared" si="1"/>
        <v>228512.41000000003</v>
      </c>
    </row>
    <row r="67" spans="1:33" ht="12.75">
      <c r="A67" s="3" t="s">
        <v>128</v>
      </c>
      <c r="B67" s="6" t="s">
        <v>658</v>
      </c>
      <c r="C67" s="2" t="s">
        <v>129</v>
      </c>
      <c r="D67" s="7">
        <v>6072.99</v>
      </c>
      <c r="E67" s="7">
        <v>997036.98</v>
      </c>
      <c r="F67" s="7">
        <v>1439703.55</v>
      </c>
      <c r="G67" s="7">
        <v>1170854.85</v>
      </c>
      <c r="H67" s="7">
        <v>574360.49</v>
      </c>
      <c r="I67" s="7">
        <v>196991.31</v>
      </c>
      <c r="J67" s="7">
        <v>57977.24</v>
      </c>
      <c r="K67" s="7">
        <v>30829.04</v>
      </c>
      <c r="L67" s="7">
        <v>0</v>
      </c>
      <c r="M67" s="7">
        <f t="shared" si="2"/>
        <v>4473826.45</v>
      </c>
      <c r="N67" s="7">
        <v>3194</v>
      </c>
      <c r="O67" s="7">
        <v>1331785.58</v>
      </c>
      <c r="P67" s="7">
        <v>1896480.57</v>
      </c>
      <c r="Q67" s="7">
        <v>978298.87</v>
      </c>
      <c r="R67" s="7">
        <v>352005.52</v>
      </c>
      <c r="S67" s="7">
        <v>150654.9</v>
      </c>
      <c r="T67" s="7">
        <v>35189.67</v>
      </c>
      <c r="U67" s="7">
        <v>20643.28</v>
      </c>
      <c r="V67" s="7">
        <v>0</v>
      </c>
      <c r="W67" s="7">
        <f t="shared" si="0"/>
        <v>4768252.3900000015</v>
      </c>
      <c r="X67" s="7">
        <v>9266.99</v>
      </c>
      <c r="Y67" s="7">
        <v>2328822.56</v>
      </c>
      <c r="Z67" s="7">
        <v>3336184.12</v>
      </c>
      <c r="AA67" s="7">
        <v>2149153.72</v>
      </c>
      <c r="AB67" s="7">
        <v>926366.01</v>
      </c>
      <c r="AC67" s="7">
        <v>347646.21</v>
      </c>
      <c r="AD67" s="7">
        <v>93166.91</v>
      </c>
      <c r="AE67" s="7">
        <v>51472.32</v>
      </c>
      <c r="AF67" s="7">
        <v>0</v>
      </c>
      <c r="AG67" s="7">
        <f t="shared" si="1"/>
        <v>9242078.840000002</v>
      </c>
    </row>
    <row r="68" spans="1:33" ht="12.75">
      <c r="A68" s="3" t="s">
        <v>130</v>
      </c>
      <c r="B68" s="6" t="s">
        <v>658</v>
      </c>
      <c r="C68" s="2" t="s">
        <v>131</v>
      </c>
      <c r="D68" s="7">
        <v>15022.8</v>
      </c>
      <c r="E68" s="7">
        <v>1867660.09</v>
      </c>
      <c r="F68" s="7">
        <v>226894.31</v>
      </c>
      <c r="G68" s="7">
        <v>129104.15</v>
      </c>
      <c r="H68" s="7">
        <v>63009.43</v>
      </c>
      <c r="I68" s="7">
        <v>29804.97</v>
      </c>
      <c r="J68" s="7">
        <v>5272.06</v>
      </c>
      <c r="K68" s="7">
        <v>2646.75</v>
      </c>
      <c r="L68" s="7">
        <v>0</v>
      </c>
      <c r="M68" s="7">
        <f t="shared" si="2"/>
        <v>2339414.5600000005</v>
      </c>
      <c r="N68" s="7">
        <v>7213.59</v>
      </c>
      <c r="O68" s="7">
        <v>2709715.65</v>
      </c>
      <c r="P68" s="7">
        <v>156037.26</v>
      </c>
      <c r="Q68" s="7">
        <v>65159.5</v>
      </c>
      <c r="R68" s="7">
        <v>31392.62</v>
      </c>
      <c r="S68" s="7">
        <v>26644.45</v>
      </c>
      <c r="T68" s="7">
        <v>7644.06</v>
      </c>
      <c r="U68" s="7">
        <v>2608.55</v>
      </c>
      <c r="V68" s="7">
        <v>0</v>
      </c>
      <c r="W68" s="7">
        <f t="shared" si="0"/>
        <v>3006415.68</v>
      </c>
      <c r="X68" s="7">
        <v>22236.39</v>
      </c>
      <c r="Y68" s="7">
        <v>4577375.74</v>
      </c>
      <c r="Z68" s="7">
        <v>382931.57</v>
      </c>
      <c r="AA68" s="7">
        <v>194263.65</v>
      </c>
      <c r="AB68" s="7">
        <v>94402.05</v>
      </c>
      <c r="AC68" s="7">
        <v>56449.42</v>
      </c>
      <c r="AD68" s="7">
        <v>12916.12</v>
      </c>
      <c r="AE68" s="7">
        <v>5255.3</v>
      </c>
      <c r="AF68" s="7">
        <v>0</v>
      </c>
      <c r="AG68" s="7">
        <f t="shared" si="1"/>
        <v>5345830.24</v>
      </c>
    </row>
    <row r="69" spans="1:33" ht="12.75">
      <c r="A69" s="3" t="s">
        <v>132</v>
      </c>
      <c r="B69" s="6" t="s">
        <v>658</v>
      </c>
      <c r="C69" s="3" t="s">
        <v>133</v>
      </c>
      <c r="D69" s="7">
        <v>4701</v>
      </c>
      <c r="E69" s="7">
        <v>1139862</v>
      </c>
      <c r="F69" s="7">
        <v>366250</v>
      </c>
      <c r="G69" s="7">
        <v>90276</v>
      </c>
      <c r="H69" s="7">
        <v>46834</v>
      </c>
      <c r="I69" s="7">
        <v>19263</v>
      </c>
      <c r="J69" s="7">
        <v>2250</v>
      </c>
      <c r="K69" s="7">
        <v>2049</v>
      </c>
      <c r="L69" s="7">
        <v>0</v>
      </c>
      <c r="M69" s="7">
        <f t="shared" si="2"/>
        <v>1671485</v>
      </c>
      <c r="N69" s="7">
        <v>2601</v>
      </c>
      <c r="O69" s="7">
        <v>1593124</v>
      </c>
      <c r="P69" s="7">
        <v>445749</v>
      </c>
      <c r="Q69" s="7">
        <v>200632</v>
      </c>
      <c r="R69" s="7">
        <v>52169</v>
      </c>
      <c r="S69" s="7">
        <v>24620</v>
      </c>
      <c r="T69" s="7">
        <v>6994</v>
      </c>
      <c r="U69" s="7">
        <v>0</v>
      </c>
      <c r="V69" s="7">
        <v>0</v>
      </c>
      <c r="W69" s="7">
        <f t="shared" si="0"/>
        <v>2325889</v>
      </c>
      <c r="X69" s="7">
        <v>7302</v>
      </c>
      <c r="Y69" s="7">
        <v>2732986</v>
      </c>
      <c r="Z69" s="7">
        <v>811999</v>
      </c>
      <c r="AA69" s="7">
        <v>290908</v>
      </c>
      <c r="AB69" s="7">
        <v>99003</v>
      </c>
      <c r="AC69" s="7">
        <v>43883</v>
      </c>
      <c r="AD69" s="7">
        <v>9244</v>
      </c>
      <c r="AE69" s="7">
        <v>2049</v>
      </c>
      <c r="AF69" s="7">
        <v>0</v>
      </c>
      <c r="AG69" s="7">
        <f t="shared" si="1"/>
        <v>3997374</v>
      </c>
    </row>
    <row r="70" spans="1:33" ht="12.75">
      <c r="A70" s="3" t="s">
        <v>134</v>
      </c>
      <c r="B70" s="6" t="s">
        <v>661</v>
      </c>
      <c r="C70" s="2" t="s">
        <v>135</v>
      </c>
      <c r="D70" s="7">
        <v>18732.41</v>
      </c>
      <c r="E70" s="7">
        <v>8044179.8</v>
      </c>
      <c r="F70" s="7">
        <v>6601914.46</v>
      </c>
      <c r="G70" s="7">
        <v>4610414.17</v>
      </c>
      <c r="H70" s="7">
        <v>2516941.62</v>
      </c>
      <c r="I70" s="7">
        <v>1059612.78</v>
      </c>
      <c r="J70" s="7">
        <v>260523.58</v>
      </c>
      <c r="K70" s="7">
        <v>46862.67</v>
      </c>
      <c r="L70" s="7">
        <v>1880.69</v>
      </c>
      <c r="M70" s="7">
        <f t="shared" si="2"/>
        <v>23161062.180000003</v>
      </c>
      <c r="N70" s="7">
        <v>14093.81</v>
      </c>
      <c r="O70" s="7">
        <v>6919415.07</v>
      </c>
      <c r="P70" s="7">
        <v>5342670.88</v>
      </c>
      <c r="Q70" s="7">
        <v>2023599.44</v>
      </c>
      <c r="R70" s="7">
        <v>872450.49</v>
      </c>
      <c r="S70" s="7">
        <v>277872.3</v>
      </c>
      <c r="T70" s="7">
        <v>42851.29</v>
      </c>
      <c r="U70" s="7">
        <v>9782.94</v>
      </c>
      <c r="V70" s="7">
        <v>0</v>
      </c>
      <c r="W70" s="7">
        <f aca="true" t="shared" si="3" ref="W70:W120">SUM(N70:V70)</f>
        <v>15502736.219999999</v>
      </c>
      <c r="X70" s="7">
        <v>32826.22</v>
      </c>
      <c r="Y70" s="7">
        <v>14963594.870000001</v>
      </c>
      <c r="Z70" s="7">
        <v>11944585.34</v>
      </c>
      <c r="AA70" s="7">
        <v>6634013.609999999</v>
      </c>
      <c r="AB70" s="7">
        <v>3389392.11</v>
      </c>
      <c r="AC70" s="7">
        <v>1337485.08</v>
      </c>
      <c r="AD70" s="7">
        <v>303374.87</v>
      </c>
      <c r="AE70" s="7">
        <v>56645.61</v>
      </c>
      <c r="AF70" s="7">
        <v>1880.69</v>
      </c>
      <c r="AG70" s="7">
        <f aca="true" t="shared" si="4" ref="AG70:AG133">SUM(X70:AF70)</f>
        <v>38663798.39999999</v>
      </c>
    </row>
    <row r="71" spans="1:33" ht="12.75">
      <c r="A71" s="3" t="s">
        <v>136</v>
      </c>
      <c r="B71" s="6" t="s">
        <v>658</v>
      </c>
      <c r="C71" s="2" t="s">
        <v>137</v>
      </c>
      <c r="D71" s="7">
        <v>1498.19</v>
      </c>
      <c r="E71" s="7">
        <v>380399.13</v>
      </c>
      <c r="F71" s="7">
        <v>662982.75</v>
      </c>
      <c r="G71" s="7">
        <v>949651.73</v>
      </c>
      <c r="H71" s="7">
        <v>351531.46</v>
      </c>
      <c r="I71" s="7">
        <v>190392.23</v>
      </c>
      <c r="J71" s="7">
        <v>96891.09</v>
      </c>
      <c r="K71" s="7">
        <v>29055.5</v>
      </c>
      <c r="L71" s="7">
        <v>0</v>
      </c>
      <c r="M71" s="7">
        <f aca="true" t="shared" si="5" ref="M71:M134">SUM(D71:L71)</f>
        <v>2662402.08</v>
      </c>
      <c r="N71" s="7">
        <v>739.59</v>
      </c>
      <c r="O71" s="7">
        <v>397532.44</v>
      </c>
      <c r="P71" s="7">
        <v>471888.32</v>
      </c>
      <c r="Q71" s="7">
        <v>750634.45</v>
      </c>
      <c r="R71" s="7">
        <v>183067.67</v>
      </c>
      <c r="S71" s="7">
        <v>87526.38</v>
      </c>
      <c r="T71" s="7">
        <v>25292.68</v>
      </c>
      <c r="U71" s="7">
        <v>17493.51</v>
      </c>
      <c r="V71" s="7">
        <v>168.65</v>
      </c>
      <c r="W71" s="7">
        <f t="shared" si="3"/>
        <v>1934343.69</v>
      </c>
      <c r="X71" s="7">
        <v>2237.78</v>
      </c>
      <c r="Y71" s="7">
        <v>777931.57</v>
      </c>
      <c r="Z71" s="7">
        <v>1134871.07</v>
      </c>
      <c r="AA71" s="7">
        <v>1700286.18</v>
      </c>
      <c r="AB71" s="7">
        <v>534599.13</v>
      </c>
      <c r="AC71" s="7">
        <v>277918.61</v>
      </c>
      <c r="AD71" s="7">
        <v>122183.77</v>
      </c>
      <c r="AE71" s="7">
        <v>46549.01</v>
      </c>
      <c r="AF71" s="7">
        <v>168.65</v>
      </c>
      <c r="AG71" s="7">
        <f t="shared" si="4"/>
        <v>4596745.77</v>
      </c>
    </row>
    <row r="72" spans="1:33" ht="12.75">
      <c r="A72" s="3" t="s">
        <v>138</v>
      </c>
      <c r="B72" s="6" t="s">
        <v>660</v>
      </c>
      <c r="C72" s="2" t="s">
        <v>139</v>
      </c>
      <c r="D72" s="7">
        <v>45321</v>
      </c>
      <c r="E72" s="7">
        <v>5771817</v>
      </c>
      <c r="F72" s="7">
        <v>3216330</v>
      </c>
      <c r="G72" s="7">
        <v>1625059</v>
      </c>
      <c r="H72" s="7">
        <v>477299</v>
      </c>
      <c r="I72" s="7">
        <v>159857</v>
      </c>
      <c r="J72" s="7">
        <v>75420</v>
      </c>
      <c r="K72" s="7">
        <v>25083</v>
      </c>
      <c r="L72" s="7">
        <v>0</v>
      </c>
      <c r="M72" s="7">
        <f t="shared" si="5"/>
        <v>11396186</v>
      </c>
      <c r="N72" s="7">
        <v>23100</v>
      </c>
      <c r="O72" s="7">
        <v>11583433</v>
      </c>
      <c r="P72" s="7">
        <v>4038356</v>
      </c>
      <c r="Q72" s="7">
        <v>1238626</v>
      </c>
      <c r="R72" s="7">
        <v>293545</v>
      </c>
      <c r="S72" s="7">
        <v>103305</v>
      </c>
      <c r="T72" s="7">
        <v>36612</v>
      </c>
      <c r="U72" s="7">
        <v>20957</v>
      </c>
      <c r="V72" s="7">
        <v>1736</v>
      </c>
      <c r="W72" s="7">
        <f t="shared" si="3"/>
        <v>17339670</v>
      </c>
      <c r="X72" s="7">
        <v>68421</v>
      </c>
      <c r="Y72" s="7">
        <v>17355250</v>
      </c>
      <c r="Z72" s="7">
        <v>7254686</v>
      </c>
      <c r="AA72" s="7">
        <v>2863685</v>
      </c>
      <c r="AB72" s="7">
        <v>770844</v>
      </c>
      <c r="AC72" s="7">
        <v>263162</v>
      </c>
      <c r="AD72" s="7">
        <v>112032</v>
      </c>
      <c r="AE72" s="7">
        <v>46040</v>
      </c>
      <c r="AF72" s="7">
        <v>1736</v>
      </c>
      <c r="AG72" s="7">
        <f t="shared" si="4"/>
        <v>28735856</v>
      </c>
    </row>
    <row r="73" spans="1:33" ht="12.75">
      <c r="A73" s="3" t="s">
        <v>140</v>
      </c>
      <c r="B73" s="6" t="s">
        <v>658</v>
      </c>
      <c r="C73" s="2" t="s">
        <v>141</v>
      </c>
      <c r="D73" s="7">
        <v>1412</v>
      </c>
      <c r="E73" s="7">
        <v>574612</v>
      </c>
      <c r="F73" s="7">
        <v>514262</v>
      </c>
      <c r="G73" s="7">
        <v>335271</v>
      </c>
      <c r="H73" s="7">
        <v>139094</v>
      </c>
      <c r="I73" s="7">
        <v>111118</v>
      </c>
      <c r="J73" s="7">
        <v>36918</v>
      </c>
      <c r="K73" s="7">
        <v>16512</v>
      </c>
      <c r="L73" s="7">
        <v>0</v>
      </c>
      <c r="M73" s="7">
        <f t="shared" si="5"/>
        <v>1729199</v>
      </c>
      <c r="N73" s="7">
        <v>781</v>
      </c>
      <c r="O73" s="7">
        <v>382387</v>
      </c>
      <c r="P73" s="7">
        <v>377824</v>
      </c>
      <c r="Q73" s="7">
        <v>180123</v>
      </c>
      <c r="R73" s="7">
        <v>47593</v>
      </c>
      <c r="S73" s="7">
        <v>38236</v>
      </c>
      <c r="T73" s="7">
        <v>31127</v>
      </c>
      <c r="U73" s="7">
        <v>9362</v>
      </c>
      <c r="V73" s="7">
        <v>0</v>
      </c>
      <c r="W73" s="7">
        <f t="shared" si="3"/>
        <v>1067433</v>
      </c>
      <c r="X73" s="7">
        <v>2193</v>
      </c>
      <c r="Y73" s="7">
        <v>956999</v>
      </c>
      <c r="Z73" s="7">
        <v>892086</v>
      </c>
      <c r="AA73" s="7">
        <v>515394</v>
      </c>
      <c r="AB73" s="7">
        <v>186687</v>
      </c>
      <c r="AC73" s="7">
        <v>149354</v>
      </c>
      <c r="AD73" s="7">
        <v>68045</v>
      </c>
      <c r="AE73" s="7">
        <v>25874</v>
      </c>
      <c r="AF73" s="7">
        <v>0</v>
      </c>
      <c r="AG73" s="7">
        <f t="shared" si="4"/>
        <v>2796632</v>
      </c>
    </row>
    <row r="74" spans="1:33" ht="12.75">
      <c r="A74" s="3" t="s">
        <v>142</v>
      </c>
      <c r="B74" s="6" t="s">
        <v>658</v>
      </c>
      <c r="C74" s="2" t="s">
        <v>143</v>
      </c>
      <c r="D74" s="7">
        <v>0</v>
      </c>
      <c r="E74" s="7">
        <v>59365.16</v>
      </c>
      <c r="F74" s="7">
        <v>943196.54</v>
      </c>
      <c r="G74" s="7">
        <v>1590501.32</v>
      </c>
      <c r="H74" s="7">
        <v>424620.93</v>
      </c>
      <c r="I74" s="7">
        <v>100132.73</v>
      </c>
      <c r="J74" s="7">
        <v>26511.93</v>
      </c>
      <c r="K74" s="7">
        <v>11141.85</v>
      </c>
      <c r="L74" s="7">
        <v>0</v>
      </c>
      <c r="M74" s="7">
        <f t="shared" si="5"/>
        <v>3155470.4600000004</v>
      </c>
      <c r="N74" s="7">
        <v>0</v>
      </c>
      <c r="O74" s="7">
        <v>144585.99</v>
      </c>
      <c r="P74" s="7">
        <v>1173576.04</v>
      </c>
      <c r="Q74" s="7">
        <v>2770739.18</v>
      </c>
      <c r="R74" s="7">
        <v>599060.71</v>
      </c>
      <c r="S74" s="7">
        <v>98009.31</v>
      </c>
      <c r="T74" s="7">
        <v>34525.81</v>
      </c>
      <c r="U74" s="7">
        <v>7305.44</v>
      </c>
      <c r="V74" s="7">
        <v>0</v>
      </c>
      <c r="W74" s="7">
        <f t="shared" si="3"/>
        <v>4827802.4799999995</v>
      </c>
      <c r="X74" s="7">
        <v>0</v>
      </c>
      <c r="Y74" s="7">
        <v>203951.15</v>
      </c>
      <c r="Z74" s="7">
        <v>2116772.58</v>
      </c>
      <c r="AA74" s="7">
        <v>4361240.5</v>
      </c>
      <c r="AB74" s="7">
        <v>1023681.64</v>
      </c>
      <c r="AC74" s="7">
        <v>198142.04</v>
      </c>
      <c r="AD74" s="7">
        <v>61037.74</v>
      </c>
      <c r="AE74" s="7">
        <v>18447.29</v>
      </c>
      <c r="AF74" s="7">
        <v>0</v>
      </c>
      <c r="AG74" s="7">
        <f t="shared" si="4"/>
        <v>7983272.94</v>
      </c>
    </row>
    <row r="75" spans="1:33" ht="12.75">
      <c r="A75" s="3" t="s">
        <v>144</v>
      </c>
      <c r="B75" s="6" t="s">
        <v>659</v>
      </c>
      <c r="C75" s="2" t="s">
        <v>145</v>
      </c>
      <c r="D75" s="7">
        <v>0</v>
      </c>
      <c r="E75" s="7">
        <v>144817.15</v>
      </c>
      <c r="F75" s="7">
        <v>2202690.4</v>
      </c>
      <c r="G75" s="7">
        <v>3561514.74</v>
      </c>
      <c r="H75" s="7">
        <v>2692692.79</v>
      </c>
      <c r="I75" s="7">
        <v>1224187.18</v>
      </c>
      <c r="J75" s="7">
        <v>469173.74</v>
      </c>
      <c r="K75" s="7">
        <v>177074.83</v>
      </c>
      <c r="L75" s="7">
        <v>6615.79</v>
      </c>
      <c r="M75" s="7">
        <f t="shared" si="5"/>
        <v>10478766.62</v>
      </c>
      <c r="N75" s="7">
        <v>0</v>
      </c>
      <c r="O75" s="7">
        <v>582620.65</v>
      </c>
      <c r="P75" s="7">
        <v>4941739.35</v>
      </c>
      <c r="Q75" s="7">
        <v>9044181.98</v>
      </c>
      <c r="R75" s="7">
        <v>5773723.07</v>
      </c>
      <c r="S75" s="7">
        <v>1734880.44</v>
      </c>
      <c r="T75" s="7">
        <v>424277.03</v>
      </c>
      <c r="U75" s="7">
        <v>128100.24</v>
      </c>
      <c r="V75" s="7">
        <v>6689.28</v>
      </c>
      <c r="W75" s="7">
        <f t="shared" si="3"/>
        <v>22636212.040000003</v>
      </c>
      <c r="X75" s="7">
        <v>0</v>
      </c>
      <c r="Y75" s="7">
        <v>727437.8</v>
      </c>
      <c r="Z75" s="7">
        <v>7144429.75</v>
      </c>
      <c r="AA75" s="7">
        <v>12605696.72</v>
      </c>
      <c r="AB75" s="7">
        <v>8466415.86</v>
      </c>
      <c r="AC75" s="7">
        <v>2959067.62</v>
      </c>
      <c r="AD75" s="7">
        <v>893450.77</v>
      </c>
      <c r="AE75" s="7">
        <v>305175.07</v>
      </c>
      <c r="AF75" s="7">
        <v>13305.07</v>
      </c>
      <c r="AG75" s="7">
        <f t="shared" si="4"/>
        <v>33114978.66</v>
      </c>
    </row>
    <row r="76" spans="1:33" ht="12.75">
      <c r="A76" s="3" t="s">
        <v>146</v>
      </c>
      <c r="B76" s="6" t="s">
        <v>658</v>
      </c>
      <c r="C76" s="3" t="s">
        <v>147</v>
      </c>
      <c r="D76" s="7">
        <v>0</v>
      </c>
      <c r="E76" s="7">
        <v>75002.26</v>
      </c>
      <c r="F76" s="7">
        <v>1190699.66</v>
      </c>
      <c r="G76" s="7">
        <v>1455814.39</v>
      </c>
      <c r="H76" s="7">
        <v>782690.66</v>
      </c>
      <c r="I76" s="7">
        <v>224378.5</v>
      </c>
      <c r="J76" s="7">
        <v>87679.29</v>
      </c>
      <c r="K76" s="7">
        <v>34988.72</v>
      </c>
      <c r="L76" s="7">
        <v>5949.49</v>
      </c>
      <c r="M76" s="7">
        <f t="shared" si="5"/>
        <v>3857202.97</v>
      </c>
      <c r="N76" s="7">
        <v>0</v>
      </c>
      <c r="O76" s="7">
        <v>193023.05</v>
      </c>
      <c r="P76" s="7">
        <v>1222205.55</v>
      </c>
      <c r="Q76" s="7">
        <v>2387107.1000000006</v>
      </c>
      <c r="R76" s="7">
        <v>1068195.29</v>
      </c>
      <c r="S76" s="7">
        <v>242150.3</v>
      </c>
      <c r="T76" s="7">
        <v>42576.490000000005</v>
      </c>
      <c r="U76" s="7">
        <v>35069.31</v>
      </c>
      <c r="V76" s="7">
        <v>0</v>
      </c>
      <c r="W76" s="7">
        <f t="shared" si="3"/>
        <v>5190327.09</v>
      </c>
      <c r="X76" s="7">
        <v>0</v>
      </c>
      <c r="Y76" s="7">
        <v>268025.31</v>
      </c>
      <c r="Z76" s="7">
        <v>2412905.21</v>
      </c>
      <c r="AA76" s="7">
        <v>3842921.49</v>
      </c>
      <c r="AB76" s="7">
        <v>1850885.95</v>
      </c>
      <c r="AC76" s="7">
        <v>466528.8</v>
      </c>
      <c r="AD76" s="7">
        <v>130255.78</v>
      </c>
      <c r="AE76" s="7">
        <v>70058.03</v>
      </c>
      <c r="AF76" s="7">
        <v>5949.49</v>
      </c>
      <c r="AG76" s="7">
        <f t="shared" si="4"/>
        <v>9047530.059999999</v>
      </c>
    </row>
    <row r="77" spans="1:33" ht="12.75">
      <c r="A77" s="3" t="s">
        <v>148</v>
      </c>
      <c r="B77" s="6" t="s">
        <v>661</v>
      </c>
      <c r="C77" s="2" t="s">
        <v>149</v>
      </c>
      <c r="D77" s="7">
        <v>4993</v>
      </c>
      <c r="E77" s="7">
        <v>2519249</v>
      </c>
      <c r="F77" s="7">
        <v>705518</v>
      </c>
      <c r="G77" s="7">
        <v>352869</v>
      </c>
      <c r="H77" s="7">
        <v>144137</v>
      </c>
      <c r="I77" s="7">
        <v>72984</v>
      </c>
      <c r="J77" s="7">
        <v>10660</v>
      </c>
      <c r="K77" s="7">
        <v>2437</v>
      </c>
      <c r="L77" s="7">
        <v>0</v>
      </c>
      <c r="M77" s="7">
        <f t="shared" si="5"/>
        <v>3812847</v>
      </c>
      <c r="N77" s="7">
        <v>3727</v>
      </c>
      <c r="O77" s="7">
        <v>3060221</v>
      </c>
      <c r="P77" s="7">
        <v>500736</v>
      </c>
      <c r="Q77" s="7">
        <v>160634</v>
      </c>
      <c r="R77" s="7">
        <v>89706</v>
      </c>
      <c r="S77" s="7">
        <v>35463</v>
      </c>
      <c r="T77" s="7">
        <v>22378</v>
      </c>
      <c r="U77" s="7">
        <v>1584</v>
      </c>
      <c r="V77" s="7">
        <v>0</v>
      </c>
      <c r="W77" s="7">
        <f t="shared" si="3"/>
        <v>3874449</v>
      </c>
      <c r="X77" s="7">
        <v>8720</v>
      </c>
      <c r="Y77" s="7">
        <v>5579470</v>
      </c>
      <c r="Z77" s="7">
        <v>1206254</v>
      </c>
      <c r="AA77" s="7">
        <v>513503</v>
      </c>
      <c r="AB77" s="7">
        <v>233843</v>
      </c>
      <c r="AC77" s="7">
        <v>108447</v>
      </c>
      <c r="AD77" s="7">
        <v>33038</v>
      </c>
      <c r="AE77" s="7">
        <v>4021</v>
      </c>
      <c r="AF77" s="7">
        <v>0</v>
      </c>
      <c r="AG77" s="7">
        <f t="shared" si="4"/>
        <v>7687296</v>
      </c>
    </row>
    <row r="78" spans="1:33" ht="12.75">
      <c r="A78" s="3" t="s">
        <v>150</v>
      </c>
      <c r="B78" s="6" t="s">
        <v>658</v>
      </c>
      <c r="C78" s="2" t="s">
        <v>151</v>
      </c>
      <c r="D78" s="7">
        <v>0</v>
      </c>
      <c r="E78" s="7">
        <v>133269.88</v>
      </c>
      <c r="F78" s="7">
        <v>673949.97</v>
      </c>
      <c r="G78" s="7">
        <v>955426.28</v>
      </c>
      <c r="H78" s="7">
        <v>423093.21</v>
      </c>
      <c r="I78" s="7">
        <v>143065.38</v>
      </c>
      <c r="J78" s="7">
        <v>58985.47</v>
      </c>
      <c r="K78" s="7">
        <v>12462.85</v>
      </c>
      <c r="L78" s="7">
        <v>956.72</v>
      </c>
      <c r="M78" s="7">
        <f t="shared" si="5"/>
        <v>2401209.7600000002</v>
      </c>
      <c r="N78" s="7">
        <v>0</v>
      </c>
      <c r="O78" s="7">
        <v>253350.2</v>
      </c>
      <c r="P78" s="7">
        <v>1004430.18</v>
      </c>
      <c r="Q78" s="7">
        <v>1349742.05</v>
      </c>
      <c r="R78" s="7">
        <v>639880.95</v>
      </c>
      <c r="S78" s="7">
        <v>136383.69</v>
      </c>
      <c r="T78" s="7">
        <v>44598.04</v>
      </c>
      <c r="U78" s="7">
        <v>7819.66</v>
      </c>
      <c r="V78" s="7">
        <v>0</v>
      </c>
      <c r="W78" s="7">
        <f t="shared" si="3"/>
        <v>3436204.77</v>
      </c>
      <c r="X78" s="7">
        <v>0</v>
      </c>
      <c r="Y78" s="7">
        <v>386620.08</v>
      </c>
      <c r="Z78" s="7">
        <v>1678380.15</v>
      </c>
      <c r="AA78" s="7">
        <v>2305168.33</v>
      </c>
      <c r="AB78" s="7">
        <v>1062974.16</v>
      </c>
      <c r="AC78" s="7">
        <v>279449.07</v>
      </c>
      <c r="AD78" s="7">
        <v>103583.51</v>
      </c>
      <c r="AE78" s="7">
        <v>20282.51</v>
      </c>
      <c r="AF78" s="7">
        <v>956.72</v>
      </c>
      <c r="AG78" s="7">
        <f t="shared" si="4"/>
        <v>5837414.53</v>
      </c>
    </row>
    <row r="79" spans="1:33" ht="12.75">
      <c r="A79" s="3" t="s">
        <v>152</v>
      </c>
      <c r="B79" s="6" t="s">
        <v>658</v>
      </c>
      <c r="C79" s="2" t="s">
        <v>153</v>
      </c>
      <c r="D79" s="7">
        <v>554</v>
      </c>
      <c r="E79" s="7">
        <v>311303.89190317196</v>
      </c>
      <c r="F79" s="7">
        <v>726519</v>
      </c>
      <c r="G79" s="7">
        <v>361058</v>
      </c>
      <c r="H79" s="7">
        <v>118966</v>
      </c>
      <c r="I79" s="7">
        <v>63925</v>
      </c>
      <c r="J79" s="7">
        <v>25967</v>
      </c>
      <c r="K79" s="7">
        <v>16422</v>
      </c>
      <c r="L79" s="7">
        <v>2751</v>
      </c>
      <c r="M79" s="7">
        <f t="shared" si="5"/>
        <v>1627465.891903172</v>
      </c>
      <c r="N79" s="7">
        <v>0</v>
      </c>
      <c r="O79" s="7">
        <v>449802.3580968281</v>
      </c>
      <c r="P79" s="7">
        <v>798869</v>
      </c>
      <c r="Q79" s="7">
        <v>341426</v>
      </c>
      <c r="R79" s="7">
        <v>91366</v>
      </c>
      <c r="S79" s="7">
        <v>52510</v>
      </c>
      <c r="T79" s="7">
        <v>37508</v>
      </c>
      <c r="U79" s="7">
        <v>19706</v>
      </c>
      <c r="V79" s="7">
        <v>0</v>
      </c>
      <c r="W79" s="7">
        <f t="shared" si="3"/>
        <v>1791187.3580968282</v>
      </c>
      <c r="X79" s="7">
        <v>554</v>
      </c>
      <c r="Y79" s="7">
        <v>761106.25</v>
      </c>
      <c r="Z79" s="7">
        <v>1525388.27</v>
      </c>
      <c r="AA79" s="7">
        <v>702484.18</v>
      </c>
      <c r="AB79" s="7">
        <v>210331.42</v>
      </c>
      <c r="AC79" s="7">
        <v>116434.24</v>
      </c>
      <c r="AD79" s="7">
        <v>63475.62</v>
      </c>
      <c r="AE79" s="7">
        <v>36127.31</v>
      </c>
      <c r="AF79" s="7">
        <v>2751</v>
      </c>
      <c r="AG79" s="7">
        <f t="shared" si="4"/>
        <v>3418652.2900000005</v>
      </c>
    </row>
    <row r="80" spans="1:33" ht="12.75">
      <c r="A80" s="3" t="s">
        <v>154</v>
      </c>
      <c r="B80" s="6" t="s">
        <v>661</v>
      </c>
      <c r="C80" s="3" t="s">
        <v>155</v>
      </c>
      <c r="D80" s="7">
        <v>23107</v>
      </c>
      <c r="E80" s="7">
        <v>4705816</v>
      </c>
      <c r="F80" s="7">
        <v>1117806</v>
      </c>
      <c r="G80" s="7">
        <v>716651</v>
      </c>
      <c r="H80" s="7">
        <v>230918</v>
      </c>
      <c r="I80" s="7">
        <v>56474</v>
      </c>
      <c r="J80" s="7">
        <v>53815</v>
      </c>
      <c r="K80" s="7">
        <v>10906</v>
      </c>
      <c r="L80" s="7">
        <v>0</v>
      </c>
      <c r="M80" s="7">
        <f t="shared" si="5"/>
        <v>6915493</v>
      </c>
      <c r="N80" s="7">
        <v>19486</v>
      </c>
      <c r="O80" s="7">
        <v>6725966</v>
      </c>
      <c r="P80" s="7">
        <v>930137</v>
      </c>
      <c r="Q80" s="7">
        <v>360150</v>
      </c>
      <c r="R80" s="7">
        <v>76092</v>
      </c>
      <c r="S80" s="7">
        <v>25955</v>
      </c>
      <c r="T80" s="7">
        <v>8066</v>
      </c>
      <c r="U80" s="7">
        <v>2176</v>
      </c>
      <c r="V80" s="7">
        <v>0</v>
      </c>
      <c r="W80" s="7">
        <f t="shared" si="3"/>
        <v>8148028</v>
      </c>
      <c r="X80" s="7">
        <v>42593</v>
      </c>
      <c r="Y80" s="7">
        <v>11431782</v>
      </c>
      <c r="Z80" s="7">
        <v>2047943</v>
      </c>
      <c r="AA80" s="7">
        <v>1076801</v>
      </c>
      <c r="AB80" s="7">
        <v>307010</v>
      </c>
      <c r="AC80" s="7">
        <v>82429</v>
      </c>
      <c r="AD80" s="7">
        <v>61881</v>
      </c>
      <c r="AE80" s="7">
        <v>13082</v>
      </c>
      <c r="AF80" s="7">
        <v>0</v>
      </c>
      <c r="AG80" s="7">
        <f t="shared" si="4"/>
        <v>15063521</v>
      </c>
    </row>
    <row r="81" spans="1:33" ht="12.75">
      <c r="A81" s="3" t="s">
        <v>156</v>
      </c>
      <c r="B81" s="6" t="s">
        <v>658</v>
      </c>
      <c r="C81" s="2" t="s">
        <v>157</v>
      </c>
      <c r="D81" s="7">
        <v>0</v>
      </c>
      <c r="E81" s="7">
        <v>501643.06</v>
      </c>
      <c r="F81" s="7">
        <v>674710.28</v>
      </c>
      <c r="G81" s="7">
        <v>483672.37</v>
      </c>
      <c r="H81" s="7">
        <v>235677.18</v>
      </c>
      <c r="I81" s="7">
        <v>173428.02</v>
      </c>
      <c r="J81" s="7">
        <v>63278.8</v>
      </c>
      <c r="K81" s="7">
        <v>34305.08</v>
      </c>
      <c r="L81" s="7">
        <v>0</v>
      </c>
      <c r="M81" s="7">
        <f t="shared" si="5"/>
        <v>2166714.79</v>
      </c>
      <c r="N81" s="7">
        <v>777.41</v>
      </c>
      <c r="O81" s="7">
        <v>360327.98</v>
      </c>
      <c r="P81" s="7">
        <v>635081.92</v>
      </c>
      <c r="Q81" s="7">
        <v>317635.77</v>
      </c>
      <c r="R81" s="7">
        <v>87357.43</v>
      </c>
      <c r="S81" s="7">
        <v>62826.88</v>
      </c>
      <c r="T81" s="7">
        <v>19595.67</v>
      </c>
      <c r="U81" s="7">
        <v>7944.35</v>
      </c>
      <c r="V81" s="7">
        <v>231.24</v>
      </c>
      <c r="W81" s="7">
        <f t="shared" si="3"/>
        <v>1491778.65</v>
      </c>
      <c r="X81" s="7">
        <v>777.41</v>
      </c>
      <c r="Y81" s="7">
        <v>861971.04</v>
      </c>
      <c r="Z81" s="7">
        <v>1309792.2</v>
      </c>
      <c r="AA81" s="7">
        <v>801308.14</v>
      </c>
      <c r="AB81" s="7">
        <v>323034.61</v>
      </c>
      <c r="AC81" s="7">
        <v>236254.9</v>
      </c>
      <c r="AD81" s="7">
        <v>82874.47</v>
      </c>
      <c r="AE81" s="7">
        <v>42249.43</v>
      </c>
      <c r="AF81" s="7">
        <v>231.24</v>
      </c>
      <c r="AG81" s="7">
        <f t="shared" si="4"/>
        <v>3658493.4400000004</v>
      </c>
    </row>
    <row r="82" spans="1:33" ht="12.75">
      <c r="A82" s="3" t="s">
        <v>158</v>
      </c>
      <c r="B82" s="6" t="s">
        <v>660</v>
      </c>
      <c r="C82" s="2" t="s">
        <v>159</v>
      </c>
      <c r="D82" s="7">
        <v>0</v>
      </c>
      <c r="E82" s="7">
        <v>7681742.01</v>
      </c>
      <c r="F82" s="7">
        <v>1256868.2</v>
      </c>
      <c r="G82" s="7">
        <v>662849.36</v>
      </c>
      <c r="H82" s="7">
        <v>187029.83</v>
      </c>
      <c r="I82" s="7">
        <v>86040.12</v>
      </c>
      <c r="J82" s="7">
        <v>43349.13</v>
      </c>
      <c r="K82" s="7">
        <v>9481.4</v>
      </c>
      <c r="L82" s="7">
        <v>0</v>
      </c>
      <c r="M82" s="7">
        <f t="shared" si="5"/>
        <v>9927360.049999999</v>
      </c>
      <c r="N82" s="7">
        <v>0</v>
      </c>
      <c r="O82" s="7">
        <v>10954398.23</v>
      </c>
      <c r="P82" s="7">
        <v>845957.69</v>
      </c>
      <c r="Q82" s="7">
        <v>317233.44</v>
      </c>
      <c r="R82" s="7">
        <v>148155.27</v>
      </c>
      <c r="S82" s="7">
        <v>63895.73</v>
      </c>
      <c r="T82" s="7">
        <v>37516.88</v>
      </c>
      <c r="U82" s="7">
        <v>11059.86</v>
      </c>
      <c r="V82" s="7">
        <v>0</v>
      </c>
      <c r="W82" s="7">
        <f t="shared" si="3"/>
        <v>12378217.1</v>
      </c>
      <c r="X82" s="7">
        <v>0</v>
      </c>
      <c r="Y82" s="7">
        <v>18636140.240000002</v>
      </c>
      <c r="Z82" s="7">
        <v>2102825.89</v>
      </c>
      <c r="AA82" s="7">
        <v>980082.8</v>
      </c>
      <c r="AB82" s="7">
        <v>335185.1</v>
      </c>
      <c r="AC82" s="7">
        <v>149935.85</v>
      </c>
      <c r="AD82" s="7">
        <v>80866.01</v>
      </c>
      <c r="AE82" s="7">
        <v>20541.26</v>
      </c>
      <c r="AF82" s="7">
        <v>0</v>
      </c>
      <c r="AG82" s="7">
        <f t="shared" si="4"/>
        <v>22305577.15000001</v>
      </c>
    </row>
    <row r="83" spans="1:33" ht="12.75">
      <c r="A83" s="3" t="s">
        <v>160</v>
      </c>
      <c r="B83" s="6" t="s">
        <v>658</v>
      </c>
      <c r="C83" s="2" t="s">
        <v>161</v>
      </c>
      <c r="D83" s="7">
        <v>1581</v>
      </c>
      <c r="E83" s="7">
        <v>969460</v>
      </c>
      <c r="F83" s="7">
        <v>1574098</v>
      </c>
      <c r="G83" s="7">
        <v>996029</v>
      </c>
      <c r="H83" s="7">
        <v>391426</v>
      </c>
      <c r="I83" s="7">
        <v>169513</v>
      </c>
      <c r="J83" s="7">
        <v>60337</v>
      </c>
      <c r="K83" s="7">
        <v>26792</v>
      </c>
      <c r="L83" s="7">
        <v>0</v>
      </c>
      <c r="M83" s="7">
        <f t="shared" si="5"/>
        <v>4189236</v>
      </c>
      <c r="N83" s="7">
        <v>1871</v>
      </c>
      <c r="O83" s="7">
        <v>1276857</v>
      </c>
      <c r="P83" s="7">
        <v>2254044</v>
      </c>
      <c r="Q83" s="7">
        <v>1093847</v>
      </c>
      <c r="R83" s="7">
        <v>209200</v>
      </c>
      <c r="S83" s="7">
        <v>79237</v>
      </c>
      <c r="T83" s="7">
        <v>32707</v>
      </c>
      <c r="U83" s="7">
        <v>12039</v>
      </c>
      <c r="V83" s="7">
        <v>1234</v>
      </c>
      <c r="W83" s="7">
        <f t="shared" si="3"/>
        <v>4961036</v>
      </c>
      <c r="X83" s="7">
        <v>3452</v>
      </c>
      <c r="Y83" s="7">
        <v>2246317</v>
      </c>
      <c r="Z83" s="7">
        <v>3828142</v>
      </c>
      <c r="AA83" s="7">
        <v>2089876</v>
      </c>
      <c r="AB83" s="7">
        <v>600626</v>
      </c>
      <c r="AC83" s="7">
        <v>248750</v>
      </c>
      <c r="AD83" s="7">
        <v>93044</v>
      </c>
      <c r="AE83" s="7">
        <v>38831</v>
      </c>
      <c r="AF83" s="7">
        <v>1234</v>
      </c>
      <c r="AG83" s="7">
        <f t="shared" si="4"/>
        <v>9150272</v>
      </c>
    </row>
    <row r="84" spans="1:33" ht="12.75">
      <c r="A84" s="3" t="s">
        <v>162</v>
      </c>
      <c r="B84" s="6" t="s">
        <v>660</v>
      </c>
      <c r="C84" s="2" t="s">
        <v>163</v>
      </c>
      <c r="D84" s="7">
        <v>11379.6</v>
      </c>
      <c r="E84" s="7">
        <v>4755276.39</v>
      </c>
      <c r="F84" s="7">
        <v>3409939</v>
      </c>
      <c r="G84" s="7">
        <v>2118487</v>
      </c>
      <c r="H84" s="7">
        <v>720725</v>
      </c>
      <c r="I84" s="7">
        <v>167453</v>
      </c>
      <c r="J84" s="7">
        <v>41219</v>
      </c>
      <c r="K84" s="7">
        <v>15138</v>
      </c>
      <c r="L84" s="7">
        <v>0</v>
      </c>
      <c r="M84" s="7">
        <f t="shared" si="5"/>
        <v>11239616.989999998</v>
      </c>
      <c r="N84" s="7">
        <v>6827.44</v>
      </c>
      <c r="O84" s="7">
        <v>7350595</v>
      </c>
      <c r="P84" s="7">
        <v>3409022</v>
      </c>
      <c r="Q84" s="7">
        <v>1049093</v>
      </c>
      <c r="R84" s="7">
        <v>282627</v>
      </c>
      <c r="S84" s="7">
        <v>91695</v>
      </c>
      <c r="T84" s="7">
        <v>29551</v>
      </c>
      <c r="U84" s="7">
        <v>14527</v>
      </c>
      <c r="V84" s="7">
        <v>2561</v>
      </c>
      <c r="W84" s="7">
        <f t="shared" si="3"/>
        <v>12236498.440000001</v>
      </c>
      <c r="X84" s="7">
        <v>18207.04</v>
      </c>
      <c r="Y84" s="7">
        <v>12105871.39</v>
      </c>
      <c r="Z84" s="7">
        <v>6818961</v>
      </c>
      <c r="AA84" s="7">
        <v>3167580</v>
      </c>
      <c r="AB84" s="7">
        <v>1003352</v>
      </c>
      <c r="AC84" s="7">
        <v>259148</v>
      </c>
      <c r="AD84" s="7">
        <v>70770</v>
      </c>
      <c r="AE84" s="7">
        <v>29665</v>
      </c>
      <c r="AF84" s="7">
        <v>2561</v>
      </c>
      <c r="AG84" s="7">
        <f t="shared" si="4"/>
        <v>23476115.43</v>
      </c>
    </row>
    <row r="85" spans="1:33" ht="12.75">
      <c r="A85" s="3" t="s">
        <v>164</v>
      </c>
      <c r="B85" s="6" t="s">
        <v>661</v>
      </c>
      <c r="C85" s="2" t="s">
        <v>165</v>
      </c>
      <c r="D85" s="7">
        <v>62103.19</v>
      </c>
      <c r="E85" s="7">
        <v>19563687.14</v>
      </c>
      <c r="F85" s="7">
        <v>2149328.05</v>
      </c>
      <c r="G85" s="7">
        <v>1436034.1</v>
      </c>
      <c r="H85" s="7">
        <v>601357.84</v>
      </c>
      <c r="I85" s="7">
        <v>281087.02</v>
      </c>
      <c r="J85" s="7">
        <v>71128.07</v>
      </c>
      <c r="K85" s="7">
        <v>19670.37</v>
      </c>
      <c r="L85" s="7">
        <v>0</v>
      </c>
      <c r="M85" s="7">
        <f t="shared" si="5"/>
        <v>24184395.780000005</v>
      </c>
      <c r="N85" s="7">
        <v>41946.84</v>
      </c>
      <c r="O85" s="7">
        <v>24968138.9</v>
      </c>
      <c r="P85" s="7">
        <v>1801460.63</v>
      </c>
      <c r="Q85" s="7">
        <v>880979.12</v>
      </c>
      <c r="R85" s="7">
        <v>479946.84</v>
      </c>
      <c r="S85" s="7">
        <v>201462.27</v>
      </c>
      <c r="T85" s="7">
        <v>74556.46</v>
      </c>
      <c r="U85" s="7">
        <v>33247.85</v>
      </c>
      <c r="V85" s="7">
        <v>0</v>
      </c>
      <c r="W85" s="7">
        <f t="shared" si="3"/>
        <v>28481738.91</v>
      </c>
      <c r="X85" s="7">
        <v>104050.03</v>
      </c>
      <c r="Y85" s="7">
        <v>44531826.04</v>
      </c>
      <c r="Z85" s="7">
        <v>3950788.68</v>
      </c>
      <c r="AA85" s="7">
        <v>2317013.22</v>
      </c>
      <c r="AB85" s="7">
        <v>1081304.68</v>
      </c>
      <c r="AC85" s="7">
        <v>482549.29</v>
      </c>
      <c r="AD85" s="7">
        <v>145684.53</v>
      </c>
      <c r="AE85" s="7">
        <v>52918.22</v>
      </c>
      <c r="AF85" s="7">
        <v>0</v>
      </c>
      <c r="AG85" s="7">
        <f t="shared" si="4"/>
        <v>52666134.69</v>
      </c>
    </row>
    <row r="86" spans="1:33" ht="12.75">
      <c r="A86" s="3" t="s">
        <v>166</v>
      </c>
      <c r="B86" s="6" t="s">
        <v>659</v>
      </c>
      <c r="C86" s="2" t="s">
        <v>167</v>
      </c>
      <c r="D86" s="7">
        <v>0</v>
      </c>
      <c r="E86" s="7">
        <v>360686</v>
      </c>
      <c r="F86" s="7">
        <v>1642398.79</v>
      </c>
      <c r="G86" s="7">
        <v>2934220.74</v>
      </c>
      <c r="H86" s="7">
        <v>3160118.09</v>
      </c>
      <c r="I86" s="7">
        <v>1633548.76</v>
      </c>
      <c r="J86" s="7">
        <v>529924</v>
      </c>
      <c r="K86" s="7">
        <v>233007.93</v>
      </c>
      <c r="L86" s="7">
        <v>20726.35</v>
      </c>
      <c r="M86" s="7">
        <f t="shared" si="5"/>
        <v>10514630.66</v>
      </c>
      <c r="N86" s="7">
        <v>1158.96</v>
      </c>
      <c r="O86" s="7">
        <v>754340.04</v>
      </c>
      <c r="P86" s="7">
        <v>2745742.47</v>
      </c>
      <c r="Q86" s="7">
        <v>5434366.76</v>
      </c>
      <c r="R86" s="7">
        <v>5232609</v>
      </c>
      <c r="S86" s="7">
        <v>2079580</v>
      </c>
      <c r="T86" s="7">
        <v>416496</v>
      </c>
      <c r="U86" s="7">
        <v>110632</v>
      </c>
      <c r="V86" s="7">
        <v>3586.46</v>
      </c>
      <c r="W86" s="7">
        <f t="shared" si="3"/>
        <v>16778511.69</v>
      </c>
      <c r="X86" s="7">
        <v>1158.96</v>
      </c>
      <c r="Y86" s="7">
        <v>1115026.04</v>
      </c>
      <c r="Z86" s="7">
        <v>4388141.26</v>
      </c>
      <c r="AA86" s="7">
        <v>8368587.5</v>
      </c>
      <c r="AB86" s="7">
        <v>8392727.09</v>
      </c>
      <c r="AC86" s="7">
        <v>3713128.76</v>
      </c>
      <c r="AD86" s="7">
        <v>946420</v>
      </c>
      <c r="AE86" s="7">
        <v>343639.93</v>
      </c>
      <c r="AF86" s="7">
        <v>24312.81</v>
      </c>
      <c r="AG86" s="7">
        <f t="shared" si="4"/>
        <v>27293142.349999998</v>
      </c>
    </row>
    <row r="87" spans="1:33" ht="12.75">
      <c r="A87" s="3" t="s">
        <v>168</v>
      </c>
      <c r="B87" s="6" t="s">
        <v>658</v>
      </c>
      <c r="C87" s="2" t="s">
        <v>169</v>
      </c>
      <c r="D87" s="7">
        <v>1906</v>
      </c>
      <c r="E87" s="7">
        <v>603401.17</v>
      </c>
      <c r="F87" s="7">
        <v>1031091</v>
      </c>
      <c r="G87" s="7">
        <v>390089</v>
      </c>
      <c r="H87" s="7">
        <v>269613</v>
      </c>
      <c r="I87" s="7">
        <v>99663</v>
      </c>
      <c r="J87" s="7">
        <v>18608</v>
      </c>
      <c r="K87" s="7">
        <v>1736</v>
      </c>
      <c r="L87" s="7">
        <v>0</v>
      </c>
      <c r="M87" s="7">
        <f t="shared" si="5"/>
        <v>2416107.17</v>
      </c>
      <c r="N87" s="7">
        <v>582.95</v>
      </c>
      <c r="O87" s="7">
        <v>420565.49</v>
      </c>
      <c r="P87" s="7">
        <v>964262</v>
      </c>
      <c r="Q87" s="7">
        <v>302488</v>
      </c>
      <c r="R87" s="7">
        <v>110984</v>
      </c>
      <c r="S87" s="7">
        <v>64513</v>
      </c>
      <c r="T87" s="7">
        <v>14306</v>
      </c>
      <c r="U87" s="7">
        <v>460</v>
      </c>
      <c r="V87" s="7">
        <v>0</v>
      </c>
      <c r="W87" s="7">
        <f t="shared" si="3"/>
        <v>1878161.44</v>
      </c>
      <c r="X87" s="7">
        <v>2488.95</v>
      </c>
      <c r="Y87" s="7">
        <v>1023966.66</v>
      </c>
      <c r="Z87" s="7">
        <v>1995353</v>
      </c>
      <c r="AA87" s="7">
        <v>692577</v>
      </c>
      <c r="AB87" s="7">
        <v>380597</v>
      </c>
      <c r="AC87" s="7">
        <v>164176</v>
      </c>
      <c r="AD87" s="7">
        <v>32914</v>
      </c>
      <c r="AE87" s="7">
        <v>2196</v>
      </c>
      <c r="AF87" s="7">
        <v>0</v>
      </c>
      <c r="AG87" s="7">
        <f t="shared" si="4"/>
        <v>4294268.609999999</v>
      </c>
    </row>
    <row r="88" spans="1:33" ht="12.75">
      <c r="A88" s="3" t="s">
        <v>170</v>
      </c>
      <c r="B88" s="6" t="s">
        <v>658</v>
      </c>
      <c r="C88" s="2" t="s">
        <v>171</v>
      </c>
      <c r="D88" s="7">
        <v>0</v>
      </c>
      <c r="E88" s="7">
        <v>671419</v>
      </c>
      <c r="F88" s="7">
        <v>1522343</v>
      </c>
      <c r="G88" s="7">
        <v>1395987</v>
      </c>
      <c r="H88" s="7">
        <v>792997</v>
      </c>
      <c r="I88" s="7">
        <v>410691</v>
      </c>
      <c r="J88" s="7">
        <v>172144</v>
      </c>
      <c r="K88" s="7">
        <v>50918</v>
      </c>
      <c r="L88" s="7">
        <v>0</v>
      </c>
      <c r="M88" s="7">
        <f t="shared" si="5"/>
        <v>5016499</v>
      </c>
      <c r="N88" s="7">
        <v>1842</v>
      </c>
      <c r="O88" s="7">
        <v>595882</v>
      </c>
      <c r="P88" s="7">
        <v>983473</v>
      </c>
      <c r="Q88" s="7">
        <v>720329</v>
      </c>
      <c r="R88" s="7">
        <v>229278</v>
      </c>
      <c r="S88" s="7">
        <v>75820</v>
      </c>
      <c r="T88" s="7">
        <v>25569</v>
      </c>
      <c r="U88" s="7">
        <v>6815</v>
      </c>
      <c r="V88" s="7">
        <v>0</v>
      </c>
      <c r="W88" s="7">
        <f t="shared" si="3"/>
        <v>2639008</v>
      </c>
      <c r="X88" s="7">
        <v>1842</v>
      </c>
      <c r="Y88" s="7">
        <v>1267301</v>
      </c>
      <c r="Z88" s="7">
        <v>2505816</v>
      </c>
      <c r="AA88" s="7">
        <v>2116316</v>
      </c>
      <c r="AB88" s="7">
        <v>1022275</v>
      </c>
      <c r="AC88" s="7">
        <v>486511</v>
      </c>
      <c r="AD88" s="7">
        <v>197713</v>
      </c>
      <c r="AE88" s="7">
        <v>57733</v>
      </c>
      <c r="AF88" s="7">
        <v>0</v>
      </c>
      <c r="AG88" s="7">
        <f t="shared" si="4"/>
        <v>7655507</v>
      </c>
    </row>
    <row r="89" spans="1:33" ht="12.75">
      <c r="A89" s="3" t="s">
        <v>172</v>
      </c>
      <c r="B89" s="6" t="s">
        <v>658</v>
      </c>
      <c r="C89" s="2" t="s">
        <v>173</v>
      </c>
      <c r="D89" s="7">
        <v>1318</v>
      </c>
      <c r="E89" s="7">
        <v>483507</v>
      </c>
      <c r="F89" s="7">
        <v>513432</v>
      </c>
      <c r="G89" s="7">
        <v>826211</v>
      </c>
      <c r="H89" s="7">
        <v>765899</v>
      </c>
      <c r="I89" s="7">
        <v>547280</v>
      </c>
      <c r="J89" s="7">
        <v>177913</v>
      </c>
      <c r="K89" s="7">
        <v>39258</v>
      </c>
      <c r="L89" s="7">
        <v>0</v>
      </c>
      <c r="M89" s="7">
        <f t="shared" si="5"/>
        <v>3354818</v>
      </c>
      <c r="N89" s="7">
        <v>0</v>
      </c>
      <c r="O89" s="7">
        <v>168126</v>
      </c>
      <c r="P89" s="7">
        <v>486113</v>
      </c>
      <c r="Q89" s="7">
        <v>617607</v>
      </c>
      <c r="R89" s="7">
        <v>268368</v>
      </c>
      <c r="S89" s="7">
        <v>154984</v>
      </c>
      <c r="T89" s="7">
        <v>85974</v>
      </c>
      <c r="U89" s="7">
        <v>35059</v>
      </c>
      <c r="V89" s="7">
        <v>0</v>
      </c>
      <c r="W89" s="7">
        <f t="shared" si="3"/>
        <v>1816231</v>
      </c>
      <c r="X89" s="7">
        <v>1318</v>
      </c>
      <c r="Y89" s="7">
        <v>651633</v>
      </c>
      <c r="Z89" s="7">
        <v>999545</v>
      </c>
      <c r="AA89" s="7">
        <v>1443818</v>
      </c>
      <c r="AB89" s="7">
        <v>1034267</v>
      </c>
      <c r="AC89" s="7">
        <v>702264</v>
      </c>
      <c r="AD89" s="7">
        <v>263887</v>
      </c>
      <c r="AE89" s="7">
        <v>74317</v>
      </c>
      <c r="AF89" s="7">
        <v>0</v>
      </c>
      <c r="AG89" s="7">
        <f t="shared" si="4"/>
        <v>5171049</v>
      </c>
    </row>
    <row r="90" spans="1:33" ht="12.75">
      <c r="A90" s="3" t="s">
        <v>174</v>
      </c>
      <c r="B90" s="6" t="s">
        <v>658</v>
      </c>
      <c r="C90" s="2" t="s">
        <v>175</v>
      </c>
      <c r="D90" s="7">
        <v>0</v>
      </c>
      <c r="E90" s="7">
        <v>286599</v>
      </c>
      <c r="F90" s="7">
        <v>588016</v>
      </c>
      <c r="G90" s="7">
        <v>778171</v>
      </c>
      <c r="H90" s="7">
        <v>444298</v>
      </c>
      <c r="I90" s="7">
        <v>203571</v>
      </c>
      <c r="J90" s="7">
        <v>73161</v>
      </c>
      <c r="K90" s="7">
        <v>24845</v>
      </c>
      <c r="L90" s="7">
        <v>0</v>
      </c>
      <c r="M90" s="7">
        <f t="shared" si="5"/>
        <v>2398661</v>
      </c>
      <c r="N90" s="7">
        <v>0</v>
      </c>
      <c r="O90" s="7">
        <v>202665</v>
      </c>
      <c r="P90" s="7">
        <v>537194</v>
      </c>
      <c r="Q90" s="7">
        <v>956626</v>
      </c>
      <c r="R90" s="7">
        <v>319317</v>
      </c>
      <c r="S90" s="7">
        <v>101892</v>
      </c>
      <c r="T90" s="7">
        <v>31714</v>
      </c>
      <c r="U90" s="7">
        <v>22932</v>
      </c>
      <c r="V90" s="7">
        <v>0</v>
      </c>
      <c r="W90" s="7">
        <f t="shared" si="3"/>
        <v>2172340</v>
      </c>
      <c r="X90" s="7">
        <v>0</v>
      </c>
      <c r="Y90" s="7">
        <v>489264</v>
      </c>
      <c r="Z90" s="7">
        <v>1125210</v>
      </c>
      <c r="AA90" s="7">
        <v>1734797</v>
      </c>
      <c r="AB90" s="7">
        <v>763615</v>
      </c>
      <c r="AC90" s="7">
        <v>305463</v>
      </c>
      <c r="AD90" s="7">
        <v>104875</v>
      </c>
      <c r="AE90" s="7">
        <v>47777</v>
      </c>
      <c r="AF90" s="7">
        <v>0</v>
      </c>
      <c r="AG90" s="7">
        <f t="shared" si="4"/>
        <v>4571001</v>
      </c>
    </row>
    <row r="91" spans="1:33" ht="12.75">
      <c r="A91" s="3" t="s">
        <v>176</v>
      </c>
      <c r="B91" s="6" t="s">
        <v>658</v>
      </c>
      <c r="C91" s="2" t="s">
        <v>177</v>
      </c>
      <c r="D91" s="7">
        <v>1516</v>
      </c>
      <c r="E91" s="7">
        <v>69412</v>
      </c>
      <c r="F91" s="7">
        <v>601932</v>
      </c>
      <c r="G91" s="7">
        <v>1362576</v>
      </c>
      <c r="H91" s="7">
        <v>797869</v>
      </c>
      <c r="I91" s="7">
        <v>262866</v>
      </c>
      <c r="J91" s="7">
        <v>121209</v>
      </c>
      <c r="K91" s="7">
        <v>47226</v>
      </c>
      <c r="L91" s="7">
        <v>3670</v>
      </c>
      <c r="M91" s="7">
        <f t="shared" si="5"/>
        <v>3268276</v>
      </c>
      <c r="N91" s="7">
        <v>939</v>
      </c>
      <c r="O91" s="7">
        <v>65961</v>
      </c>
      <c r="P91" s="7">
        <v>788499</v>
      </c>
      <c r="Q91" s="7">
        <v>1362746</v>
      </c>
      <c r="R91" s="7">
        <v>745740</v>
      </c>
      <c r="S91" s="7">
        <v>199044</v>
      </c>
      <c r="T91" s="7">
        <v>77244</v>
      </c>
      <c r="U91" s="7">
        <v>26510</v>
      </c>
      <c r="V91" s="7">
        <v>4899</v>
      </c>
      <c r="W91" s="7">
        <f t="shared" si="3"/>
        <v>3271582</v>
      </c>
      <c r="X91" s="7">
        <v>2455</v>
      </c>
      <c r="Y91" s="7">
        <v>135373</v>
      </c>
      <c r="Z91" s="7">
        <v>1390431</v>
      </c>
      <c r="AA91" s="7">
        <v>2725322</v>
      </c>
      <c r="AB91" s="7">
        <v>1543609</v>
      </c>
      <c r="AC91" s="7">
        <v>461910</v>
      </c>
      <c r="AD91" s="7">
        <v>198453</v>
      </c>
      <c r="AE91" s="7">
        <v>73736</v>
      </c>
      <c r="AF91" s="7">
        <v>8569</v>
      </c>
      <c r="AG91" s="7">
        <f t="shared" si="4"/>
        <v>6539858</v>
      </c>
    </row>
    <row r="92" spans="1:33" ht="12.75">
      <c r="A92" s="3" t="s">
        <v>178</v>
      </c>
      <c r="B92" s="6" t="s">
        <v>658</v>
      </c>
      <c r="C92" s="2" t="s">
        <v>179</v>
      </c>
      <c r="D92" s="7">
        <v>3723</v>
      </c>
      <c r="E92" s="7">
        <v>3440995</v>
      </c>
      <c r="F92" s="7">
        <v>1405275</v>
      </c>
      <c r="G92" s="7">
        <v>1441963</v>
      </c>
      <c r="H92" s="7">
        <v>317245</v>
      </c>
      <c r="I92" s="7">
        <v>114677</v>
      </c>
      <c r="J92" s="7">
        <v>10139</v>
      </c>
      <c r="K92" s="7">
        <v>9151</v>
      </c>
      <c r="L92" s="7">
        <v>0</v>
      </c>
      <c r="M92" s="7">
        <f t="shared" si="5"/>
        <v>6743168</v>
      </c>
      <c r="N92" s="7">
        <v>6829</v>
      </c>
      <c r="O92" s="7">
        <v>2671519</v>
      </c>
      <c r="P92" s="7">
        <v>717351</v>
      </c>
      <c r="Q92" s="7">
        <v>435237</v>
      </c>
      <c r="R92" s="7">
        <v>125629</v>
      </c>
      <c r="S92" s="7">
        <v>45413</v>
      </c>
      <c r="T92" s="7">
        <v>13295</v>
      </c>
      <c r="U92" s="7">
        <v>5832</v>
      </c>
      <c r="V92" s="7">
        <v>0</v>
      </c>
      <c r="W92" s="7">
        <f t="shared" si="3"/>
        <v>4021105</v>
      </c>
      <c r="X92" s="7">
        <v>10552</v>
      </c>
      <c r="Y92" s="7">
        <v>6112514</v>
      </c>
      <c r="Z92" s="7">
        <v>2122626</v>
      </c>
      <c r="AA92" s="7">
        <v>1877200</v>
      </c>
      <c r="AB92" s="7">
        <v>442874</v>
      </c>
      <c r="AC92" s="7">
        <v>160090</v>
      </c>
      <c r="AD92" s="7">
        <v>23434</v>
      </c>
      <c r="AE92" s="7">
        <v>14983</v>
      </c>
      <c r="AF92" s="7">
        <v>0</v>
      </c>
      <c r="AG92" s="7">
        <f t="shared" si="4"/>
        <v>10764273</v>
      </c>
    </row>
    <row r="93" spans="1:33" ht="12.75">
      <c r="A93" s="3" t="s">
        <v>180</v>
      </c>
      <c r="B93" s="6" t="s">
        <v>658</v>
      </c>
      <c r="C93" s="2" t="s">
        <v>181</v>
      </c>
      <c r="D93" s="7">
        <v>0</v>
      </c>
      <c r="E93" s="7">
        <v>846942.72</v>
      </c>
      <c r="F93" s="7">
        <v>858550.56</v>
      </c>
      <c r="G93" s="7">
        <v>277187.3</v>
      </c>
      <c r="H93" s="7">
        <v>121383.72</v>
      </c>
      <c r="I93" s="7">
        <v>76028.14</v>
      </c>
      <c r="J93" s="7">
        <v>26027.19</v>
      </c>
      <c r="K93" s="7">
        <v>13520.13</v>
      </c>
      <c r="L93" s="7">
        <v>0</v>
      </c>
      <c r="M93" s="7">
        <f t="shared" si="5"/>
        <v>2219639.7600000002</v>
      </c>
      <c r="N93" s="7">
        <v>1029.19</v>
      </c>
      <c r="O93" s="7">
        <v>993083.52</v>
      </c>
      <c r="P93" s="7">
        <v>671852.42</v>
      </c>
      <c r="Q93" s="7">
        <v>169394.71</v>
      </c>
      <c r="R93" s="7">
        <v>86448.25</v>
      </c>
      <c r="S93" s="7">
        <v>37264.18</v>
      </c>
      <c r="T93" s="7">
        <v>26324.06</v>
      </c>
      <c r="U93" s="7">
        <v>3177.3</v>
      </c>
      <c r="V93" s="7">
        <v>0</v>
      </c>
      <c r="W93" s="7">
        <f t="shared" si="3"/>
        <v>1988573.63</v>
      </c>
      <c r="X93" s="7">
        <v>1029.19</v>
      </c>
      <c r="Y93" s="7">
        <v>1840026.24</v>
      </c>
      <c r="Z93" s="7">
        <v>1530402.98</v>
      </c>
      <c r="AA93" s="7">
        <v>446582.01</v>
      </c>
      <c r="AB93" s="7">
        <v>207831.97</v>
      </c>
      <c r="AC93" s="7">
        <v>113292.32</v>
      </c>
      <c r="AD93" s="7">
        <v>52351.25</v>
      </c>
      <c r="AE93" s="7">
        <v>16697.43</v>
      </c>
      <c r="AF93" s="7">
        <v>0</v>
      </c>
      <c r="AG93" s="7">
        <f t="shared" si="4"/>
        <v>4208213.39</v>
      </c>
    </row>
    <row r="94" spans="1:33" ht="12.75">
      <c r="A94" s="3" t="s">
        <v>182</v>
      </c>
      <c r="B94" s="6" t="s">
        <v>661</v>
      </c>
      <c r="C94" s="2" t="s">
        <v>183</v>
      </c>
      <c r="D94" s="7">
        <v>18658.55</v>
      </c>
      <c r="E94" s="7">
        <v>5468997.34</v>
      </c>
      <c r="F94" s="7">
        <v>3301598.26</v>
      </c>
      <c r="G94" s="7">
        <v>1978840.33</v>
      </c>
      <c r="H94" s="7">
        <v>899724.99</v>
      </c>
      <c r="I94" s="7">
        <v>400142.17</v>
      </c>
      <c r="J94" s="7">
        <v>79689.72</v>
      </c>
      <c r="K94" s="7">
        <v>45644.67</v>
      </c>
      <c r="L94" s="7">
        <v>0</v>
      </c>
      <c r="M94" s="7">
        <f t="shared" si="5"/>
        <v>12193296.03</v>
      </c>
      <c r="N94" s="7">
        <v>23275.33</v>
      </c>
      <c r="O94" s="7">
        <v>4017962.04</v>
      </c>
      <c r="P94" s="7">
        <v>1686954.71</v>
      </c>
      <c r="Q94" s="7">
        <v>583742.93</v>
      </c>
      <c r="R94" s="7">
        <v>285774.69</v>
      </c>
      <c r="S94" s="7">
        <v>155622.2</v>
      </c>
      <c r="T94" s="7">
        <v>68262.49</v>
      </c>
      <c r="U94" s="7">
        <v>11840.29</v>
      </c>
      <c r="V94" s="7">
        <v>1693.06</v>
      </c>
      <c r="W94" s="7">
        <f t="shared" si="3"/>
        <v>6835127.74</v>
      </c>
      <c r="X94" s="7">
        <v>41933.88</v>
      </c>
      <c r="Y94" s="7">
        <v>9486959.379999999</v>
      </c>
      <c r="Z94" s="7">
        <v>4988552.97</v>
      </c>
      <c r="AA94" s="7">
        <v>2562583.26</v>
      </c>
      <c r="AB94" s="7">
        <v>1185499.68</v>
      </c>
      <c r="AC94" s="7">
        <v>555764.37</v>
      </c>
      <c r="AD94" s="7">
        <v>147952.21</v>
      </c>
      <c r="AE94" s="7">
        <v>57484.96</v>
      </c>
      <c r="AF94" s="7">
        <v>1693.06</v>
      </c>
      <c r="AG94" s="7">
        <f t="shared" si="4"/>
        <v>19028423.770000003</v>
      </c>
    </row>
    <row r="95" spans="1:33" ht="12.75">
      <c r="A95" s="3" t="s">
        <v>184</v>
      </c>
      <c r="B95" s="6" t="s">
        <v>658</v>
      </c>
      <c r="C95" s="2" t="s">
        <v>185</v>
      </c>
      <c r="D95" s="7">
        <v>8854.81</v>
      </c>
      <c r="E95" s="7">
        <v>1541219</v>
      </c>
      <c r="F95" s="7">
        <v>792446.88</v>
      </c>
      <c r="G95" s="7">
        <v>392455.25</v>
      </c>
      <c r="H95" s="7">
        <v>164210.79</v>
      </c>
      <c r="I95" s="7">
        <v>101128.25</v>
      </c>
      <c r="J95" s="7">
        <v>50104.39</v>
      </c>
      <c r="K95" s="7">
        <v>24770.45</v>
      </c>
      <c r="L95" s="7">
        <v>0</v>
      </c>
      <c r="M95" s="7">
        <f t="shared" si="5"/>
        <v>3075189.8200000003</v>
      </c>
      <c r="N95" s="7">
        <v>4309.05</v>
      </c>
      <c r="O95" s="7">
        <v>1981838.09</v>
      </c>
      <c r="P95" s="7">
        <v>558188.27</v>
      </c>
      <c r="Q95" s="7">
        <v>193254.14</v>
      </c>
      <c r="R95" s="7">
        <v>83747.98</v>
      </c>
      <c r="S95" s="7">
        <v>45753.04</v>
      </c>
      <c r="T95" s="7">
        <v>16226.63</v>
      </c>
      <c r="U95" s="7">
        <v>10090.7</v>
      </c>
      <c r="V95" s="7">
        <v>0</v>
      </c>
      <c r="W95" s="7">
        <f t="shared" si="3"/>
        <v>2893407.9000000004</v>
      </c>
      <c r="X95" s="7">
        <v>13163.86</v>
      </c>
      <c r="Y95" s="7">
        <v>3523057.09</v>
      </c>
      <c r="Z95" s="7">
        <v>1350635.15</v>
      </c>
      <c r="AA95" s="7">
        <v>585709.39</v>
      </c>
      <c r="AB95" s="7">
        <v>247958.77</v>
      </c>
      <c r="AC95" s="7">
        <v>146881.29</v>
      </c>
      <c r="AD95" s="7">
        <v>66331.02</v>
      </c>
      <c r="AE95" s="7">
        <v>34861.15</v>
      </c>
      <c r="AF95" s="7">
        <v>0</v>
      </c>
      <c r="AG95" s="7">
        <f t="shared" si="4"/>
        <v>5968597.719999999</v>
      </c>
    </row>
    <row r="96" spans="1:33" ht="12.75">
      <c r="A96" s="3" t="s">
        <v>186</v>
      </c>
      <c r="B96" s="6" t="s">
        <v>658</v>
      </c>
      <c r="C96" s="2" t="s">
        <v>187</v>
      </c>
      <c r="D96" s="7">
        <v>2395.5</v>
      </c>
      <c r="E96" s="7">
        <v>1136596.72</v>
      </c>
      <c r="F96" s="7">
        <v>1393124.57</v>
      </c>
      <c r="G96" s="7">
        <v>939955.14</v>
      </c>
      <c r="H96" s="7">
        <v>570061.84</v>
      </c>
      <c r="I96" s="7">
        <v>173964.39</v>
      </c>
      <c r="J96" s="7">
        <v>25549.65</v>
      </c>
      <c r="K96" s="7">
        <v>11193.15</v>
      </c>
      <c r="L96" s="7">
        <v>0</v>
      </c>
      <c r="M96" s="7">
        <f t="shared" si="5"/>
        <v>4252840.960000001</v>
      </c>
      <c r="N96" s="7">
        <v>2784.74</v>
      </c>
      <c r="O96" s="7">
        <v>1579783.73</v>
      </c>
      <c r="P96" s="7">
        <v>2007596.42</v>
      </c>
      <c r="Q96" s="7">
        <v>1090747.98</v>
      </c>
      <c r="R96" s="7">
        <v>386146.08</v>
      </c>
      <c r="S96" s="7">
        <v>162610.67</v>
      </c>
      <c r="T96" s="7">
        <v>32160.22</v>
      </c>
      <c r="U96" s="7">
        <v>12663.58</v>
      </c>
      <c r="V96" s="7">
        <v>0</v>
      </c>
      <c r="W96" s="7">
        <f t="shared" si="3"/>
        <v>5274493.419999999</v>
      </c>
      <c r="X96" s="7">
        <v>5180.24</v>
      </c>
      <c r="Y96" s="7">
        <v>2716380.45</v>
      </c>
      <c r="Z96" s="7">
        <v>3400720.99</v>
      </c>
      <c r="AA96" s="7">
        <v>2030703.12</v>
      </c>
      <c r="AB96" s="7">
        <v>956207.92</v>
      </c>
      <c r="AC96" s="7">
        <v>336575.06</v>
      </c>
      <c r="AD96" s="7">
        <v>57709.87</v>
      </c>
      <c r="AE96" s="7">
        <v>23856.73</v>
      </c>
      <c r="AF96" s="7">
        <v>0</v>
      </c>
      <c r="AG96" s="7">
        <f t="shared" si="4"/>
        <v>9527334.38</v>
      </c>
    </row>
    <row r="97" spans="1:33" ht="12.75">
      <c r="A97" s="3" t="s">
        <v>188</v>
      </c>
      <c r="B97" s="6" t="s">
        <v>658</v>
      </c>
      <c r="C97" s="2" t="s">
        <v>189</v>
      </c>
      <c r="D97" s="7">
        <v>0</v>
      </c>
      <c r="E97" s="7">
        <v>529924</v>
      </c>
      <c r="F97" s="7">
        <v>836186</v>
      </c>
      <c r="G97" s="7">
        <v>873311</v>
      </c>
      <c r="H97" s="7">
        <v>285069</v>
      </c>
      <c r="I97" s="7">
        <v>102401</v>
      </c>
      <c r="J97" s="7">
        <v>21352</v>
      </c>
      <c r="K97" s="7">
        <v>13061</v>
      </c>
      <c r="L97" s="7">
        <v>0</v>
      </c>
      <c r="M97" s="7">
        <f t="shared" si="5"/>
        <v>2661304</v>
      </c>
      <c r="N97" s="7">
        <v>597</v>
      </c>
      <c r="O97" s="7">
        <v>432438</v>
      </c>
      <c r="P97" s="7">
        <v>1119245</v>
      </c>
      <c r="Q97" s="7">
        <v>1188585</v>
      </c>
      <c r="R97" s="7">
        <v>147022</v>
      </c>
      <c r="S97" s="7">
        <v>77006</v>
      </c>
      <c r="T97" s="7">
        <v>19441</v>
      </c>
      <c r="U97" s="7">
        <v>5768</v>
      </c>
      <c r="V97" s="7">
        <v>0</v>
      </c>
      <c r="W97" s="7">
        <f t="shared" si="3"/>
        <v>2990102</v>
      </c>
      <c r="X97" s="7">
        <v>597</v>
      </c>
      <c r="Y97" s="7">
        <v>962362</v>
      </c>
      <c r="Z97" s="7">
        <v>1955431</v>
      </c>
      <c r="AA97" s="7">
        <v>2061896</v>
      </c>
      <c r="AB97" s="7">
        <v>432091</v>
      </c>
      <c r="AC97" s="7">
        <v>179407</v>
      </c>
      <c r="AD97" s="7">
        <v>40793</v>
      </c>
      <c r="AE97" s="7">
        <v>18829</v>
      </c>
      <c r="AF97" s="7">
        <v>0</v>
      </c>
      <c r="AG97" s="7">
        <f t="shared" si="4"/>
        <v>5651406</v>
      </c>
    </row>
    <row r="98" spans="1:33" ht="12.75">
      <c r="A98" s="3" t="s">
        <v>190</v>
      </c>
      <c r="B98" s="6" t="s">
        <v>658</v>
      </c>
      <c r="C98" s="2" t="s">
        <v>191</v>
      </c>
      <c r="D98" s="7">
        <v>0</v>
      </c>
      <c r="E98" s="7">
        <v>371677</v>
      </c>
      <c r="F98" s="7">
        <v>541190</v>
      </c>
      <c r="G98" s="7">
        <v>245884</v>
      </c>
      <c r="H98" s="7">
        <v>153585</v>
      </c>
      <c r="I98" s="7">
        <v>84392</v>
      </c>
      <c r="J98" s="7">
        <v>22600</v>
      </c>
      <c r="K98" s="7">
        <v>4537</v>
      </c>
      <c r="L98" s="7">
        <v>2318</v>
      </c>
      <c r="M98" s="7">
        <f t="shared" si="5"/>
        <v>1426183</v>
      </c>
      <c r="N98" s="7">
        <v>0</v>
      </c>
      <c r="O98" s="7">
        <v>380759</v>
      </c>
      <c r="P98" s="7">
        <v>527861</v>
      </c>
      <c r="Q98" s="7">
        <v>114835</v>
      </c>
      <c r="R98" s="7">
        <v>55594</v>
      </c>
      <c r="S98" s="7">
        <v>56601</v>
      </c>
      <c r="T98" s="7">
        <v>11286</v>
      </c>
      <c r="U98" s="7">
        <v>7833</v>
      </c>
      <c r="V98" s="7">
        <v>0</v>
      </c>
      <c r="W98" s="7">
        <f t="shared" si="3"/>
        <v>1154769</v>
      </c>
      <c r="X98" s="7">
        <v>0</v>
      </c>
      <c r="Y98" s="7">
        <v>752436</v>
      </c>
      <c r="Z98" s="7">
        <v>1069051</v>
      </c>
      <c r="AA98" s="7">
        <v>360719</v>
      </c>
      <c r="AB98" s="7">
        <v>209179</v>
      </c>
      <c r="AC98" s="7">
        <v>140993</v>
      </c>
      <c r="AD98" s="7">
        <v>33886</v>
      </c>
      <c r="AE98" s="7">
        <v>12370</v>
      </c>
      <c r="AF98" s="7">
        <v>2318</v>
      </c>
      <c r="AG98" s="7">
        <f t="shared" si="4"/>
        <v>2580952</v>
      </c>
    </row>
    <row r="99" spans="1:33" ht="12.75">
      <c r="A99" s="3" t="s">
        <v>192</v>
      </c>
      <c r="B99" s="6" t="s">
        <v>658</v>
      </c>
      <c r="C99" s="2" t="s">
        <v>193</v>
      </c>
      <c r="D99" s="7">
        <v>0</v>
      </c>
      <c r="E99" s="7">
        <v>14730</v>
      </c>
      <c r="F99" s="7">
        <v>434696</v>
      </c>
      <c r="G99" s="7">
        <v>873915</v>
      </c>
      <c r="H99" s="7">
        <v>987285</v>
      </c>
      <c r="I99" s="7">
        <v>441366</v>
      </c>
      <c r="J99" s="7">
        <v>163940</v>
      </c>
      <c r="K99" s="7">
        <v>88391</v>
      </c>
      <c r="L99" s="7">
        <v>10871</v>
      </c>
      <c r="M99" s="7">
        <f t="shared" si="5"/>
        <v>3015194</v>
      </c>
      <c r="N99" s="7">
        <v>0</v>
      </c>
      <c r="O99" s="7">
        <v>27787</v>
      </c>
      <c r="P99" s="7">
        <v>227102</v>
      </c>
      <c r="Q99" s="7">
        <v>1356357</v>
      </c>
      <c r="R99" s="7">
        <v>1517831</v>
      </c>
      <c r="S99" s="7">
        <v>465233</v>
      </c>
      <c r="T99" s="7">
        <v>135095</v>
      </c>
      <c r="U99" s="7">
        <v>51114</v>
      </c>
      <c r="V99" s="7">
        <v>4675</v>
      </c>
      <c r="W99" s="7">
        <f t="shared" si="3"/>
        <v>3785194</v>
      </c>
      <c r="X99" s="7">
        <v>0</v>
      </c>
      <c r="Y99" s="7">
        <v>42517</v>
      </c>
      <c r="Z99" s="7">
        <v>661798</v>
      </c>
      <c r="AA99" s="7">
        <v>2230272</v>
      </c>
      <c r="AB99" s="7">
        <v>2505116</v>
      </c>
      <c r="AC99" s="7">
        <v>906599</v>
      </c>
      <c r="AD99" s="7">
        <v>299035</v>
      </c>
      <c r="AE99" s="7">
        <v>139505</v>
      </c>
      <c r="AF99" s="7">
        <v>15546</v>
      </c>
      <c r="AG99" s="7">
        <f t="shared" si="4"/>
        <v>6800388</v>
      </c>
    </row>
    <row r="100" spans="1:33" ht="12.75">
      <c r="A100" s="3" t="s">
        <v>194</v>
      </c>
      <c r="B100" s="6" t="s">
        <v>659</v>
      </c>
      <c r="C100" s="2" t="s">
        <v>195</v>
      </c>
      <c r="D100" s="7">
        <v>0</v>
      </c>
      <c r="E100" s="7">
        <v>506953.71</v>
      </c>
      <c r="F100" s="7">
        <v>1184021.42</v>
      </c>
      <c r="G100" s="7">
        <v>2745528.95</v>
      </c>
      <c r="H100" s="7">
        <v>3170708.59</v>
      </c>
      <c r="I100" s="7">
        <v>2120825.21</v>
      </c>
      <c r="J100" s="7">
        <v>617846.97</v>
      </c>
      <c r="K100" s="7">
        <v>252359.43</v>
      </c>
      <c r="L100" s="7">
        <v>10868.66</v>
      </c>
      <c r="M100" s="7">
        <f t="shared" si="5"/>
        <v>10609112.94</v>
      </c>
      <c r="N100" s="7">
        <v>419.75</v>
      </c>
      <c r="O100" s="7">
        <v>1230022.89</v>
      </c>
      <c r="P100" s="7">
        <v>2789451.49</v>
      </c>
      <c r="Q100" s="7">
        <v>7088997.15</v>
      </c>
      <c r="R100" s="7">
        <v>5835018.79</v>
      </c>
      <c r="S100" s="7">
        <v>1970279.38</v>
      </c>
      <c r="T100" s="7">
        <v>400731.93</v>
      </c>
      <c r="U100" s="7">
        <v>82129.17</v>
      </c>
      <c r="V100" s="7">
        <v>4518.7</v>
      </c>
      <c r="W100" s="7">
        <f t="shared" si="3"/>
        <v>19401569.25</v>
      </c>
      <c r="X100" s="7">
        <v>419.75</v>
      </c>
      <c r="Y100" s="7">
        <v>1736976.6</v>
      </c>
      <c r="Z100" s="7">
        <v>3973472.91</v>
      </c>
      <c r="AA100" s="7">
        <v>9834526.100000001</v>
      </c>
      <c r="AB100" s="7">
        <v>9005727.379999999</v>
      </c>
      <c r="AC100" s="7">
        <v>4091104.59</v>
      </c>
      <c r="AD100" s="7">
        <v>1018578.9</v>
      </c>
      <c r="AE100" s="7">
        <v>334488.6</v>
      </c>
      <c r="AF100" s="7">
        <v>15387.36</v>
      </c>
      <c r="AG100" s="7">
        <f t="shared" si="4"/>
        <v>30010682.19</v>
      </c>
    </row>
    <row r="101" spans="1:33" ht="12.75">
      <c r="A101" s="3" t="s">
        <v>196</v>
      </c>
      <c r="B101" s="6" t="s">
        <v>658</v>
      </c>
      <c r="C101" s="2" t="s">
        <v>197</v>
      </c>
      <c r="D101" s="7">
        <v>1672</v>
      </c>
      <c r="E101" s="7">
        <v>246013</v>
      </c>
      <c r="F101" s="7">
        <v>762013</v>
      </c>
      <c r="G101" s="7">
        <v>1270787</v>
      </c>
      <c r="H101" s="7">
        <v>1116119</v>
      </c>
      <c r="I101" s="7">
        <v>444646</v>
      </c>
      <c r="J101" s="7">
        <v>254530</v>
      </c>
      <c r="K101" s="7">
        <v>149284</v>
      </c>
      <c r="L101" s="7">
        <v>11686</v>
      </c>
      <c r="M101" s="7">
        <f t="shared" si="5"/>
        <v>4256750</v>
      </c>
      <c r="N101" s="7">
        <v>3425</v>
      </c>
      <c r="O101" s="7">
        <v>105783</v>
      </c>
      <c r="P101" s="7">
        <v>734364</v>
      </c>
      <c r="Q101" s="7">
        <v>1099220</v>
      </c>
      <c r="R101" s="7">
        <v>966309</v>
      </c>
      <c r="S101" s="7">
        <v>297582</v>
      </c>
      <c r="T101" s="7">
        <v>66641</v>
      </c>
      <c r="U101" s="7">
        <v>34747</v>
      </c>
      <c r="V101" s="7">
        <v>3257</v>
      </c>
      <c r="W101" s="7">
        <f t="shared" si="3"/>
        <v>3311328</v>
      </c>
      <c r="X101" s="7">
        <v>5097</v>
      </c>
      <c r="Y101" s="7">
        <v>351796</v>
      </c>
      <c r="Z101" s="7">
        <v>1496377</v>
      </c>
      <c r="AA101" s="7">
        <v>2370007</v>
      </c>
      <c r="AB101" s="7">
        <v>2082428</v>
      </c>
      <c r="AC101" s="7">
        <v>742228</v>
      </c>
      <c r="AD101" s="7">
        <v>321171</v>
      </c>
      <c r="AE101" s="7">
        <v>184031</v>
      </c>
      <c r="AF101" s="7">
        <v>14943</v>
      </c>
      <c r="AG101" s="7">
        <f t="shared" si="4"/>
        <v>7568078</v>
      </c>
    </row>
    <row r="102" spans="1:33" ht="12.75">
      <c r="A102" s="3" t="s">
        <v>198</v>
      </c>
      <c r="B102" s="6" t="s">
        <v>658</v>
      </c>
      <c r="C102" s="2" t="s">
        <v>199</v>
      </c>
      <c r="D102" s="7">
        <v>0</v>
      </c>
      <c r="E102" s="7">
        <v>10319.71</v>
      </c>
      <c r="F102" s="7">
        <v>176245.85</v>
      </c>
      <c r="G102" s="7">
        <v>413237.84</v>
      </c>
      <c r="H102" s="7">
        <v>489375.34</v>
      </c>
      <c r="I102" s="7">
        <v>278367.02</v>
      </c>
      <c r="J102" s="7">
        <v>125323.43</v>
      </c>
      <c r="K102" s="7">
        <v>35268.99</v>
      </c>
      <c r="L102" s="7">
        <v>0</v>
      </c>
      <c r="M102" s="7">
        <f t="shared" si="5"/>
        <v>1528138.18</v>
      </c>
      <c r="N102" s="7">
        <v>0</v>
      </c>
      <c r="O102" s="7">
        <v>49692.81</v>
      </c>
      <c r="P102" s="7">
        <v>199163.74</v>
      </c>
      <c r="Q102" s="7">
        <v>648962.71</v>
      </c>
      <c r="R102" s="7">
        <v>750194.84</v>
      </c>
      <c r="S102" s="7">
        <v>208412.75</v>
      </c>
      <c r="T102" s="7">
        <v>73515.56</v>
      </c>
      <c r="U102" s="7">
        <v>21705.66</v>
      </c>
      <c r="V102" s="7">
        <v>0</v>
      </c>
      <c r="W102" s="7">
        <f t="shared" si="3"/>
        <v>1951648.07</v>
      </c>
      <c r="X102" s="7">
        <v>0</v>
      </c>
      <c r="Y102" s="7">
        <v>60012.52</v>
      </c>
      <c r="Z102" s="7">
        <v>375409.59</v>
      </c>
      <c r="AA102" s="7">
        <v>1062200.55</v>
      </c>
      <c r="AB102" s="7">
        <v>1239570.18</v>
      </c>
      <c r="AC102" s="7">
        <v>486779.77</v>
      </c>
      <c r="AD102" s="7">
        <v>198838.99</v>
      </c>
      <c r="AE102" s="7">
        <v>56974.65</v>
      </c>
      <c r="AF102" s="7">
        <v>0</v>
      </c>
      <c r="AG102" s="7">
        <f t="shared" si="4"/>
        <v>3479786.2499999995</v>
      </c>
    </row>
    <row r="103" spans="1:33" ht="12.75">
      <c r="A103" s="3" t="s">
        <v>200</v>
      </c>
      <c r="B103" s="6" t="s">
        <v>658</v>
      </c>
      <c r="C103" s="2" t="s">
        <v>201</v>
      </c>
      <c r="D103" s="7">
        <v>6278.52</v>
      </c>
      <c r="E103" s="7">
        <v>2105171.91</v>
      </c>
      <c r="F103" s="7">
        <v>889285.48</v>
      </c>
      <c r="G103" s="7">
        <v>497158.68</v>
      </c>
      <c r="H103" s="7">
        <v>185189.01</v>
      </c>
      <c r="I103" s="7">
        <v>52914.57</v>
      </c>
      <c r="J103" s="7">
        <v>7562.28</v>
      </c>
      <c r="K103" s="7">
        <v>13666.64</v>
      </c>
      <c r="L103" s="7">
        <v>0</v>
      </c>
      <c r="M103" s="7">
        <f t="shared" si="5"/>
        <v>3757227.0900000003</v>
      </c>
      <c r="N103" s="7">
        <v>2628</v>
      </c>
      <c r="O103" s="7">
        <v>2792752.66</v>
      </c>
      <c r="P103" s="7">
        <v>783304.6</v>
      </c>
      <c r="Q103" s="7">
        <v>184773.43</v>
      </c>
      <c r="R103" s="7">
        <v>81491.46</v>
      </c>
      <c r="S103" s="7">
        <v>25055.16</v>
      </c>
      <c r="T103" s="7">
        <v>6826.02</v>
      </c>
      <c r="U103" s="7">
        <v>2900.71</v>
      </c>
      <c r="V103" s="7">
        <v>0</v>
      </c>
      <c r="W103" s="7">
        <f t="shared" si="3"/>
        <v>3879732.0400000005</v>
      </c>
      <c r="X103" s="7">
        <v>8906.52</v>
      </c>
      <c r="Y103" s="7">
        <v>4897924.57</v>
      </c>
      <c r="Z103" s="7">
        <v>1672590.08</v>
      </c>
      <c r="AA103" s="7">
        <v>681932.11</v>
      </c>
      <c r="AB103" s="7">
        <v>266680.47</v>
      </c>
      <c r="AC103" s="7">
        <v>77969.73</v>
      </c>
      <c r="AD103" s="7">
        <v>14388.3</v>
      </c>
      <c r="AE103" s="7">
        <v>16567.35</v>
      </c>
      <c r="AF103" s="7">
        <v>0</v>
      </c>
      <c r="AG103" s="7">
        <f t="shared" si="4"/>
        <v>7636959.13</v>
      </c>
    </row>
    <row r="104" spans="1:33" ht="12.75">
      <c r="A104" s="3" t="s">
        <v>202</v>
      </c>
      <c r="B104" s="6" t="s">
        <v>658</v>
      </c>
      <c r="C104" s="2" t="s">
        <v>203</v>
      </c>
      <c r="D104" s="7">
        <v>619</v>
      </c>
      <c r="E104" s="7">
        <v>1067530</v>
      </c>
      <c r="F104" s="7">
        <v>1116141</v>
      </c>
      <c r="G104" s="7">
        <v>798155</v>
      </c>
      <c r="H104" s="7">
        <v>258500</v>
      </c>
      <c r="I104" s="7">
        <v>78537</v>
      </c>
      <c r="J104" s="7">
        <v>28108</v>
      </c>
      <c r="K104" s="7">
        <v>8770</v>
      </c>
      <c r="L104" s="7">
        <v>0</v>
      </c>
      <c r="M104" s="7">
        <f t="shared" si="5"/>
        <v>3356360</v>
      </c>
      <c r="N104" s="7">
        <v>3431</v>
      </c>
      <c r="O104" s="7">
        <v>1285092</v>
      </c>
      <c r="P104" s="7">
        <v>1238393</v>
      </c>
      <c r="Q104" s="7">
        <v>595595</v>
      </c>
      <c r="R104" s="7">
        <v>171390</v>
      </c>
      <c r="S104" s="7">
        <v>37245</v>
      </c>
      <c r="T104" s="7">
        <v>21744</v>
      </c>
      <c r="U104" s="7">
        <v>6178</v>
      </c>
      <c r="V104" s="7">
        <v>0</v>
      </c>
      <c r="W104" s="7">
        <f t="shared" si="3"/>
        <v>3359068</v>
      </c>
      <c r="X104" s="7">
        <v>4050</v>
      </c>
      <c r="Y104" s="7">
        <v>2352622</v>
      </c>
      <c r="Z104" s="7">
        <v>2354534</v>
      </c>
      <c r="AA104" s="7">
        <v>1393750</v>
      </c>
      <c r="AB104" s="7">
        <v>429890</v>
      </c>
      <c r="AC104" s="7">
        <v>115782</v>
      </c>
      <c r="AD104" s="7">
        <v>49852</v>
      </c>
      <c r="AE104" s="7">
        <v>14948</v>
      </c>
      <c r="AF104" s="7">
        <v>0</v>
      </c>
      <c r="AG104" s="7">
        <f t="shared" si="4"/>
        <v>6715428</v>
      </c>
    </row>
    <row r="105" spans="1:33" ht="12.75">
      <c r="A105" s="3" t="s">
        <v>204</v>
      </c>
      <c r="B105" s="6" t="s">
        <v>658</v>
      </c>
      <c r="C105" s="2" t="s">
        <v>205</v>
      </c>
      <c r="D105" s="7">
        <v>1144.65</v>
      </c>
      <c r="E105" s="7">
        <v>416324.45</v>
      </c>
      <c r="F105" s="7">
        <v>510958.46</v>
      </c>
      <c r="G105" s="7">
        <v>804788.47</v>
      </c>
      <c r="H105" s="7">
        <v>317013.89</v>
      </c>
      <c r="I105" s="7">
        <v>126917.5</v>
      </c>
      <c r="J105" s="7">
        <v>35135.53</v>
      </c>
      <c r="K105" s="7">
        <v>12719.09</v>
      </c>
      <c r="L105" s="7">
        <v>0</v>
      </c>
      <c r="M105" s="7">
        <f t="shared" si="5"/>
        <v>2225002.0399999996</v>
      </c>
      <c r="N105" s="7">
        <v>2445.37</v>
      </c>
      <c r="O105" s="7">
        <v>336452.9</v>
      </c>
      <c r="P105" s="7">
        <v>518462.1</v>
      </c>
      <c r="Q105" s="7">
        <v>487559.52</v>
      </c>
      <c r="R105" s="7">
        <v>162141.52</v>
      </c>
      <c r="S105" s="7">
        <v>60633.96</v>
      </c>
      <c r="T105" s="7">
        <v>23224.2</v>
      </c>
      <c r="U105" s="7">
        <v>10334.75</v>
      </c>
      <c r="V105" s="7">
        <v>0</v>
      </c>
      <c r="W105" s="7">
        <f t="shared" si="3"/>
        <v>1601254.32</v>
      </c>
      <c r="X105" s="7">
        <v>3590.02</v>
      </c>
      <c r="Y105" s="7">
        <v>752777.35</v>
      </c>
      <c r="Z105" s="7">
        <v>1029420.56</v>
      </c>
      <c r="AA105" s="7">
        <v>1292347.99</v>
      </c>
      <c r="AB105" s="7">
        <v>479155.41</v>
      </c>
      <c r="AC105" s="7">
        <v>187551.46</v>
      </c>
      <c r="AD105" s="7">
        <v>58359.73</v>
      </c>
      <c r="AE105" s="7">
        <v>23053.84</v>
      </c>
      <c r="AF105" s="7">
        <v>0</v>
      </c>
      <c r="AG105" s="7">
        <f t="shared" si="4"/>
        <v>3826256.36</v>
      </c>
    </row>
    <row r="106" spans="1:33" ht="12.75">
      <c r="A106" s="3" t="s">
        <v>206</v>
      </c>
      <c r="B106" s="6" t="s">
        <v>658</v>
      </c>
      <c r="C106" s="2" t="s">
        <v>207</v>
      </c>
      <c r="D106" s="7">
        <v>11962</v>
      </c>
      <c r="E106" s="7">
        <v>2111566</v>
      </c>
      <c r="F106" s="7">
        <v>1173681</v>
      </c>
      <c r="G106" s="7">
        <v>627432</v>
      </c>
      <c r="H106" s="7">
        <v>183756</v>
      </c>
      <c r="I106" s="7">
        <v>50266</v>
      </c>
      <c r="J106" s="7">
        <v>13955</v>
      </c>
      <c r="K106" s="7">
        <v>0</v>
      </c>
      <c r="L106" s="7">
        <v>0</v>
      </c>
      <c r="M106" s="7">
        <f t="shared" si="5"/>
        <v>4172618</v>
      </c>
      <c r="N106" s="7">
        <v>7352</v>
      </c>
      <c r="O106" s="7">
        <v>2365669</v>
      </c>
      <c r="P106" s="7">
        <v>866534</v>
      </c>
      <c r="Q106" s="7">
        <v>314460</v>
      </c>
      <c r="R106" s="7">
        <v>153855</v>
      </c>
      <c r="S106" s="7">
        <v>80688</v>
      </c>
      <c r="T106" s="7">
        <v>9681</v>
      </c>
      <c r="U106" s="7">
        <v>5448</v>
      </c>
      <c r="V106" s="7">
        <v>0</v>
      </c>
      <c r="W106" s="7">
        <f t="shared" si="3"/>
        <v>3803687</v>
      </c>
      <c r="X106" s="7">
        <v>19314</v>
      </c>
      <c r="Y106" s="7">
        <v>4477235</v>
      </c>
      <c r="Z106" s="7">
        <v>2040215</v>
      </c>
      <c r="AA106" s="7">
        <v>941892</v>
      </c>
      <c r="AB106" s="7">
        <v>337611</v>
      </c>
      <c r="AC106" s="7">
        <v>130954</v>
      </c>
      <c r="AD106" s="7">
        <v>23636</v>
      </c>
      <c r="AE106" s="7">
        <v>5448</v>
      </c>
      <c r="AF106" s="7">
        <v>0</v>
      </c>
      <c r="AG106" s="7">
        <f t="shared" si="4"/>
        <v>7976305</v>
      </c>
    </row>
    <row r="107" spans="1:33" ht="12.75">
      <c r="A107" s="3" t="s">
        <v>208</v>
      </c>
      <c r="B107" s="6" t="s">
        <v>658</v>
      </c>
      <c r="C107" s="2" t="s">
        <v>209</v>
      </c>
      <c r="D107" s="7">
        <v>852.74</v>
      </c>
      <c r="E107" s="7">
        <v>718129</v>
      </c>
      <c r="F107" s="7">
        <v>673615</v>
      </c>
      <c r="G107" s="7">
        <v>291246</v>
      </c>
      <c r="H107" s="7">
        <v>102401</v>
      </c>
      <c r="I107" s="7">
        <v>23656</v>
      </c>
      <c r="J107" s="7">
        <v>10814</v>
      </c>
      <c r="K107" s="7">
        <v>4646</v>
      </c>
      <c r="L107" s="7">
        <v>0</v>
      </c>
      <c r="M107" s="7">
        <f t="shared" si="5"/>
        <v>1825359.74</v>
      </c>
      <c r="N107" s="7">
        <v>582.64</v>
      </c>
      <c r="O107" s="7">
        <v>709224</v>
      </c>
      <c r="P107" s="7">
        <v>629408</v>
      </c>
      <c r="Q107" s="7">
        <v>190491</v>
      </c>
      <c r="R107" s="7">
        <v>50779</v>
      </c>
      <c r="S107" s="7">
        <v>25221</v>
      </c>
      <c r="T107" s="7">
        <v>7331</v>
      </c>
      <c r="U107" s="7">
        <v>0</v>
      </c>
      <c r="V107" s="7">
        <v>0</v>
      </c>
      <c r="W107" s="7">
        <f t="shared" si="3"/>
        <v>1613036.6400000001</v>
      </c>
      <c r="X107" s="7">
        <v>1435.38</v>
      </c>
      <c r="Y107" s="7">
        <v>1427353</v>
      </c>
      <c r="Z107" s="7">
        <v>1303023</v>
      </c>
      <c r="AA107" s="7">
        <v>481737</v>
      </c>
      <c r="AB107" s="7">
        <v>153180</v>
      </c>
      <c r="AC107" s="7">
        <v>48877</v>
      </c>
      <c r="AD107" s="7">
        <v>18145</v>
      </c>
      <c r="AE107" s="7">
        <v>4646</v>
      </c>
      <c r="AF107" s="7">
        <v>0</v>
      </c>
      <c r="AG107" s="7">
        <f t="shared" si="4"/>
        <v>3438396.38</v>
      </c>
    </row>
    <row r="108" spans="1:33" ht="12.75">
      <c r="A108" s="3" t="s">
        <v>210</v>
      </c>
      <c r="B108" s="6" t="s">
        <v>658</v>
      </c>
      <c r="C108" s="2" t="s">
        <v>211</v>
      </c>
      <c r="D108" s="7">
        <v>2333.39</v>
      </c>
      <c r="E108" s="7">
        <v>994868.51</v>
      </c>
      <c r="F108" s="7">
        <v>909773.97</v>
      </c>
      <c r="G108" s="7">
        <v>598489.46</v>
      </c>
      <c r="H108" s="7">
        <v>304122.17</v>
      </c>
      <c r="I108" s="7">
        <v>191733.98</v>
      </c>
      <c r="J108" s="7">
        <v>66971.24</v>
      </c>
      <c r="K108" s="7">
        <v>19488.39</v>
      </c>
      <c r="L108" s="7">
        <v>0</v>
      </c>
      <c r="M108" s="7">
        <f t="shared" si="5"/>
        <v>3087781.1100000003</v>
      </c>
      <c r="N108" s="7">
        <v>2952.33</v>
      </c>
      <c r="O108" s="7">
        <v>998882.46</v>
      </c>
      <c r="P108" s="7">
        <v>1122106.46</v>
      </c>
      <c r="Q108" s="7">
        <v>420012.8</v>
      </c>
      <c r="R108" s="7">
        <v>133444</v>
      </c>
      <c r="S108" s="7">
        <v>102556.14</v>
      </c>
      <c r="T108" s="7">
        <v>32789.51</v>
      </c>
      <c r="U108" s="7">
        <v>17797.92</v>
      </c>
      <c r="V108" s="7">
        <v>0</v>
      </c>
      <c r="W108" s="7">
        <f t="shared" si="3"/>
        <v>2830541.6199999996</v>
      </c>
      <c r="X108" s="7">
        <v>5285.72</v>
      </c>
      <c r="Y108" s="7">
        <v>1993750.97</v>
      </c>
      <c r="Z108" s="7">
        <v>2031880.43</v>
      </c>
      <c r="AA108" s="7">
        <v>1018502.26</v>
      </c>
      <c r="AB108" s="7">
        <v>437566.17</v>
      </c>
      <c r="AC108" s="7">
        <v>294290.12</v>
      </c>
      <c r="AD108" s="7">
        <v>99760.75</v>
      </c>
      <c r="AE108" s="7">
        <v>37286.31</v>
      </c>
      <c r="AF108" s="7">
        <v>0</v>
      </c>
      <c r="AG108" s="7">
        <f t="shared" si="4"/>
        <v>5918322.7299999995</v>
      </c>
    </row>
    <row r="109" spans="1:33" ht="12.75">
      <c r="A109" s="3" t="s">
        <v>212</v>
      </c>
      <c r="B109" s="6" t="s">
        <v>658</v>
      </c>
      <c r="C109" s="2" t="s">
        <v>213</v>
      </c>
      <c r="D109" s="7">
        <v>5940</v>
      </c>
      <c r="E109" s="7">
        <v>902224</v>
      </c>
      <c r="F109" s="7">
        <v>560777</v>
      </c>
      <c r="G109" s="7">
        <v>651365</v>
      </c>
      <c r="H109" s="7">
        <v>386848</v>
      </c>
      <c r="I109" s="7">
        <v>163202</v>
      </c>
      <c r="J109" s="7">
        <v>67076</v>
      </c>
      <c r="K109" s="7">
        <v>29823</v>
      </c>
      <c r="L109" s="7">
        <v>0</v>
      </c>
      <c r="M109" s="7">
        <f t="shared" si="5"/>
        <v>2767255</v>
      </c>
      <c r="N109" s="7">
        <v>2311</v>
      </c>
      <c r="O109" s="7">
        <v>890463</v>
      </c>
      <c r="P109" s="7">
        <v>567089</v>
      </c>
      <c r="Q109" s="7">
        <v>367524</v>
      </c>
      <c r="R109" s="7">
        <v>158016</v>
      </c>
      <c r="S109" s="7">
        <v>92134</v>
      </c>
      <c r="T109" s="7">
        <v>28881</v>
      </c>
      <c r="U109" s="7">
        <v>19205</v>
      </c>
      <c r="V109" s="7">
        <v>2080</v>
      </c>
      <c r="W109" s="7">
        <f t="shared" si="3"/>
        <v>2127703</v>
      </c>
      <c r="X109" s="7">
        <v>8251</v>
      </c>
      <c r="Y109" s="7">
        <v>1792687</v>
      </c>
      <c r="Z109" s="7">
        <v>1127866</v>
      </c>
      <c r="AA109" s="7">
        <v>1018889</v>
      </c>
      <c r="AB109" s="7">
        <v>544864</v>
      </c>
      <c r="AC109" s="7">
        <v>255336</v>
      </c>
      <c r="AD109" s="7">
        <v>95957</v>
      </c>
      <c r="AE109" s="7">
        <v>49028</v>
      </c>
      <c r="AF109" s="7">
        <v>2080</v>
      </c>
      <c r="AG109" s="7">
        <f t="shared" si="4"/>
        <v>4894958</v>
      </c>
    </row>
    <row r="110" spans="1:33" ht="12.75">
      <c r="A110" s="3" t="s">
        <v>214</v>
      </c>
      <c r="B110" s="6" t="s">
        <v>660</v>
      </c>
      <c r="C110" s="2" t="s">
        <v>215</v>
      </c>
      <c r="D110" s="7">
        <v>38528</v>
      </c>
      <c r="E110" s="7">
        <v>8014643</v>
      </c>
      <c r="F110" s="7">
        <v>995149</v>
      </c>
      <c r="G110" s="7">
        <v>783396</v>
      </c>
      <c r="H110" s="7">
        <v>165129</v>
      </c>
      <c r="I110" s="7">
        <v>78220</v>
      </c>
      <c r="J110" s="7">
        <v>20926</v>
      </c>
      <c r="K110" s="7">
        <v>5447</v>
      </c>
      <c r="L110" s="7">
        <v>0</v>
      </c>
      <c r="M110" s="7">
        <f t="shared" si="5"/>
        <v>10101438</v>
      </c>
      <c r="N110" s="7">
        <v>27104</v>
      </c>
      <c r="O110" s="7">
        <v>9046754</v>
      </c>
      <c r="P110" s="7">
        <v>559604</v>
      </c>
      <c r="Q110" s="7">
        <v>309552</v>
      </c>
      <c r="R110" s="7">
        <v>77008</v>
      </c>
      <c r="S110" s="7">
        <v>29146</v>
      </c>
      <c r="T110" s="7">
        <v>14706</v>
      </c>
      <c r="U110" s="7">
        <v>3245</v>
      </c>
      <c r="V110" s="7">
        <v>0</v>
      </c>
      <c r="W110" s="7">
        <f t="shared" si="3"/>
        <v>10067119</v>
      </c>
      <c r="X110" s="7">
        <v>65632</v>
      </c>
      <c r="Y110" s="7">
        <v>17061397</v>
      </c>
      <c r="Z110" s="7">
        <v>1554753</v>
      </c>
      <c r="AA110" s="7">
        <v>1092948</v>
      </c>
      <c r="AB110" s="7">
        <v>242137</v>
      </c>
      <c r="AC110" s="7">
        <v>107366</v>
      </c>
      <c r="AD110" s="7">
        <v>35632</v>
      </c>
      <c r="AE110" s="7">
        <v>8692</v>
      </c>
      <c r="AF110" s="7">
        <v>0</v>
      </c>
      <c r="AG110" s="7">
        <f t="shared" si="4"/>
        <v>20168557</v>
      </c>
    </row>
    <row r="111" spans="1:33" ht="12.75">
      <c r="A111" s="3" t="s">
        <v>216</v>
      </c>
      <c r="B111" s="6" t="s">
        <v>658</v>
      </c>
      <c r="C111" s="2" t="s">
        <v>217</v>
      </c>
      <c r="D111" s="7">
        <v>2881.94</v>
      </c>
      <c r="E111" s="7">
        <v>1382587.67</v>
      </c>
      <c r="F111" s="7">
        <v>1118836.06</v>
      </c>
      <c r="G111" s="7">
        <v>666110.92</v>
      </c>
      <c r="H111" s="7">
        <v>276750.3</v>
      </c>
      <c r="I111" s="7">
        <v>121232.66</v>
      </c>
      <c r="J111" s="7">
        <v>44718.24</v>
      </c>
      <c r="K111" s="7">
        <v>13062.31</v>
      </c>
      <c r="L111" s="7">
        <v>0</v>
      </c>
      <c r="M111" s="7">
        <f t="shared" si="5"/>
        <v>3626180.1</v>
      </c>
      <c r="N111" s="7">
        <v>916.67</v>
      </c>
      <c r="O111" s="7">
        <v>2223338.58</v>
      </c>
      <c r="P111" s="7">
        <v>1112397.99</v>
      </c>
      <c r="Q111" s="7">
        <v>356417.29</v>
      </c>
      <c r="R111" s="7">
        <v>136332.19</v>
      </c>
      <c r="S111" s="7">
        <v>61605.22</v>
      </c>
      <c r="T111" s="7">
        <v>16725.86</v>
      </c>
      <c r="U111" s="7">
        <v>10658</v>
      </c>
      <c r="V111" s="7">
        <v>0</v>
      </c>
      <c r="W111" s="7">
        <f t="shared" si="3"/>
        <v>3918391.8000000003</v>
      </c>
      <c r="X111" s="7">
        <v>3798.61</v>
      </c>
      <c r="Y111" s="7">
        <v>3605926.25</v>
      </c>
      <c r="Z111" s="7">
        <v>2231234.05</v>
      </c>
      <c r="AA111" s="7">
        <v>1022528.21</v>
      </c>
      <c r="AB111" s="7">
        <v>413082.49</v>
      </c>
      <c r="AC111" s="7">
        <v>182837.88</v>
      </c>
      <c r="AD111" s="7">
        <v>61444.1</v>
      </c>
      <c r="AE111" s="7">
        <v>23720.31</v>
      </c>
      <c r="AF111" s="7">
        <v>0</v>
      </c>
      <c r="AG111" s="7">
        <f t="shared" si="4"/>
        <v>7544571.899999999</v>
      </c>
    </row>
    <row r="112" spans="1:33" ht="12.75">
      <c r="A112" s="3" t="s">
        <v>218</v>
      </c>
      <c r="B112" s="6" t="s">
        <v>658</v>
      </c>
      <c r="C112" s="2" t="s">
        <v>219</v>
      </c>
      <c r="D112" s="7">
        <v>7433.49</v>
      </c>
      <c r="E112" s="7">
        <v>1505220.37</v>
      </c>
      <c r="F112" s="7">
        <v>882181.54</v>
      </c>
      <c r="G112" s="7">
        <v>585363.54</v>
      </c>
      <c r="H112" s="7">
        <v>142199.83</v>
      </c>
      <c r="I112" s="7">
        <v>69359.39</v>
      </c>
      <c r="J112" s="7">
        <v>9367.99</v>
      </c>
      <c r="K112" s="7">
        <v>5529.75</v>
      </c>
      <c r="L112" s="7">
        <v>0</v>
      </c>
      <c r="M112" s="7">
        <f t="shared" si="5"/>
        <v>3206655.900000001</v>
      </c>
      <c r="N112" s="7">
        <v>5482.82</v>
      </c>
      <c r="O112" s="7">
        <v>2866378.89</v>
      </c>
      <c r="P112" s="7">
        <v>1534226.4</v>
      </c>
      <c r="Q112" s="7">
        <v>665195.81</v>
      </c>
      <c r="R112" s="7">
        <v>162939.13</v>
      </c>
      <c r="S112" s="7">
        <v>57039.59</v>
      </c>
      <c r="T112" s="7">
        <v>8645.29</v>
      </c>
      <c r="U112" s="7">
        <v>1981.95</v>
      </c>
      <c r="V112" s="7">
        <v>0</v>
      </c>
      <c r="W112" s="7">
        <f t="shared" si="3"/>
        <v>5301889.88</v>
      </c>
      <c r="X112" s="7">
        <v>12916.31</v>
      </c>
      <c r="Y112" s="7">
        <v>4371599.26</v>
      </c>
      <c r="Z112" s="7">
        <v>2416407.94</v>
      </c>
      <c r="AA112" s="7">
        <v>1250559.35</v>
      </c>
      <c r="AB112" s="7">
        <v>305138.96</v>
      </c>
      <c r="AC112" s="7">
        <v>126398.98</v>
      </c>
      <c r="AD112" s="7">
        <v>18013.28</v>
      </c>
      <c r="AE112" s="7">
        <v>7511.7</v>
      </c>
      <c r="AF112" s="7">
        <v>0</v>
      </c>
      <c r="AG112" s="7">
        <f t="shared" si="4"/>
        <v>8508545.779999997</v>
      </c>
    </row>
    <row r="113" spans="1:33" ht="12.75">
      <c r="A113" s="3" t="s">
        <v>220</v>
      </c>
      <c r="B113" s="6" t="s">
        <v>658</v>
      </c>
      <c r="C113" s="2" t="s">
        <v>221</v>
      </c>
      <c r="D113" s="7">
        <v>807.4</v>
      </c>
      <c r="E113" s="7">
        <v>624577.52</v>
      </c>
      <c r="F113" s="7">
        <v>937087.2</v>
      </c>
      <c r="G113" s="7">
        <v>470812.47</v>
      </c>
      <c r="H113" s="7">
        <v>154664.1</v>
      </c>
      <c r="I113" s="7">
        <v>41605.37</v>
      </c>
      <c r="J113" s="7">
        <v>20429.99</v>
      </c>
      <c r="K113" s="7">
        <v>0</v>
      </c>
      <c r="L113" s="7">
        <v>0</v>
      </c>
      <c r="M113" s="7">
        <f t="shared" si="5"/>
        <v>2249984.0500000003</v>
      </c>
      <c r="N113" s="7">
        <v>958.29</v>
      </c>
      <c r="O113" s="7">
        <v>762024.7</v>
      </c>
      <c r="P113" s="7">
        <v>991673.99</v>
      </c>
      <c r="Q113" s="7">
        <v>452399.33</v>
      </c>
      <c r="R113" s="7">
        <v>189997.89</v>
      </c>
      <c r="S113" s="7">
        <v>21420.16</v>
      </c>
      <c r="T113" s="7">
        <v>9595.52</v>
      </c>
      <c r="U113" s="7">
        <v>1287.41</v>
      </c>
      <c r="V113" s="7">
        <v>0</v>
      </c>
      <c r="W113" s="7">
        <f t="shared" si="3"/>
        <v>2429357.2900000005</v>
      </c>
      <c r="X113" s="7">
        <v>1765.69</v>
      </c>
      <c r="Y113" s="7">
        <v>1386602.22</v>
      </c>
      <c r="Z113" s="7">
        <v>1928761.19</v>
      </c>
      <c r="AA113" s="7">
        <v>923211.8</v>
      </c>
      <c r="AB113" s="7">
        <v>344661.99</v>
      </c>
      <c r="AC113" s="7">
        <v>63025.53</v>
      </c>
      <c r="AD113" s="7">
        <v>30025.51</v>
      </c>
      <c r="AE113" s="7">
        <v>1287.41</v>
      </c>
      <c r="AF113" s="7">
        <v>0</v>
      </c>
      <c r="AG113" s="7">
        <f t="shared" si="4"/>
        <v>4679341.34</v>
      </c>
    </row>
    <row r="114" spans="1:33" ht="12.75">
      <c r="A114" s="3" t="s">
        <v>222</v>
      </c>
      <c r="B114" s="6" t="s">
        <v>658</v>
      </c>
      <c r="C114" s="2" t="s">
        <v>223</v>
      </c>
      <c r="D114" s="7">
        <v>0</v>
      </c>
      <c r="E114" s="7">
        <v>474371.07</v>
      </c>
      <c r="F114" s="7">
        <v>674031.8</v>
      </c>
      <c r="G114" s="7">
        <v>1231309.9</v>
      </c>
      <c r="H114" s="7">
        <v>538212.38</v>
      </c>
      <c r="I114" s="7">
        <v>147151.08</v>
      </c>
      <c r="J114" s="7">
        <v>51929.8</v>
      </c>
      <c r="K114" s="7">
        <v>23027.75</v>
      </c>
      <c r="L114" s="7">
        <v>0</v>
      </c>
      <c r="M114" s="7">
        <f t="shared" si="5"/>
        <v>3140033.78</v>
      </c>
      <c r="N114" s="7">
        <v>0</v>
      </c>
      <c r="O114" s="7">
        <v>679701.71</v>
      </c>
      <c r="P114" s="7">
        <v>1106124.47</v>
      </c>
      <c r="Q114" s="7">
        <v>1697496.25</v>
      </c>
      <c r="R114" s="7">
        <v>551851.38</v>
      </c>
      <c r="S114" s="7">
        <v>145889.22</v>
      </c>
      <c r="T114" s="7">
        <v>52807.94</v>
      </c>
      <c r="U114" s="7">
        <v>6476.59</v>
      </c>
      <c r="V114" s="7">
        <v>0</v>
      </c>
      <c r="W114" s="7">
        <f t="shared" si="3"/>
        <v>4240347.56</v>
      </c>
      <c r="X114" s="7">
        <v>0</v>
      </c>
      <c r="Y114" s="7">
        <v>1154072.78</v>
      </c>
      <c r="Z114" s="7">
        <v>1780156.27</v>
      </c>
      <c r="AA114" s="7">
        <v>2928806.15</v>
      </c>
      <c r="AB114" s="7">
        <v>1090063.76</v>
      </c>
      <c r="AC114" s="7">
        <v>293040.3</v>
      </c>
      <c r="AD114" s="7">
        <v>104737.74</v>
      </c>
      <c r="AE114" s="7">
        <v>29504.34</v>
      </c>
      <c r="AF114" s="7">
        <v>0</v>
      </c>
      <c r="AG114" s="7">
        <f t="shared" si="4"/>
        <v>7380381.339999999</v>
      </c>
    </row>
    <row r="115" spans="1:33" ht="12.75">
      <c r="A115" s="3" t="s">
        <v>224</v>
      </c>
      <c r="B115" s="6" t="s">
        <v>658</v>
      </c>
      <c r="C115" s="2" t="s">
        <v>225</v>
      </c>
      <c r="D115" s="7">
        <v>5215.85</v>
      </c>
      <c r="E115" s="7">
        <v>2282918.05</v>
      </c>
      <c r="F115" s="7">
        <v>1484718.84</v>
      </c>
      <c r="G115" s="7">
        <v>743718.26</v>
      </c>
      <c r="H115" s="7">
        <v>214575.68</v>
      </c>
      <c r="I115" s="7">
        <v>30199.06</v>
      </c>
      <c r="J115" s="7">
        <v>15176.18</v>
      </c>
      <c r="K115" s="7">
        <v>1881.84</v>
      </c>
      <c r="L115" s="7">
        <v>0</v>
      </c>
      <c r="M115" s="7">
        <f t="shared" si="5"/>
        <v>4778403.759999999</v>
      </c>
      <c r="N115" s="7">
        <v>5321.18</v>
      </c>
      <c r="O115" s="7">
        <v>3340602.54</v>
      </c>
      <c r="P115" s="7">
        <v>1098660.95</v>
      </c>
      <c r="Q115" s="7">
        <v>293939.19</v>
      </c>
      <c r="R115" s="7">
        <v>86919.01</v>
      </c>
      <c r="S115" s="7">
        <v>46551.58</v>
      </c>
      <c r="T115" s="7">
        <v>11613.78</v>
      </c>
      <c r="U115" s="7">
        <v>0</v>
      </c>
      <c r="V115" s="7">
        <v>0</v>
      </c>
      <c r="W115" s="7">
        <f t="shared" si="3"/>
        <v>4883608.23</v>
      </c>
      <c r="X115" s="7">
        <v>10537.03</v>
      </c>
      <c r="Y115" s="7">
        <v>5623520.59</v>
      </c>
      <c r="Z115" s="7">
        <v>2583379.79</v>
      </c>
      <c r="AA115" s="7">
        <v>1037657.45</v>
      </c>
      <c r="AB115" s="7">
        <v>301494.69</v>
      </c>
      <c r="AC115" s="7">
        <v>76750.64</v>
      </c>
      <c r="AD115" s="7">
        <v>26789.96</v>
      </c>
      <c r="AE115" s="7">
        <v>1881.84</v>
      </c>
      <c r="AF115" s="7">
        <v>0</v>
      </c>
      <c r="AG115" s="7">
        <f t="shared" si="4"/>
        <v>9662011.99</v>
      </c>
    </row>
    <row r="116" spans="1:33" ht="12.75">
      <c r="A116" s="3" t="s">
        <v>226</v>
      </c>
      <c r="B116" s="6" t="s">
        <v>662</v>
      </c>
      <c r="C116" s="2" t="s">
        <v>227</v>
      </c>
      <c r="D116" s="7">
        <v>6568</v>
      </c>
      <c r="E116" s="7">
        <v>729928</v>
      </c>
      <c r="F116" s="7">
        <v>1762019</v>
      </c>
      <c r="G116" s="7">
        <v>2689016</v>
      </c>
      <c r="H116" s="7">
        <v>1357842</v>
      </c>
      <c r="I116" s="7">
        <v>479980</v>
      </c>
      <c r="J116" s="7">
        <v>94233</v>
      </c>
      <c r="K116" s="7">
        <v>23323</v>
      </c>
      <c r="L116" s="7">
        <v>0</v>
      </c>
      <c r="M116" s="7">
        <f t="shared" si="5"/>
        <v>7142909</v>
      </c>
      <c r="N116" s="7">
        <v>3318</v>
      </c>
      <c r="O116" s="7">
        <v>1825789</v>
      </c>
      <c r="P116" s="7">
        <v>3219864</v>
      </c>
      <c r="Q116" s="7">
        <v>4715088</v>
      </c>
      <c r="R116" s="7">
        <v>2022708</v>
      </c>
      <c r="S116" s="7">
        <v>538137</v>
      </c>
      <c r="T116" s="7">
        <v>90883</v>
      </c>
      <c r="U116" s="7">
        <v>26812</v>
      </c>
      <c r="V116" s="7">
        <v>2041</v>
      </c>
      <c r="W116" s="7">
        <f t="shared" si="3"/>
        <v>12444640</v>
      </c>
      <c r="X116" s="7">
        <v>9886</v>
      </c>
      <c r="Y116" s="7">
        <v>2555717</v>
      </c>
      <c r="Z116" s="7">
        <v>4981883</v>
      </c>
      <c r="AA116" s="7">
        <v>7404104</v>
      </c>
      <c r="AB116" s="7">
        <v>3380550</v>
      </c>
      <c r="AC116" s="7">
        <v>1018117</v>
      </c>
      <c r="AD116" s="7">
        <v>185116</v>
      </c>
      <c r="AE116" s="7">
        <v>50135</v>
      </c>
      <c r="AF116" s="7">
        <v>2041</v>
      </c>
      <c r="AG116" s="7">
        <f t="shared" si="4"/>
        <v>19587549</v>
      </c>
    </row>
    <row r="117" spans="1:33" ht="12.75">
      <c r="A117" s="3" t="s">
        <v>228</v>
      </c>
      <c r="B117" s="6" t="s">
        <v>658</v>
      </c>
      <c r="C117" s="2" t="s">
        <v>229</v>
      </c>
      <c r="D117" s="7">
        <v>0</v>
      </c>
      <c r="E117" s="7">
        <v>74098</v>
      </c>
      <c r="F117" s="7">
        <v>449768</v>
      </c>
      <c r="G117" s="7">
        <v>1038257</v>
      </c>
      <c r="H117" s="7">
        <v>888768</v>
      </c>
      <c r="I117" s="7">
        <v>395996</v>
      </c>
      <c r="J117" s="7">
        <v>120172</v>
      </c>
      <c r="K117" s="7">
        <v>67340</v>
      </c>
      <c r="L117" s="7">
        <v>5519</v>
      </c>
      <c r="M117" s="7">
        <f t="shared" si="5"/>
        <v>3039918</v>
      </c>
      <c r="N117" s="7">
        <v>0</v>
      </c>
      <c r="O117" s="7">
        <v>68859</v>
      </c>
      <c r="P117" s="7">
        <v>511806</v>
      </c>
      <c r="Q117" s="7">
        <v>1487895</v>
      </c>
      <c r="R117" s="7">
        <v>1145426</v>
      </c>
      <c r="S117" s="7">
        <v>234860</v>
      </c>
      <c r="T117" s="7">
        <v>45171</v>
      </c>
      <c r="U117" s="7">
        <v>24966</v>
      </c>
      <c r="V117" s="7">
        <v>0</v>
      </c>
      <c r="W117" s="7">
        <f t="shared" si="3"/>
        <v>3518983</v>
      </c>
      <c r="X117" s="7">
        <v>0</v>
      </c>
      <c r="Y117" s="7">
        <v>142957</v>
      </c>
      <c r="Z117" s="7">
        <v>961574</v>
      </c>
      <c r="AA117" s="7">
        <v>2526152</v>
      </c>
      <c r="AB117" s="7">
        <v>2034194</v>
      </c>
      <c r="AC117" s="7">
        <v>630856</v>
      </c>
      <c r="AD117" s="7">
        <v>165343</v>
      </c>
      <c r="AE117" s="7">
        <v>92306</v>
      </c>
      <c r="AF117" s="7">
        <v>5519</v>
      </c>
      <c r="AG117" s="7">
        <f t="shared" si="4"/>
        <v>6558901</v>
      </c>
    </row>
    <row r="118" spans="1:33" ht="12.75">
      <c r="A118" s="3" t="s">
        <v>230</v>
      </c>
      <c r="B118" s="6" t="s">
        <v>662</v>
      </c>
      <c r="C118" s="2" t="s">
        <v>231</v>
      </c>
      <c r="D118" s="7">
        <v>2017</v>
      </c>
      <c r="E118" s="7">
        <v>285602</v>
      </c>
      <c r="F118" s="7">
        <v>3200022</v>
      </c>
      <c r="G118" s="7">
        <v>2789192</v>
      </c>
      <c r="H118" s="7">
        <v>1489561</v>
      </c>
      <c r="I118" s="7">
        <v>1038849</v>
      </c>
      <c r="J118" s="7">
        <v>565033</v>
      </c>
      <c r="K118" s="7">
        <v>94543</v>
      </c>
      <c r="L118" s="7">
        <v>0</v>
      </c>
      <c r="M118" s="7">
        <f t="shared" si="5"/>
        <v>9464819</v>
      </c>
      <c r="N118" s="7">
        <v>5132</v>
      </c>
      <c r="O118" s="7">
        <v>1033455</v>
      </c>
      <c r="P118" s="7">
        <v>6651997</v>
      </c>
      <c r="Q118" s="7">
        <v>5970422</v>
      </c>
      <c r="R118" s="7">
        <v>3074663</v>
      </c>
      <c r="S118" s="7">
        <v>2038082</v>
      </c>
      <c r="T118" s="7">
        <v>800240</v>
      </c>
      <c r="U118" s="7">
        <v>78682</v>
      </c>
      <c r="V118" s="7">
        <v>0</v>
      </c>
      <c r="W118" s="7">
        <f t="shared" si="3"/>
        <v>19652673</v>
      </c>
      <c r="X118" s="7">
        <v>7149</v>
      </c>
      <c r="Y118" s="7">
        <v>1319057</v>
      </c>
      <c r="Z118" s="7">
        <v>9852019</v>
      </c>
      <c r="AA118" s="7">
        <v>8759614</v>
      </c>
      <c r="AB118" s="7">
        <v>4564224</v>
      </c>
      <c r="AC118" s="7">
        <v>3076931</v>
      </c>
      <c r="AD118" s="7">
        <v>1365273</v>
      </c>
      <c r="AE118" s="7">
        <v>173225</v>
      </c>
      <c r="AF118" s="7">
        <v>0</v>
      </c>
      <c r="AG118" s="7">
        <f t="shared" si="4"/>
        <v>29117492</v>
      </c>
    </row>
    <row r="119" spans="1:33" ht="12.75">
      <c r="A119" s="3" t="s">
        <v>232</v>
      </c>
      <c r="B119" s="6" t="s">
        <v>661</v>
      </c>
      <c r="C119" s="2" t="s">
        <v>233</v>
      </c>
      <c r="D119" s="7">
        <v>5689.3</v>
      </c>
      <c r="E119" s="7">
        <v>2875461.37</v>
      </c>
      <c r="F119" s="7">
        <v>890078.74</v>
      </c>
      <c r="G119" s="7">
        <v>475756.58</v>
      </c>
      <c r="H119" s="7">
        <v>154040.74</v>
      </c>
      <c r="I119" s="7">
        <v>65528.74</v>
      </c>
      <c r="J119" s="7">
        <v>31551.57</v>
      </c>
      <c r="K119" s="7">
        <v>12651.69</v>
      </c>
      <c r="L119" s="7">
        <v>0</v>
      </c>
      <c r="M119" s="7">
        <f t="shared" si="5"/>
        <v>4510758.730000001</v>
      </c>
      <c r="N119" s="7">
        <v>7155.22</v>
      </c>
      <c r="O119" s="7">
        <v>3767147.35</v>
      </c>
      <c r="P119" s="7">
        <v>986036.58</v>
      </c>
      <c r="Q119" s="7">
        <v>200761.32</v>
      </c>
      <c r="R119" s="7">
        <v>92056.41</v>
      </c>
      <c r="S119" s="7">
        <v>63158.98</v>
      </c>
      <c r="T119" s="7">
        <v>15800.38</v>
      </c>
      <c r="U119" s="7">
        <v>2403.4</v>
      </c>
      <c r="V119" s="7">
        <v>0</v>
      </c>
      <c r="W119" s="7">
        <f t="shared" si="3"/>
        <v>5134519.6400000015</v>
      </c>
      <c r="X119" s="7">
        <v>12844.52</v>
      </c>
      <c r="Y119" s="7">
        <v>6642608.720000001</v>
      </c>
      <c r="Z119" s="7">
        <v>1876115.32</v>
      </c>
      <c r="AA119" s="7">
        <v>676517.9</v>
      </c>
      <c r="AB119" s="7">
        <v>246097.15</v>
      </c>
      <c r="AC119" s="7">
        <v>128687.72</v>
      </c>
      <c r="AD119" s="7">
        <v>47351.95</v>
      </c>
      <c r="AE119" s="7">
        <v>15055.09</v>
      </c>
      <c r="AF119" s="7">
        <v>0</v>
      </c>
      <c r="AG119" s="7">
        <f t="shared" si="4"/>
        <v>9645278.370000001</v>
      </c>
    </row>
    <row r="120" spans="1:33" ht="12.75">
      <c r="A120" s="3" t="s">
        <v>234</v>
      </c>
      <c r="B120" s="6" t="s">
        <v>658</v>
      </c>
      <c r="C120" s="2" t="s">
        <v>235</v>
      </c>
      <c r="D120" s="7">
        <v>388.13</v>
      </c>
      <c r="E120" s="7">
        <v>546531.4</v>
      </c>
      <c r="F120" s="7">
        <v>862121.98</v>
      </c>
      <c r="G120" s="7">
        <v>558194.29</v>
      </c>
      <c r="H120" s="7">
        <v>271303.53</v>
      </c>
      <c r="I120" s="7">
        <v>137172.03</v>
      </c>
      <c r="J120" s="7">
        <v>96556.09</v>
      </c>
      <c r="K120" s="7">
        <v>26547.81</v>
      </c>
      <c r="L120" s="7">
        <v>0</v>
      </c>
      <c r="M120" s="7">
        <f t="shared" si="5"/>
        <v>2498815.26</v>
      </c>
      <c r="N120" s="7">
        <v>213.6</v>
      </c>
      <c r="O120" s="7">
        <v>355538.93</v>
      </c>
      <c r="P120" s="7">
        <v>810206.95</v>
      </c>
      <c r="Q120" s="7">
        <v>371256.3</v>
      </c>
      <c r="R120" s="7">
        <v>108149.56</v>
      </c>
      <c r="S120" s="7">
        <v>68745.84</v>
      </c>
      <c r="T120" s="7">
        <v>45080.39</v>
      </c>
      <c r="U120" s="7">
        <v>4097.55</v>
      </c>
      <c r="V120" s="7">
        <v>0</v>
      </c>
      <c r="W120" s="7">
        <f t="shared" si="3"/>
        <v>1763289.12</v>
      </c>
      <c r="X120" s="7">
        <v>601.73</v>
      </c>
      <c r="Y120" s="7">
        <v>902070.33</v>
      </c>
      <c r="Z120" s="7">
        <v>1672328.93</v>
      </c>
      <c r="AA120" s="7">
        <v>929450.59</v>
      </c>
      <c r="AB120" s="7">
        <v>379453.09</v>
      </c>
      <c r="AC120" s="7">
        <v>205917.87</v>
      </c>
      <c r="AD120" s="7">
        <v>141636.48</v>
      </c>
      <c r="AE120" s="7">
        <v>30645.36</v>
      </c>
      <c r="AF120" s="7">
        <v>0</v>
      </c>
      <c r="AG120" s="7">
        <f t="shared" si="4"/>
        <v>4262104.38</v>
      </c>
    </row>
    <row r="121" spans="1:33" ht="12.75">
      <c r="A121" s="3" t="s">
        <v>236</v>
      </c>
      <c r="B121" s="6" t="s">
        <v>662</v>
      </c>
      <c r="C121" s="2" t="s">
        <v>237</v>
      </c>
      <c r="D121" s="7" t="s">
        <v>743</v>
      </c>
      <c r="E121" s="7" t="s">
        <v>743</v>
      </c>
      <c r="F121" s="7" t="s">
        <v>743</v>
      </c>
      <c r="G121" s="7" t="s">
        <v>743</v>
      </c>
      <c r="H121" s="7" t="s">
        <v>743</v>
      </c>
      <c r="I121" s="7" t="s">
        <v>743</v>
      </c>
      <c r="J121" s="7" t="s">
        <v>743</v>
      </c>
      <c r="K121" s="7" t="s">
        <v>743</v>
      </c>
      <c r="L121" s="7" t="s">
        <v>743</v>
      </c>
      <c r="M121" s="7" t="s">
        <v>743</v>
      </c>
      <c r="N121" s="7" t="s">
        <v>743</v>
      </c>
      <c r="O121" s="7" t="s">
        <v>743</v>
      </c>
      <c r="P121" s="7" t="s">
        <v>743</v>
      </c>
      <c r="Q121" s="7" t="s">
        <v>743</v>
      </c>
      <c r="R121" s="7" t="s">
        <v>743</v>
      </c>
      <c r="S121" s="7" t="s">
        <v>743</v>
      </c>
      <c r="T121" s="7" t="s">
        <v>743</v>
      </c>
      <c r="U121" s="7" t="s">
        <v>743</v>
      </c>
      <c r="V121" s="7" t="s">
        <v>743</v>
      </c>
      <c r="W121" s="7" t="s">
        <v>743</v>
      </c>
      <c r="X121" s="7">
        <v>0</v>
      </c>
      <c r="Y121" s="7">
        <v>676140</v>
      </c>
      <c r="Z121" s="7">
        <v>1480272</v>
      </c>
      <c r="AA121" s="7">
        <v>3309133</v>
      </c>
      <c r="AB121" s="7">
        <v>4383927</v>
      </c>
      <c r="AC121" s="7">
        <v>2718463</v>
      </c>
      <c r="AD121" s="7">
        <v>1260666</v>
      </c>
      <c r="AE121" s="7">
        <v>675780</v>
      </c>
      <c r="AF121" s="7">
        <v>15510</v>
      </c>
      <c r="AG121" s="7">
        <f t="shared" si="4"/>
        <v>14519891</v>
      </c>
    </row>
    <row r="122" spans="1:33" ht="12.75">
      <c r="A122" s="3" t="s">
        <v>238</v>
      </c>
      <c r="B122" s="6" t="s">
        <v>658</v>
      </c>
      <c r="C122" s="2" t="s">
        <v>239</v>
      </c>
      <c r="D122" s="7">
        <v>0</v>
      </c>
      <c r="E122" s="7">
        <v>503772</v>
      </c>
      <c r="F122" s="7">
        <v>618070</v>
      </c>
      <c r="G122" s="7">
        <v>461793</v>
      </c>
      <c r="H122" s="7">
        <v>181291</v>
      </c>
      <c r="I122" s="7">
        <v>106460</v>
      </c>
      <c r="J122" s="7">
        <v>45676</v>
      </c>
      <c r="K122" s="7">
        <v>23133</v>
      </c>
      <c r="L122" s="7">
        <v>2168</v>
      </c>
      <c r="M122" s="7">
        <f t="shared" si="5"/>
        <v>1942363</v>
      </c>
      <c r="N122" s="7">
        <v>2131</v>
      </c>
      <c r="O122" s="7">
        <v>346497</v>
      </c>
      <c r="P122" s="7">
        <v>453935</v>
      </c>
      <c r="Q122" s="7">
        <v>199812</v>
      </c>
      <c r="R122" s="7">
        <v>90514</v>
      </c>
      <c r="S122" s="7">
        <v>52959</v>
      </c>
      <c r="T122" s="7">
        <v>18272</v>
      </c>
      <c r="U122" s="7">
        <v>13682</v>
      </c>
      <c r="V122" s="7">
        <v>0</v>
      </c>
      <c r="W122" s="7">
        <f aca="true" t="shared" si="6" ref="W122:W170">SUM(N122:V122)</f>
        <v>1177802</v>
      </c>
      <c r="X122" s="7">
        <v>2131</v>
      </c>
      <c r="Y122" s="7">
        <v>850269</v>
      </c>
      <c r="Z122" s="7">
        <v>1072005</v>
      </c>
      <c r="AA122" s="7">
        <v>661605</v>
      </c>
      <c r="AB122" s="7">
        <v>271805</v>
      </c>
      <c r="AC122" s="7">
        <v>159419</v>
      </c>
      <c r="AD122" s="7">
        <v>63948</v>
      </c>
      <c r="AE122" s="7">
        <v>36815</v>
      </c>
      <c r="AF122" s="7">
        <v>2168</v>
      </c>
      <c r="AG122" s="7">
        <f t="shared" si="4"/>
        <v>3120165</v>
      </c>
    </row>
    <row r="123" spans="1:33" ht="12.75">
      <c r="A123" s="3" t="s">
        <v>240</v>
      </c>
      <c r="B123" s="6" t="s">
        <v>659</v>
      </c>
      <c r="C123" s="2" t="s">
        <v>241</v>
      </c>
      <c r="D123" s="7">
        <v>0</v>
      </c>
      <c r="E123" s="7">
        <v>577554</v>
      </c>
      <c r="F123" s="7">
        <v>1972601</v>
      </c>
      <c r="G123" s="7">
        <v>2914459</v>
      </c>
      <c r="H123" s="7">
        <v>3028499</v>
      </c>
      <c r="I123" s="7">
        <v>1637059</v>
      </c>
      <c r="J123" s="7">
        <v>611445</v>
      </c>
      <c r="K123" s="7">
        <v>208305</v>
      </c>
      <c r="L123" s="7">
        <v>7989</v>
      </c>
      <c r="M123" s="7">
        <f t="shared" si="5"/>
        <v>10957911</v>
      </c>
      <c r="N123" s="7">
        <v>0</v>
      </c>
      <c r="O123" s="7">
        <v>1791064</v>
      </c>
      <c r="P123" s="7">
        <v>4097481</v>
      </c>
      <c r="Q123" s="7">
        <v>6653812</v>
      </c>
      <c r="R123" s="7">
        <v>4522747</v>
      </c>
      <c r="S123" s="7">
        <v>1321962</v>
      </c>
      <c r="T123" s="7">
        <v>356083</v>
      </c>
      <c r="U123" s="7">
        <v>78865</v>
      </c>
      <c r="V123" s="7">
        <v>8712</v>
      </c>
      <c r="W123" s="7">
        <f t="shared" si="6"/>
        <v>18830726</v>
      </c>
      <c r="X123" s="7">
        <v>0</v>
      </c>
      <c r="Y123" s="7">
        <v>2368618</v>
      </c>
      <c r="Z123" s="7">
        <v>6070082</v>
      </c>
      <c r="AA123" s="7">
        <v>9568271</v>
      </c>
      <c r="AB123" s="7">
        <v>7551246</v>
      </c>
      <c r="AC123" s="7">
        <v>2959021</v>
      </c>
      <c r="AD123" s="7">
        <v>967528</v>
      </c>
      <c r="AE123" s="7">
        <v>287170</v>
      </c>
      <c r="AF123" s="7">
        <v>16701</v>
      </c>
      <c r="AG123" s="7">
        <f t="shared" si="4"/>
        <v>29788637</v>
      </c>
    </row>
    <row r="124" spans="1:33" ht="12.75">
      <c r="A124" s="3" t="s">
        <v>242</v>
      </c>
      <c r="B124" s="6" t="s">
        <v>658</v>
      </c>
      <c r="C124" s="2" t="s">
        <v>243</v>
      </c>
      <c r="D124" s="7">
        <v>0</v>
      </c>
      <c r="E124" s="7">
        <v>216420</v>
      </c>
      <c r="F124" s="7">
        <v>925966</v>
      </c>
      <c r="G124" s="7">
        <v>1968287</v>
      </c>
      <c r="H124" s="7">
        <v>213594</v>
      </c>
      <c r="I124" s="7">
        <v>94738</v>
      </c>
      <c r="J124" s="7">
        <v>29075</v>
      </c>
      <c r="K124" s="7">
        <v>13439</v>
      </c>
      <c r="L124" s="7">
        <v>0</v>
      </c>
      <c r="M124" s="7">
        <f t="shared" si="5"/>
        <v>3461519</v>
      </c>
      <c r="N124" s="7">
        <v>0</v>
      </c>
      <c r="O124" s="7">
        <v>455486</v>
      </c>
      <c r="P124" s="7">
        <v>1248071</v>
      </c>
      <c r="Q124" s="7">
        <v>1742341</v>
      </c>
      <c r="R124" s="7">
        <v>255509</v>
      </c>
      <c r="S124" s="7">
        <v>64716</v>
      </c>
      <c r="T124" s="7">
        <v>15043</v>
      </c>
      <c r="U124" s="7">
        <v>7614</v>
      </c>
      <c r="V124" s="7">
        <v>595</v>
      </c>
      <c r="W124" s="7">
        <f t="shared" si="6"/>
        <v>3789375</v>
      </c>
      <c r="X124" s="7">
        <v>0</v>
      </c>
      <c r="Y124" s="7">
        <v>671906</v>
      </c>
      <c r="Z124" s="7">
        <v>2174037</v>
      </c>
      <c r="AA124" s="7">
        <v>3710628</v>
      </c>
      <c r="AB124" s="7">
        <v>469103</v>
      </c>
      <c r="AC124" s="7">
        <v>159454</v>
      </c>
      <c r="AD124" s="7">
        <v>44118</v>
      </c>
      <c r="AE124" s="7">
        <v>21053</v>
      </c>
      <c r="AF124" s="7">
        <v>595</v>
      </c>
      <c r="AG124" s="7">
        <f t="shared" si="4"/>
        <v>7250894</v>
      </c>
    </row>
    <row r="125" spans="1:33" ht="12.75">
      <c r="A125" s="3" t="s">
        <v>244</v>
      </c>
      <c r="B125" s="6" t="s">
        <v>658</v>
      </c>
      <c r="C125" s="2" t="s">
        <v>245</v>
      </c>
      <c r="D125" s="7">
        <v>0</v>
      </c>
      <c r="E125" s="7">
        <v>1120900</v>
      </c>
      <c r="F125" s="7">
        <v>1147487</v>
      </c>
      <c r="G125" s="7">
        <v>984119</v>
      </c>
      <c r="H125" s="7">
        <v>451182</v>
      </c>
      <c r="I125" s="7">
        <v>223145</v>
      </c>
      <c r="J125" s="7">
        <v>109163</v>
      </c>
      <c r="K125" s="7">
        <v>62581</v>
      </c>
      <c r="L125" s="7">
        <v>3624</v>
      </c>
      <c r="M125" s="7">
        <f t="shared" si="5"/>
        <v>4102201</v>
      </c>
      <c r="N125" s="7">
        <v>0</v>
      </c>
      <c r="O125" s="7">
        <v>1022023</v>
      </c>
      <c r="P125" s="7">
        <v>1308027</v>
      </c>
      <c r="Q125" s="7">
        <v>771071</v>
      </c>
      <c r="R125" s="7">
        <v>232755</v>
      </c>
      <c r="S125" s="7">
        <v>117623</v>
      </c>
      <c r="T125" s="7">
        <v>49072</v>
      </c>
      <c r="U125" s="7">
        <v>28873</v>
      </c>
      <c r="V125" s="7">
        <v>0</v>
      </c>
      <c r="W125" s="7">
        <f t="shared" si="6"/>
        <v>3529444</v>
      </c>
      <c r="X125" s="7">
        <v>0</v>
      </c>
      <c r="Y125" s="7">
        <v>2142923</v>
      </c>
      <c r="Z125" s="7">
        <v>2455514</v>
      </c>
      <c r="AA125" s="7">
        <v>1755190</v>
      </c>
      <c r="AB125" s="7">
        <v>683937</v>
      </c>
      <c r="AC125" s="7">
        <v>340768</v>
      </c>
      <c r="AD125" s="7">
        <v>158235</v>
      </c>
      <c r="AE125" s="7">
        <v>91454</v>
      </c>
      <c r="AF125" s="7">
        <v>3624</v>
      </c>
      <c r="AG125" s="7">
        <f t="shared" si="4"/>
        <v>7631645</v>
      </c>
    </row>
    <row r="126" spans="1:33" ht="12.75">
      <c r="A126" s="3" t="s">
        <v>246</v>
      </c>
      <c r="B126" s="6" t="s">
        <v>659</v>
      </c>
      <c r="C126" s="2" t="s">
        <v>247</v>
      </c>
      <c r="D126" s="7">
        <v>0</v>
      </c>
      <c r="E126" s="7">
        <v>72035</v>
      </c>
      <c r="F126" s="7">
        <v>707361</v>
      </c>
      <c r="G126" s="7">
        <v>2155156</v>
      </c>
      <c r="H126" s="7">
        <v>2544133</v>
      </c>
      <c r="I126" s="7">
        <v>1835947</v>
      </c>
      <c r="J126" s="7">
        <v>438489</v>
      </c>
      <c r="K126" s="7">
        <v>173968</v>
      </c>
      <c r="L126" s="7">
        <v>5826</v>
      </c>
      <c r="M126" s="7">
        <f t="shared" si="5"/>
        <v>7932915</v>
      </c>
      <c r="N126" s="7">
        <v>0</v>
      </c>
      <c r="O126" s="7">
        <v>67851</v>
      </c>
      <c r="P126" s="7">
        <v>626672</v>
      </c>
      <c r="Q126" s="7">
        <v>3255120</v>
      </c>
      <c r="R126" s="7">
        <v>3345173</v>
      </c>
      <c r="S126" s="7">
        <v>1643573</v>
      </c>
      <c r="T126" s="7">
        <v>368836</v>
      </c>
      <c r="U126" s="7">
        <v>61953</v>
      </c>
      <c r="V126" s="7">
        <v>630</v>
      </c>
      <c r="W126" s="7">
        <f t="shared" si="6"/>
        <v>9369808</v>
      </c>
      <c r="X126" s="7">
        <v>0</v>
      </c>
      <c r="Y126" s="7">
        <v>139886</v>
      </c>
      <c r="Z126" s="7">
        <v>1334033</v>
      </c>
      <c r="AA126" s="7">
        <v>5410276</v>
      </c>
      <c r="AB126" s="7">
        <v>5889306</v>
      </c>
      <c r="AC126" s="7">
        <v>3479520</v>
      </c>
      <c r="AD126" s="7">
        <v>807325</v>
      </c>
      <c r="AE126" s="7">
        <v>235921</v>
      </c>
      <c r="AF126" s="7">
        <v>6456</v>
      </c>
      <c r="AG126" s="7">
        <f t="shared" si="4"/>
        <v>17302723</v>
      </c>
    </row>
    <row r="127" spans="1:33" ht="12.75">
      <c r="A127" s="3" t="s">
        <v>248</v>
      </c>
      <c r="B127" s="6" t="s">
        <v>658</v>
      </c>
      <c r="C127" s="2" t="s">
        <v>249</v>
      </c>
      <c r="D127" s="7">
        <v>0</v>
      </c>
      <c r="E127" s="7">
        <v>62732</v>
      </c>
      <c r="F127" s="7">
        <v>190267</v>
      </c>
      <c r="G127" s="7">
        <v>619231</v>
      </c>
      <c r="H127" s="7">
        <v>321323</v>
      </c>
      <c r="I127" s="7">
        <v>183328</v>
      </c>
      <c r="J127" s="7">
        <v>38928</v>
      </c>
      <c r="K127" s="7">
        <v>17735</v>
      </c>
      <c r="L127" s="7">
        <v>0</v>
      </c>
      <c r="M127" s="7">
        <f t="shared" si="5"/>
        <v>1433544</v>
      </c>
      <c r="N127" s="7">
        <v>0</v>
      </c>
      <c r="O127" s="7">
        <v>68654</v>
      </c>
      <c r="P127" s="7">
        <v>241329</v>
      </c>
      <c r="Q127" s="7">
        <v>707998</v>
      </c>
      <c r="R127" s="7">
        <v>303489</v>
      </c>
      <c r="S127" s="7">
        <v>108845</v>
      </c>
      <c r="T127" s="7">
        <v>31751</v>
      </c>
      <c r="U127" s="7">
        <v>11989</v>
      </c>
      <c r="V127" s="7">
        <v>0</v>
      </c>
      <c r="W127" s="7">
        <f t="shared" si="6"/>
        <v>1474055</v>
      </c>
      <c r="X127" s="7">
        <v>0</v>
      </c>
      <c r="Y127" s="7">
        <v>131386</v>
      </c>
      <c r="Z127" s="7">
        <v>431596</v>
      </c>
      <c r="AA127" s="7">
        <v>1327229</v>
      </c>
      <c r="AB127" s="7">
        <v>624812</v>
      </c>
      <c r="AC127" s="7">
        <v>292173</v>
      </c>
      <c r="AD127" s="7">
        <v>70679</v>
      </c>
      <c r="AE127" s="7">
        <v>29724</v>
      </c>
      <c r="AF127" s="7">
        <v>0</v>
      </c>
      <c r="AG127" s="7">
        <f t="shared" si="4"/>
        <v>2907599</v>
      </c>
    </row>
    <row r="128" spans="1:33" ht="12.75">
      <c r="A128" s="3" t="s">
        <v>250</v>
      </c>
      <c r="B128" s="6" t="s">
        <v>661</v>
      </c>
      <c r="C128" s="3" t="s">
        <v>251</v>
      </c>
      <c r="D128" s="7">
        <v>0</v>
      </c>
      <c r="E128" s="7">
        <v>4059968</v>
      </c>
      <c r="F128" s="7">
        <v>942881</v>
      </c>
      <c r="G128" s="7">
        <v>463418</v>
      </c>
      <c r="H128" s="7">
        <v>129026</v>
      </c>
      <c r="I128" s="7">
        <v>40547</v>
      </c>
      <c r="J128" s="7">
        <v>16850</v>
      </c>
      <c r="K128" s="7">
        <v>0</v>
      </c>
      <c r="L128" s="7">
        <v>2933</v>
      </c>
      <c r="M128" s="7">
        <f t="shared" si="5"/>
        <v>5655623</v>
      </c>
      <c r="N128" s="7">
        <v>0</v>
      </c>
      <c r="O128" s="7">
        <v>5852502</v>
      </c>
      <c r="P128" s="7">
        <v>558066</v>
      </c>
      <c r="Q128" s="7">
        <v>233875</v>
      </c>
      <c r="R128" s="7">
        <v>86408</v>
      </c>
      <c r="S128" s="7">
        <v>35480</v>
      </c>
      <c r="T128" s="7">
        <v>19428</v>
      </c>
      <c r="U128" s="7">
        <v>16941</v>
      </c>
      <c r="V128" s="7">
        <v>0</v>
      </c>
      <c r="W128" s="7">
        <f t="shared" si="6"/>
        <v>6802700</v>
      </c>
      <c r="X128" s="7">
        <v>0</v>
      </c>
      <c r="Y128" s="7">
        <v>9912470</v>
      </c>
      <c r="Z128" s="7">
        <v>1500947</v>
      </c>
      <c r="AA128" s="7">
        <v>697293</v>
      </c>
      <c r="AB128" s="7">
        <v>215434</v>
      </c>
      <c r="AC128" s="7">
        <v>76027</v>
      </c>
      <c r="AD128" s="7">
        <v>36278</v>
      </c>
      <c r="AE128" s="7">
        <v>16941</v>
      </c>
      <c r="AF128" s="7">
        <v>2933</v>
      </c>
      <c r="AG128" s="7">
        <f t="shared" si="4"/>
        <v>12458323</v>
      </c>
    </row>
    <row r="129" spans="1:33" ht="12.75">
      <c r="A129" s="3" t="s">
        <v>252</v>
      </c>
      <c r="B129" s="6" t="s">
        <v>658</v>
      </c>
      <c r="C129" s="2" t="s">
        <v>253</v>
      </c>
      <c r="D129" s="7">
        <v>1274</v>
      </c>
      <c r="E129" s="7">
        <v>1629065</v>
      </c>
      <c r="F129" s="7">
        <v>1443850</v>
      </c>
      <c r="G129" s="7">
        <v>627424</v>
      </c>
      <c r="H129" s="7">
        <v>375751</v>
      </c>
      <c r="I129" s="7">
        <v>90739</v>
      </c>
      <c r="J129" s="7">
        <v>24775</v>
      </c>
      <c r="K129" s="7">
        <v>796</v>
      </c>
      <c r="L129" s="7">
        <v>0</v>
      </c>
      <c r="M129" s="7">
        <f t="shared" si="5"/>
        <v>4193674</v>
      </c>
      <c r="N129" s="7">
        <v>0</v>
      </c>
      <c r="O129" s="7">
        <v>3361249</v>
      </c>
      <c r="P129" s="7">
        <v>2200493</v>
      </c>
      <c r="Q129" s="7">
        <v>732816</v>
      </c>
      <c r="R129" s="7">
        <v>282324</v>
      </c>
      <c r="S129" s="7">
        <v>83856</v>
      </c>
      <c r="T129" s="7">
        <v>25636</v>
      </c>
      <c r="U129" s="7">
        <v>1884</v>
      </c>
      <c r="V129" s="7">
        <v>0</v>
      </c>
      <c r="W129" s="7">
        <f t="shared" si="6"/>
        <v>6688258</v>
      </c>
      <c r="X129" s="7">
        <v>1274</v>
      </c>
      <c r="Y129" s="7">
        <v>4990314</v>
      </c>
      <c r="Z129" s="7">
        <v>3644343</v>
      </c>
      <c r="AA129" s="7">
        <v>1360240</v>
      </c>
      <c r="AB129" s="7">
        <v>658075</v>
      </c>
      <c r="AC129" s="7">
        <v>174595</v>
      </c>
      <c r="AD129" s="7">
        <v>50411</v>
      </c>
      <c r="AE129" s="7">
        <v>2680</v>
      </c>
      <c r="AF129" s="7">
        <v>0</v>
      </c>
      <c r="AG129" s="7">
        <f t="shared" si="4"/>
        <v>10881932</v>
      </c>
    </row>
    <row r="130" spans="1:33" ht="12.75">
      <c r="A130" s="3" t="s">
        <v>254</v>
      </c>
      <c r="B130" s="6" t="s">
        <v>658</v>
      </c>
      <c r="C130" s="2" t="s">
        <v>255</v>
      </c>
      <c r="D130" s="7">
        <v>801.83</v>
      </c>
      <c r="E130" s="7">
        <v>1082375.87</v>
      </c>
      <c r="F130" s="7">
        <v>1491982.21</v>
      </c>
      <c r="G130" s="7">
        <v>947732.52</v>
      </c>
      <c r="H130" s="7">
        <v>530282.25</v>
      </c>
      <c r="I130" s="7">
        <v>141419.6</v>
      </c>
      <c r="J130" s="7">
        <v>29658.83</v>
      </c>
      <c r="K130" s="7">
        <v>10222.3</v>
      </c>
      <c r="L130" s="7">
        <v>0</v>
      </c>
      <c r="M130" s="7">
        <f t="shared" si="5"/>
        <v>4234475.41</v>
      </c>
      <c r="N130" s="7">
        <v>2789.11</v>
      </c>
      <c r="O130" s="7">
        <v>1643250.59</v>
      </c>
      <c r="P130" s="7">
        <v>1705194.4</v>
      </c>
      <c r="Q130" s="7">
        <v>796007.53</v>
      </c>
      <c r="R130" s="7">
        <v>227376.66</v>
      </c>
      <c r="S130" s="7">
        <v>61514.05</v>
      </c>
      <c r="T130" s="7">
        <v>22591.88</v>
      </c>
      <c r="U130" s="7">
        <v>2672.57</v>
      </c>
      <c r="V130" s="7">
        <v>0</v>
      </c>
      <c r="W130" s="7">
        <f t="shared" si="6"/>
        <v>4461396.79</v>
      </c>
      <c r="X130" s="7">
        <v>3590.94</v>
      </c>
      <c r="Y130" s="7">
        <v>2725626.46</v>
      </c>
      <c r="Z130" s="7">
        <v>3197176.61</v>
      </c>
      <c r="AA130" s="7">
        <v>1743740.05</v>
      </c>
      <c r="AB130" s="7">
        <v>757658.91</v>
      </c>
      <c r="AC130" s="7">
        <v>202933.65</v>
      </c>
      <c r="AD130" s="7">
        <v>52250.71</v>
      </c>
      <c r="AE130" s="7">
        <v>12894.87</v>
      </c>
      <c r="AF130" s="7">
        <v>0</v>
      </c>
      <c r="AG130" s="7">
        <f t="shared" si="4"/>
        <v>8695872.2</v>
      </c>
    </row>
    <row r="131" spans="1:33" ht="12.75">
      <c r="A131" s="3" t="s">
        <v>256</v>
      </c>
      <c r="B131" s="6" t="s">
        <v>659</v>
      </c>
      <c r="C131" s="2" t="s">
        <v>257</v>
      </c>
      <c r="D131" s="7">
        <v>6771</v>
      </c>
      <c r="E131" s="7">
        <v>644475</v>
      </c>
      <c r="F131" s="7">
        <v>1401777</v>
      </c>
      <c r="G131" s="7">
        <v>2489758</v>
      </c>
      <c r="H131" s="7">
        <v>2367910</v>
      </c>
      <c r="I131" s="7">
        <v>929241</v>
      </c>
      <c r="J131" s="7">
        <v>218268</v>
      </c>
      <c r="K131" s="7">
        <v>69916</v>
      </c>
      <c r="L131" s="7">
        <v>0</v>
      </c>
      <c r="M131" s="7">
        <f t="shared" si="5"/>
        <v>8128116</v>
      </c>
      <c r="N131" s="7">
        <v>6118</v>
      </c>
      <c r="O131" s="7">
        <v>1044078</v>
      </c>
      <c r="P131" s="7">
        <v>2304540</v>
      </c>
      <c r="Q131" s="7">
        <v>3677999</v>
      </c>
      <c r="R131" s="7">
        <v>2498946</v>
      </c>
      <c r="S131" s="7">
        <v>597060</v>
      </c>
      <c r="T131" s="7">
        <v>151153</v>
      </c>
      <c r="U131" s="7">
        <v>38200</v>
      </c>
      <c r="V131" s="7">
        <v>4495</v>
      </c>
      <c r="W131" s="7">
        <f t="shared" si="6"/>
        <v>10322589</v>
      </c>
      <c r="X131" s="7">
        <v>12889</v>
      </c>
      <c r="Y131" s="7">
        <v>1688553</v>
      </c>
      <c r="Z131" s="7">
        <v>3706317</v>
      </c>
      <c r="AA131" s="7">
        <v>6167757</v>
      </c>
      <c r="AB131" s="7">
        <v>4866856</v>
      </c>
      <c r="AC131" s="7">
        <v>1526301</v>
      </c>
      <c r="AD131" s="7">
        <v>369421</v>
      </c>
      <c r="AE131" s="7">
        <v>108116</v>
      </c>
      <c r="AF131" s="7">
        <v>4495</v>
      </c>
      <c r="AG131" s="7">
        <f t="shared" si="4"/>
        <v>18450705</v>
      </c>
    </row>
    <row r="132" spans="1:33" ht="12.75">
      <c r="A132" s="3" t="s">
        <v>258</v>
      </c>
      <c r="B132" s="6" t="s">
        <v>661</v>
      </c>
      <c r="C132" s="2" t="s">
        <v>259</v>
      </c>
      <c r="D132" s="7">
        <v>1549</v>
      </c>
      <c r="E132" s="7">
        <v>1529936</v>
      </c>
      <c r="F132" s="7">
        <v>2275675</v>
      </c>
      <c r="G132" s="7">
        <v>1306420</v>
      </c>
      <c r="H132" s="7">
        <v>806429</v>
      </c>
      <c r="I132" s="7">
        <v>563815</v>
      </c>
      <c r="J132" s="7">
        <v>184511</v>
      </c>
      <c r="K132" s="7">
        <v>71913</v>
      </c>
      <c r="L132" s="7">
        <v>0</v>
      </c>
      <c r="M132" s="7">
        <f t="shared" si="5"/>
        <v>6740248</v>
      </c>
      <c r="N132" s="7">
        <v>886</v>
      </c>
      <c r="O132" s="7">
        <v>1990995</v>
      </c>
      <c r="P132" s="7">
        <v>2078905</v>
      </c>
      <c r="Q132" s="7">
        <v>990352</v>
      </c>
      <c r="R132" s="7">
        <v>337376</v>
      </c>
      <c r="S132" s="7">
        <v>226296</v>
      </c>
      <c r="T132" s="7">
        <v>106982</v>
      </c>
      <c r="U132" s="7">
        <v>25989</v>
      </c>
      <c r="V132" s="7">
        <v>0</v>
      </c>
      <c r="W132" s="7">
        <f t="shared" si="6"/>
        <v>5757781</v>
      </c>
      <c r="X132" s="7">
        <v>2435</v>
      </c>
      <c r="Y132" s="7">
        <v>3520931</v>
      </c>
      <c r="Z132" s="7">
        <v>4354580</v>
      </c>
      <c r="AA132" s="7">
        <v>2296772</v>
      </c>
      <c r="AB132" s="7">
        <v>1143805</v>
      </c>
      <c r="AC132" s="7">
        <v>790111</v>
      </c>
      <c r="AD132" s="7">
        <v>291493</v>
      </c>
      <c r="AE132" s="7">
        <v>97902</v>
      </c>
      <c r="AF132" s="7">
        <v>0</v>
      </c>
      <c r="AG132" s="7">
        <f t="shared" si="4"/>
        <v>12498029</v>
      </c>
    </row>
    <row r="133" spans="1:33" ht="12.75">
      <c r="A133" s="3" t="s">
        <v>260</v>
      </c>
      <c r="B133" s="6" t="s">
        <v>658</v>
      </c>
      <c r="C133" s="2" t="s">
        <v>261</v>
      </c>
      <c r="D133" s="7">
        <v>0</v>
      </c>
      <c r="E133" s="7">
        <v>47149.66</v>
      </c>
      <c r="F133" s="7">
        <v>431510.82</v>
      </c>
      <c r="G133" s="7">
        <v>722273.47</v>
      </c>
      <c r="H133" s="7">
        <v>1117618.01</v>
      </c>
      <c r="I133" s="7">
        <v>415549.89</v>
      </c>
      <c r="J133" s="7">
        <v>106043.97</v>
      </c>
      <c r="K133" s="7">
        <v>51898.83</v>
      </c>
      <c r="L133" s="7">
        <v>6622.66</v>
      </c>
      <c r="M133" s="7">
        <f t="shared" si="5"/>
        <v>2898667.3100000005</v>
      </c>
      <c r="N133" s="7">
        <v>0</v>
      </c>
      <c r="O133" s="7">
        <v>63130.4</v>
      </c>
      <c r="P133" s="7">
        <v>531993.24</v>
      </c>
      <c r="Q133" s="7">
        <v>887085.05</v>
      </c>
      <c r="R133" s="7">
        <v>1333607.8</v>
      </c>
      <c r="S133" s="7">
        <v>237996.16</v>
      </c>
      <c r="T133" s="7">
        <v>74983.51</v>
      </c>
      <c r="U133" s="7">
        <v>19267.31</v>
      </c>
      <c r="V133" s="7">
        <v>0</v>
      </c>
      <c r="W133" s="7">
        <f t="shared" si="6"/>
        <v>3148063.47</v>
      </c>
      <c r="X133" s="7">
        <v>0</v>
      </c>
      <c r="Y133" s="7">
        <v>110280.06</v>
      </c>
      <c r="Z133" s="7">
        <v>963504.06</v>
      </c>
      <c r="AA133" s="7">
        <v>1609358.52</v>
      </c>
      <c r="AB133" s="7">
        <v>2451225.81</v>
      </c>
      <c r="AC133" s="7">
        <v>653546.05</v>
      </c>
      <c r="AD133" s="7">
        <v>181027.48</v>
      </c>
      <c r="AE133" s="7">
        <v>71166.14</v>
      </c>
      <c r="AF133" s="7">
        <v>6622.66</v>
      </c>
      <c r="AG133" s="7">
        <f t="shared" si="4"/>
        <v>6046730.78</v>
      </c>
    </row>
    <row r="134" spans="1:33" ht="12.75">
      <c r="A134" s="3" t="s">
        <v>262</v>
      </c>
      <c r="B134" s="6" t="s">
        <v>658</v>
      </c>
      <c r="C134" s="2" t="s">
        <v>263</v>
      </c>
      <c r="D134" s="7">
        <v>0</v>
      </c>
      <c r="E134" s="7">
        <v>974055</v>
      </c>
      <c r="F134" s="7">
        <v>952276</v>
      </c>
      <c r="G134" s="7">
        <v>429732</v>
      </c>
      <c r="H134" s="7">
        <v>149318</v>
      </c>
      <c r="I134" s="7">
        <v>97783</v>
      </c>
      <c r="J134" s="7">
        <v>30785</v>
      </c>
      <c r="K134" s="7">
        <v>15454</v>
      </c>
      <c r="L134" s="7">
        <v>0</v>
      </c>
      <c r="M134" s="7">
        <f t="shared" si="5"/>
        <v>2649403</v>
      </c>
      <c r="N134" s="7">
        <v>0</v>
      </c>
      <c r="O134" s="7">
        <v>1348855</v>
      </c>
      <c r="P134" s="7">
        <v>1140775</v>
      </c>
      <c r="Q134" s="7">
        <v>329709</v>
      </c>
      <c r="R134" s="7">
        <v>91973</v>
      </c>
      <c r="S134" s="7">
        <v>63851</v>
      </c>
      <c r="T134" s="7">
        <v>29351</v>
      </c>
      <c r="U134" s="7">
        <v>9297</v>
      </c>
      <c r="V134" s="7">
        <v>0</v>
      </c>
      <c r="W134" s="7">
        <f t="shared" si="6"/>
        <v>3013811</v>
      </c>
      <c r="X134" s="7">
        <v>0</v>
      </c>
      <c r="Y134" s="7">
        <v>2322910</v>
      </c>
      <c r="Z134" s="7">
        <v>2093051</v>
      </c>
      <c r="AA134" s="7">
        <v>759441</v>
      </c>
      <c r="AB134" s="7">
        <v>241291</v>
      </c>
      <c r="AC134" s="7">
        <v>161634</v>
      </c>
      <c r="AD134" s="7">
        <v>60136</v>
      </c>
      <c r="AE134" s="7">
        <v>24751</v>
      </c>
      <c r="AF134" s="7">
        <v>0</v>
      </c>
      <c r="AG134" s="7">
        <f aca="true" t="shared" si="7" ref="AG134:AG197">SUM(X134:AF134)</f>
        <v>5663214</v>
      </c>
    </row>
    <row r="135" spans="1:33" ht="12.75">
      <c r="A135" s="3" t="s">
        <v>264</v>
      </c>
      <c r="B135" s="6" t="s">
        <v>659</v>
      </c>
      <c r="C135" s="2" t="s">
        <v>265</v>
      </c>
      <c r="D135" s="7">
        <v>0</v>
      </c>
      <c r="E135" s="7">
        <v>55384.63</v>
      </c>
      <c r="F135" s="7">
        <v>621353.07</v>
      </c>
      <c r="G135" s="7">
        <v>2088659.66</v>
      </c>
      <c r="H135" s="7">
        <v>3028516.28</v>
      </c>
      <c r="I135" s="7">
        <v>994224.22</v>
      </c>
      <c r="J135" s="7">
        <v>299521.76</v>
      </c>
      <c r="K135" s="7">
        <v>115857.3</v>
      </c>
      <c r="L135" s="7">
        <v>10198.89</v>
      </c>
      <c r="M135" s="7">
        <f aca="true" t="shared" si="8" ref="M135:M170">SUM(D135:L135)</f>
        <v>7213715.809999999</v>
      </c>
      <c r="N135" s="7">
        <v>0</v>
      </c>
      <c r="O135" s="7">
        <v>135591.73</v>
      </c>
      <c r="P135" s="7">
        <v>881625.38</v>
      </c>
      <c r="Q135" s="7">
        <v>3421358.16</v>
      </c>
      <c r="R135" s="7">
        <v>5231668.45</v>
      </c>
      <c r="S135" s="7">
        <v>1024035.48</v>
      </c>
      <c r="T135" s="7">
        <v>264959.21</v>
      </c>
      <c r="U135" s="7">
        <v>36503.13</v>
      </c>
      <c r="V135" s="7">
        <v>2265.49</v>
      </c>
      <c r="W135" s="7">
        <f t="shared" si="6"/>
        <v>10998007.030000003</v>
      </c>
      <c r="X135" s="7">
        <v>0</v>
      </c>
      <c r="Y135" s="7">
        <v>190976.36</v>
      </c>
      <c r="Z135" s="7">
        <v>1502978.45</v>
      </c>
      <c r="AA135" s="7">
        <v>5510017.82</v>
      </c>
      <c r="AB135" s="7">
        <v>8260184.73</v>
      </c>
      <c r="AC135" s="7">
        <v>2018259.7</v>
      </c>
      <c r="AD135" s="7">
        <v>564480.97</v>
      </c>
      <c r="AE135" s="7">
        <v>152360.43</v>
      </c>
      <c r="AF135" s="7">
        <v>12464.38</v>
      </c>
      <c r="AG135" s="7">
        <f t="shared" si="7"/>
        <v>18211722.84</v>
      </c>
    </row>
    <row r="136" spans="1:33" ht="12.75">
      <c r="A136" s="3" t="s">
        <v>266</v>
      </c>
      <c r="B136" s="6" t="s">
        <v>658</v>
      </c>
      <c r="C136" s="2" t="s">
        <v>267</v>
      </c>
      <c r="D136" s="7">
        <v>13663</v>
      </c>
      <c r="E136" s="7">
        <v>797675</v>
      </c>
      <c r="F136" s="7">
        <v>1218382</v>
      </c>
      <c r="G136" s="7">
        <v>610378</v>
      </c>
      <c r="H136" s="7">
        <v>269839</v>
      </c>
      <c r="I136" s="7">
        <v>85063</v>
      </c>
      <c r="J136" s="7">
        <v>39754</v>
      </c>
      <c r="K136" s="7">
        <v>16357</v>
      </c>
      <c r="L136" s="7">
        <v>0</v>
      </c>
      <c r="M136" s="7">
        <f t="shared" si="8"/>
        <v>3051111</v>
      </c>
      <c r="N136" s="7">
        <v>13604</v>
      </c>
      <c r="O136" s="7">
        <v>838363</v>
      </c>
      <c r="P136" s="7">
        <v>1035236</v>
      </c>
      <c r="Q136" s="7">
        <v>248971</v>
      </c>
      <c r="R136" s="7">
        <v>88897</v>
      </c>
      <c r="S136" s="7">
        <v>47563</v>
      </c>
      <c r="T136" s="7">
        <v>15775</v>
      </c>
      <c r="U136" s="7">
        <v>11646</v>
      </c>
      <c r="V136" s="7">
        <v>0</v>
      </c>
      <c r="W136" s="7">
        <f t="shared" si="6"/>
        <v>2300055</v>
      </c>
      <c r="X136" s="7">
        <v>27267</v>
      </c>
      <c r="Y136" s="7">
        <v>1636038</v>
      </c>
      <c r="Z136" s="7">
        <v>2253618</v>
      </c>
      <c r="AA136" s="7">
        <v>859349</v>
      </c>
      <c r="AB136" s="7">
        <v>358736</v>
      </c>
      <c r="AC136" s="7">
        <v>132626</v>
      </c>
      <c r="AD136" s="7">
        <v>55529</v>
      </c>
      <c r="AE136" s="7">
        <v>28003</v>
      </c>
      <c r="AF136" s="7">
        <v>0</v>
      </c>
      <c r="AG136" s="7">
        <f t="shared" si="7"/>
        <v>5351166</v>
      </c>
    </row>
    <row r="137" spans="1:33" ht="12.75">
      <c r="A137" s="3" t="s">
        <v>268</v>
      </c>
      <c r="B137" s="6" t="s">
        <v>658</v>
      </c>
      <c r="C137" s="2" t="s">
        <v>269</v>
      </c>
      <c r="D137" s="7">
        <v>0</v>
      </c>
      <c r="E137" s="7">
        <v>231765.66</v>
      </c>
      <c r="F137" s="7">
        <v>720517.72</v>
      </c>
      <c r="G137" s="7">
        <v>886420.82</v>
      </c>
      <c r="H137" s="7">
        <v>590245.57</v>
      </c>
      <c r="I137" s="7">
        <v>343271.1</v>
      </c>
      <c r="J137" s="7">
        <v>144512.04</v>
      </c>
      <c r="K137" s="7">
        <v>77401.82</v>
      </c>
      <c r="L137" s="7">
        <v>2196.97</v>
      </c>
      <c r="M137" s="7">
        <f t="shared" si="8"/>
        <v>2996331.7</v>
      </c>
      <c r="N137" s="7">
        <v>1216.4</v>
      </c>
      <c r="O137" s="7">
        <v>200832.74</v>
      </c>
      <c r="P137" s="7">
        <v>820881.05</v>
      </c>
      <c r="Q137" s="7">
        <v>1093484.82</v>
      </c>
      <c r="R137" s="7">
        <v>645895.29</v>
      </c>
      <c r="S137" s="7">
        <v>166105.04</v>
      </c>
      <c r="T137" s="7">
        <v>88531.47</v>
      </c>
      <c r="U137" s="7">
        <v>48375.23</v>
      </c>
      <c r="V137" s="7">
        <v>1394.01</v>
      </c>
      <c r="W137" s="7">
        <f t="shared" si="6"/>
        <v>3066716.0500000003</v>
      </c>
      <c r="X137" s="7">
        <v>1216.4</v>
      </c>
      <c r="Y137" s="7">
        <v>432598.4</v>
      </c>
      <c r="Z137" s="7">
        <v>1541398.77</v>
      </c>
      <c r="AA137" s="7">
        <v>1979905.64</v>
      </c>
      <c r="AB137" s="7">
        <v>1236140.86</v>
      </c>
      <c r="AC137" s="7">
        <v>509376.14</v>
      </c>
      <c r="AD137" s="7">
        <v>233043.51</v>
      </c>
      <c r="AE137" s="7">
        <v>125777.05</v>
      </c>
      <c r="AF137" s="7">
        <v>3590.98</v>
      </c>
      <c r="AG137" s="7">
        <f t="shared" si="7"/>
        <v>6063047.75</v>
      </c>
    </row>
    <row r="138" spans="1:33" ht="12.75">
      <c r="A138" s="3" t="s">
        <v>270</v>
      </c>
      <c r="B138" s="6" t="s">
        <v>659</v>
      </c>
      <c r="C138" s="2" t="s">
        <v>271</v>
      </c>
      <c r="D138" s="7">
        <v>0</v>
      </c>
      <c r="E138" s="7">
        <v>128090.11</v>
      </c>
      <c r="F138" s="7">
        <v>1116725.29</v>
      </c>
      <c r="G138" s="7">
        <v>1967985.05</v>
      </c>
      <c r="H138" s="7">
        <v>2636569.74</v>
      </c>
      <c r="I138" s="7">
        <v>966104.6</v>
      </c>
      <c r="J138" s="7">
        <v>318284.21</v>
      </c>
      <c r="K138" s="7">
        <v>126142.09</v>
      </c>
      <c r="L138" s="7">
        <v>9058.7</v>
      </c>
      <c r="M138" s="7">
        <f t="shared" si="8"/>
        <v>7268959.79</v>
      </c>
      <c r="N138" s="7">
        <v>0</v>
      </c>
      <c r="O138" s="7">
        <v>296153.12</v>
      </c>
      <c r="P138" s="7">
        <v>1725327.4</v>
      </c>
      <c r="Q138" s="7">
        <v>4172705.42</v>
      </c>
      <c r="R138" s="7">
        <v>4763329.44</v>
      </c>
      <c r="S138" s="7">
        <v>1391399.37</v>
      </c>
      <c r="T138" s="7">
        <v>312308.74</v>
      </c>
      <c r="U138" s="7">
        <v>68240.24</v>
      </c>
      <c r="V138" s="7">
        <v>3919.13</v>
      </c>
      <c r="W138" s="7">
        <f t="shared" si="6"/>
        <v>12733382.860000001</v>
      </c>
      <c r="X138" s="7">
        <v>0</v>
      </c>
      <c r="Y138" s="7">
        <v>424243.23</v>
      </c>
      <c r="Z138" s="7">
        <v>2842052.69</v>
      </c>
      <c r="AA138" s="7">
        <v>6140690.47</v>
      </c>
      <c r="AB138" s="7">
        <v>7399899.180000001</v>
      </c>
      <c r="AC138" s="7">
        <v>2357503.97</v>
      </c>
      <c r="AD138" s="7">
        <v>630592.95</v>
      </c>
      <c r="AE138" s="7">
        <v>194382.33</v>
      </c>
      <c r="AF138" s="7">
        <v>12977.83</v>
      </c>
      <c r="AG138" s="7">
        <f t="shared" si="7"/>
        <v>20002342.649999995</v>
      </c>
    </row>
    <row r="139" spans="1:33" ht="12.75">
      <c r="A139" s="3" t="s">
        <v>272</v>
      </c>
      <c r="B139" s="6" t="s">
        <v>658</v>
      </c>
      <c r="C139" s="2" t="s">
        <v>273</v>
      </c>
      <c r="D139" s="7">
        <v>3809</v>
      </c>
      <c r="E139" s="7">
        <v>1124585</v>
      </c>
      <c r="F139" s="7">
        <v>1427243</v>
      </c>
      <c r="G139" s="7">
        <v>911246</v>
      </c>
      <c r="H139" s="7">
        <v>256161</v>
      </c>
      <c r="I139" s="7">
        <v>108822</v>
      </c>
      <c r="J139" s="7">
        <v>32059</v>
      </c>
      <c r="K139" s="7">
        <v>6489</v>
      </c>
      <c r="L139" s="7">
        <v>0</v>
      </c>
      <c r="M139" s="7">
        <f t="shared" si="8"/>
        <v>3870414</v>
      </c>
      <c r="N139" s="7">
        <v>4170</v>
      </c>
      <c r="O139" s="7">
        <v>1090683</v>
      </c>
      <c r="P139" s="7">
        <v>1339908</v>
      </c>
      <c r="Q139" s="7">
        <v>578344</v>
      </c>
      <c r="R139" s="7">
        <v>170233</v>
      </c>
      <c r="S139" s="7">
        <v>61773</v>
      </c>
      <c r="T139" s="7">
        <v>28449</v>
      </c>
      <c r="U139" s="7">
        <v>3331</v>
      </c>
      <c r="V139" s="7">
        <v>0</v>
      </c>
      <c r="W139" s="7">
        <f t="shared" si="6"/>
        <v>3276891</v>
      </c>
      <c r="X139" s="7">
        <v>7979</v>
      </c>
      <c r="Y139" s="7">
        <v>2215268</v>
      </c>
      <c r="Z139" s="7">
        <v>2767151</v>
      </c>
      <c r="AA139" s="7">
        <v>1489590</v>
      </c>
      <c r="AB139" s="7">
        <v>426394</v>
      </c>
      <c r="AC139" s="7">
        <v>170595</v>
      </c>
      <c r="AD139" s="7">
        <v>60508</v>
      </c>
      <c r="AE139" s="7">
        <v>9820</v>
      </c>
      <c r="AF139" s="7">
        <v>0</v>
      </c>
      <c r="AG139" s="7">
        <f t="shared" si="7"/>
        <v>7147305</v>
      </c>
    </row>
    <row r="140" spans="1:33" ht="12.75">
      <c r="A140" s="3" t="s">
        <v>274</v>
      </c>
      <c r="B140" s="6" t="s">
        <v>658</v>
      </c>
      <c r="C140" s="2" t="s">
        <v>275</v>
      </c>
      <c r="D140" s="7">
        <v>1597.98</v>
      </c>
      <c r="E140" s="7">
        <v>2300373.44</v>
      </c>
      <c r="F140" s="7">
        <v>405533</v>
      </c>
      <c r="G140" s="7">
        <v>283892</v>
      </c>
      <c r="H140" s="7">
        <v>73633</v>
      </c>
      <c r="I140" s="7">
        <v>28313</v>
      </c>
      <c r="J140" s="7">
        <v>13290</v>
      </c>
      <c r="K140" s="7">
        <v>6390</v>
      </c>
      <c r="L140" s="7">
        <v>0</v>
      </c>
      <c r="M140" s="7">
        <f t="shared" si="8"/>
        <v>3113022.42</v>
      </c>
      <c r="N140" s="7">
        <v>3986</v>
      </c>
      <c r="O140" s="7">
        <v>2979753</v>
      </c>
      <c r="P140" s="7">
        <v>302290</v>
      </c>
      <c r="Q140" s="7">
        <v>169141</v>
      </c>
      <c r="R140" s="7">
        <v>46183</v>
      </c>
      <c r="S140" s="7">
        <v>23075</v>
      </c>
      <c r="T140" s="7">
        <v>3924</v>
      </c>
      <c r="U140" s="7">
        <v>5562</v>
      </c>
      <c r="V140" s="7">
        <v>0</v>
      </c>
      <c r="W140" s="7">
        <f t="shared" si="6"/>
        <v>3533914</v>
      </c>
      <c r="X140" s="7">
        <v>5583.98</v>
      </c>
      <c r="Y140" s="7">
        <v>5280126.44</v>
      </c>
      <c r="Z140" s="7">
        <v>707823</v>
      </c>
      <c r="AA140" s="7">
        <v>453033</v>
      </c>
      <c r="AB140" s="7">
        <v>119816</v>
      </c>
      <c r="AC140" s="7">
        <v>51388</v>
      </c>
      <c r="AD140" s="7">
        <v>17214</v>
      </c>
      <c r="AE140" s="7">
        <v>11952</v>
      </c>
      <c r="AF140" s="7">
        <v>0</v>
      </c>
      <c r="AG140" s="7">
        <f t="shared" si="7"/>
        <v>6646936.420000001</v>
      </c>
    </row>
    <row r="141" spans="1:33" ht="12.75">
      <c r="A141" s="3" t="s">
        <v>276</v>
      </c>
      <c r="B141" s="6" t="s">
        <v>658</v>
      </c>
      <c r="C141" s="2" t="s">
        <v>277</v>
      </c>
      <c r="D141" s="7">
        <v>4929.55</v>
      </c>
      <c r="E141" s="7">
        <v>1999676.73</v>
      </c>
      <c r="F141" s="7">
        <v>1825722.94</v>
      </c>
      <c r="G141" s="7">
        <v>573033.23</v>
      </c>
      <c r="H141" s="7">
        <v>124240.04</v>
      </c>
      <c r="I141" s="7">
        <v>48631.99</v>
      </c>
      <c r="J141" s="7">
        <v>12324.54</v>
      </c>
      <c r="K141" s="7">
        <v>0</v>
      </c>
      <c r="L141" s="7">
        <v>0</v>
      </c>
      <c r="M141" s="7">
        <f t="shared" si="8"/>
        <v>4588559.02</v>
      </c>
      <c r="N141" s="7">
        <v>3476.33</v>
      </c>
      <c r="O141" s="7">
        <v>3415642.04</v>
      </c>
      <c r="P141" s="7">
        <v>2346314.94</v>
      </c>
      <c r="Q141" s="7">
        <v>386498.32</v>
      </c>
      <c r="R141" s="7">
        <v>113421.79</v>
      </c>
      <c r="S141" s="7">
        <v>29926.5</v>
      </c>
      <c r="T141" s="7">
        <v>5748.03</v>
      </c>
      <c r="U141" s="7">
        <v>1205.09</v>
      </c>
      <c r="V141" s="7">
        <v>0</v>
      </c>
      <c r="W141" s="7">
        <f t="shared" si="6"/>
        <v>6302233.040000001</v>
      </c>
      <c r="X141" s="7">
        <v>8405.88</v>
      </c>
      <c r="Y141" s="7">
        <v>5415318.77</v>
      </c>
      <c r="Z141" s="7">
        <v>4172037.88</v>
      </c>
      <c r="AA141" s="7">
        <v>959531.55</v>
      </c>
      <c r="AB141" s="7">
        <v>237661.83</v>
      </c>
      <c r="AC141" s="7">
        <v>78558.49</v>
      </c>
      <c r="AD141" s="7">
        <v>18072.57</v>
      </c>
      <c r="AE141" s="7">
        <v>1205.09</v>
      </c>
      <c r="AF141" s="7">
        <v>0</v>
      </c>
      <c r="AG141" s="7">
        <f t="shared" si="7"/>
        <v>10890792.06</v>
      </c>
    </row>
    <row r="142" spans="1:33" ht="12.75">
      <c r="A142" s="3" t="s">
        <v>278</v>
      </c>
      <c r="B142" s="6" t="s">
        <v>661</v>
      </c>
      <c r="C142" s="2" t="s">
        <v>279</v>
      </c>
      <c r="D142" s="7">
        <v>2214</v>
      </c>
      <c r="E142" s="7">
        <v>1167556</v>
      </c>
      <c r="F142" s="7">
        <v>1851854.98</v>
      </c>
      <c r="G142" s="7">
        <v>1753266</v>
      </c>
      <c r="H142" s="7">
        <v>1046617</v>
      </c>
      <c r="I142" s="7">
        <v>406575.65</v>
      </c>
      <c r="J142" s="7">
        <v>84760.87</v>
      </c>
      <c r="K142" s="7">
        <v>25036</v>
      </c>
      <c r="L142" s="7">
        <v>0</v>
      </c>
      <c r="M142" s="7">
        <f t="shared" si="8"/>
        <v>6337880.500000001</v>
      </c>
      <c r="N142" s="7">
        <v>2840</v>
      </c>
      <c r="O142" s="7">
        <v>1520871</v>
      </c>
      <c r="P142" s="7">
        <v>2588073.83</v>
      </c>
      <c r="Q142" s="7">
        <v>1441685</v>
      </c>
      <c r="R142" s="7">
        <v>399708.59</v>
      </c>
      <c r="S142" s="7">
        <v>154118.18</v>
      </c>
      <c r="T142" s="7">
        <v>54856.74</v>
      </c>
      <c r="U142" s="7">
        <v>22044.94</v>
      </c>
      <c r="V142" s="7">
        <v>0</v>
      </c>
      <c r="W142" s="7">
        <f t="shared" si="6"/>
        <v>6184198.28</v>
      </c>
      <c r="X142" s="7">
        <v>5054</v>
      </c>
      <c r="Y142" s="7">
        <v>2688427</v>
      </c>
      <c r="Z142" s="7">
        <v>4439928.81</v>
      </c>
      <c r="AA142" s="7">
        <v>3194951</v>
      </c>
      <c r="AB142" s="7">
        <v>1446325.59</v>
      </c>
      <c r="AC142" s="7">
        <v>560693.83</v>
      </c>
      <c r="AD142" s="7">
        <v>139617.61</v>
      </c>
      <c r="AE142" s="7">
        <v>47080.94</v>
      </c>
      <c r="AF142" s="7">
        <v>0</v>
      </c>
      <c r="AG142" s="7">
        <f t="shared" si="7"/>
        <v>12522078.779999997</v>
      </c>
    </row>
    <row r="143" spans="1:33" ht="12.75">
      <c r="A143" s="3" t="s">
        <v>280</v>
      </c>
      <c r="B143" s="6" t="s">
        <v>661</v>
      </c>
      <c r="C143" s="2" t="s">
        <v>281</v>
      </c>
      <c r="D143" s="7">
        <v>0</v>
      </c>
      <c r="E143" s="7">
        <v>0</v>
      </c>
      <c r="F143" s="7">
        <v>0</v>
      </c>
      <c r="G143" s="7">
        <v>6625.44</v>
      </c>
      <c r="H143" s="7">
        <v>12958</v>
      </c>
      <c r="I143" s="7">
        <v>16476</v>
      </c>
      <c r="J143" s="7">
        <v>9643.5</v>
      </c>
      <c r="K143" s="7">
        <v>5038.93</v>
      </c>
      <c r="L143" s="7">
        <v>0</v>
      </c>
      <c r="M143" s="7">
        <f t="shared" si="8"/>
        <v>50741.87</v>
      </c>
      <c r="N143" s="7">
        <v>0</v>
      </c>
      <c r="O143" s="7">
        <v>0</v>
      </c>
      <c r="P143" s="7">
        <v>629.22</v>
      </c>
      <c r="Q143" s="7">
        <v>1526.51</v>
      </c>
      <c r="R143" s="7">
        <v>4326</v>
      </c>
      <c r="S143" s="7">
        <v>13032</v>
      </c>
      <c r="T143" s="7">
        <v>3733.77</v>
      </c>
      <c r="U143" s="7">
        <v>0</v>
      </c>
      <c r="V143" s="7">
        <v>0</v>
      </c>
      <c r="W143" s="7">
        <f t="shared" si="6"/>
        <v>23247.5</v>
      </c>
      <c r="X143" s="7">
        <v>0</v>
      </c>
      <c r="Y143" s="7">
        <v>0</v>
      </c>
      <c r="Z143" s="7">
        <v>629.22</v>
      </c>
      <c r="AA143" s="7">
        <v>8151.95</v>
      </c>
      <c r="AB143" s="7">
        <v>17284.25</v>
      </c>
      <c r="AC143" s="7">
        <v>29508.08</v>
      </c>
      <c r="AD143" s="7">
        <v>13377.27</v>
      </c>
      <c r="AE143" s="7">
        <v>5038.93</v>
      </c>
      <c r="AF143" s="7">
        <v>0</v>
      </c>
      <c r="AG143" s="7">
        <f t="shared" si="7"/>
        <v>73989.70000000001</v>
      </c>
    </row>
    <row r="144" spans="1:33" ht="12.75">
      <c r="A144" s="3" t="s">
        <v>282</v>
      </c>
      <c r="B144" s="6" t="s">
        <v>662</v>
      </c>
      <c r="C144" s="2" t="s">
        <v>283</v>
      </c>
      <c r="D144" s="7">
        <v>0</v>
      </c>
      <c r="E144" s="7">
        <v>37195.05</v>
      </c>
      <c r="F144" s="7">
        <v>562289.21</v>
      </c>
      <c r="G144" s="7">
        <v>2928835.26</v>
      </c>
      <c r="H144" s="7">
        <v>2896094.74</v>
      </c>
      <c r="I144" s="7">
        <v>1439878.49</v>
      </c>
      <c r="J144" s="7">
        <v>691431.09</v>
      </c>
      <c r="K144" s="7">
        <v>445441.14</v>
      </c>
      <c r="L144" s="7">
        <v>8954.41</v>
      </c>
      <c r="M144" s="7">
        <f t="shared" si="8"/>
        <v>9010119.39</v>
      </c>
      <c r="N144" s="7">
        <v>0</v>
      </c>
      <c r="O144" s="7">
        <v>212663.7</v>
      </c>
      <c r="P144" s="7">
        <v>1268243.68</v>
      </c>
      <c r="Q144" s="7">
        <v>6436795.57</v>
      </c>
      <c r="R144" s="7">
        <v>5619321.93</v>
      </c>
      <c r="S144" s="7">
        <v>2537611.97</v>
      </c>
      <c r="T144" s="7">
        <v>972404.18</v>
      </c>
      <c r="U144" s="7">
        <v>329753.86</v>
      </c>
      <c r="V144" s="7">
        <v>265.87</v>
      </c>
      <c r="W144" s="7">
        <f t="shared" si="6"/>
        <v>17377060.76</v>
      </c>
      <c r="X144" s="7">
        <v>0</v>
      </c>
      <c r="Y144" s="7">
        <v>249858.75</v>
      </c>
      <c r="Z144" s="7">
        <v>1830532.89</v>
      </c>
      <c r="AA144" s="7">
        <v>9365630.83</v>
      </c>
      <c r="AB144" s="7">
        <v>8515416.67</v>
      </c>
      <c r="AC144" s="7">
        <v>3977490.46</v>
      </c>
      <c r="AD144" s="7">
        <v>1663835.27</v>
      </c>
      <c r="AE144" s="7">
        <v>775195</v>
      </c>
      <c r="AF144" s="7">
        <v>9220.28</v>
      </c>
      <c r="AG144" s="7">
        <f t="shared" si="7"/>
        <v>26387180.150000002</v>
      </c>
    </row>
    <row r="145" spans="1:33" ht="12.75">
      <c r="A145" s="3" t="s">
        <v>284</v>
      </c>
      <c r="B145" s="6" t="s">
        <v>662</v>
      </c>
      <c r="C145" s="2" t="s">
        <v>285</v>
      </c>
      <c r="D145" s="7">
        <v>0</v>
      </c>
      <c r="E145" s="7">
        <v>55007</v>
      </c>
      <c r="F145" s="7">
        <v>414638</v>
      </c>
      <c r="G145" s="7">
        <v>965514</v>
      </c>
      <c r="H145" s="7">
        <v>1306233</v>
      </c>
      <c r="I145" s="7">
        <v>889733</v>
      </c>
      <c r="J145" s="7">
        <v>549498</v>
      </c>
      <c r="K145" s="7">
        <v>417940</v>
      </c>
      <c r="L145" s="7">
        <v>70104</v>
      </c>
      <c r="M145" s="7">
        <f t="shared" si="8"/>
        <v>4668667</v>
      </c>
      <c r="N145" s="7">
        <v>0</v>
      </c>
      <c r="O145" s="7">
        <v>183173</v>
      </c>
      <c r="P145" s="7">
        <v>655064</v>
      </c>
      <c r="Q145" s="7">
        <v>1850557</v>
      </c>
      <c r="R145" s="7">
        <v>2009444</v>
      </c>
      <c r="S145" s="7">
        <v>1521755</v>
      </c>
      <c r="T145" s="7">
        <v>833008</v>
      </c>
      <c r="U145" s="7">
        <v>426926</v>
      </c>
      <c r="V145" s="7">
        <v>33592</v>
      </c>
      <c r="W145" s="7">
        <f t="shared" si="6"/>
        <v>7513519</v>
      </c>
      <c r="X145" s="7">
        <v>0</v>
      </c>
      <c r="Y145" s="7">
        <v>238180</v>
      </c>
      <c r="Z145" s="7">
        <v>1069702</v>
      </c>
      <c r="AA145" s="7">
        <v>2816071</v>
      </c>
      <c r="AB145" s="7">
        <v>3315677</v>
      </c>
      <c r="AC145" s="7">
        <v>2411488</v>
      </c>
      <c r="AD145" s="7">
        <v>1382506</v>
      </c>
      <c r="AE145" s="7">
        <v>844866</v>
      </c>
      <c r="AF145" s="7">
        <v>103696</v>
      </c>
      <c r="AG145" s="7">
        <f t="shared" si="7"/>
        <v>12182186</v>
      </c>
    </row>
    <row r="146" spans="1:33" ht="12.75">
      <c r="A146" s="3" t="s">
        <v>286</v>
      </c>
      <c r="B146" s="6" t="s">
        <v>658</v>
      </c>
      <c r="C146" s="2" t="s">
        <v>287</v>
      </c>
      <c r="D146" s="7">
        <v>5815</v>
      </c>
      <c r="E146" s="7">
        <v>1119337</v>
      </c>
      <c r="F146" s="7">
        <v>803242</v>
      </c>
      <c r="G146" s="7">
        <v>425292</v>
      </c>
      <c r="H146" s="7">
        <v>104209</v>
      </c>
      <c r="I146" s="7">
        <v>53166</v>
      </c>
      <c r="J146" s="7">
        <v>18449</v>
      </c>
      <c r="K146" s="7">
        <v>1266</v>
      </c>
      <c r="L146" s="7">
        <v>0</v>
      </c>
      <c r="M146" s="7">
        <f t="shared" si="8"/>
        <v>2530776</v>
      </c>
      <c r="N146" s="7">
        <v>9025</v>
      </c>
      <c r="O146" s="7">
        <v>1621004</v>
      </c>
      <c r="P146" s="7">
        <v>863194</v>
      </c>
      <c r="Q146" s="7">
        <v>336665</v>
      </c>
      <c r="R146" s="7">
        <v>119627</v>
      </c>
      <c r="S146" s="7">
        <v>59320</v>
      </c>
      <c r="T146" s="7">
        <v>18055</v>
      </c>
      <c r="U146" s="7">
        <v>11087</v>
      </c>
      <c r="V146" s="7">
        <v>0</v>
      </c>
      <c r="W146" s="7">
        <f t="shared" si="6"/>
        <v>3037977</v>
      </c>
      <c r="X146" s="7">
        <v>14840</v>
      </c>
      <c r="Y146" s="7">
        <v>2740341</v>
      </c>
      <c r="Z146" s="7">
        <v>1666436</v>
      </c>
      <c r="AA146" s="7">
        <v>761957</v>
      </c>
      <c r="AB146" s="7">
        <v>223836</v>
      </c>
      <c r="AC146" s="7">
        <v>112486</v>
      </c>
      <c r="AD146" s="7">
        <v>36504</v>
      </c>
      <c r="AE146" s="7">
        <v>12353</v>
      </c>
      <c r="AF146" s="7">
        <v>0</v>
      </c>
      <c r="AG146" s="7">
        <f t="shared" si="7"/>
        <v>5568753</v>
      </c>
    </row>
    <row r="147" spans="1:33" ht="12.75">
      <c r="A147" s="3" t="s">
        <v>288</v>
      </c>
      <c r="B147" s="6" t="s">
        <v>658</v>
      </c>
      <c r="C147" s="2" t="s">
        <v>289</v>
      </c>
      <c r="D147" s="7">
        <v>8428.37</v>
      </c>
      <c r="E147" s="7">
        <v>2750157.68</v>
      </c>
      <c r="F147" s="7">
        <v>1420375.6</v>
      </c>
      <c r="G147" s="7">
        <v>933373.31</v>
      </c>
      <c r="H147" s="7">
        <v>470829.66</v>
      </c>
      <c r="I147" s="7">
        <v>132479.36</v>
      </c>
      <c r="J147" s="7">
        <v>40837.76</v>
      </c>
      <c r="K147" s="7">
        <v>9971.28</v>
      </c>
      <c r="L147" s="7">
        <v>0</v>
      </c>
      <c r="M147" s="7">
        <f t="shared" si="8"/>
        <v>5766453.020000001</v>
      </c>
      <c r="N147" s="7">
        <v>3167.16</v>
      </c>
      <c r="O147" s="7">
        <v>3279402.46</v>
      </c>
      <c r="P147" s="7">
        <v>1108774.06</v>
      </c>
      <c r="Q147" s="7">
        <v>388696.32</v>
      </c>
      <c r="R147" s="7">
        <v>204750.92</v>
      </c>
      <c r="S147" s="7">
        <v>79716.52</v>
      </c>
      <c r="T147" s="7">
        <v>29656.77</v>
      </c>
      <c r="U147" s="7">
        <v>5622.04</v>
      </c>
      <c r="V147" s="7">
        <v>0</v>
      </c>
      <c r="W147" s="7">
        <f t="shared" si="6"/>
        <v>5099786.249999999</v>
      </c>
      <c r="X147" s="7">
        <v>11595.53</v>
      </c>
      <c r="Y147" s="7">
        <v>6029560.140000001</v>
      </c>
      <c r="Z147" s="7">
        <v>2529149.66</v>
      </c>
      <c r="AA147" s="7">
        <v>1322069.63</v>
      </c>
      <c r="AB147" s="7">
        <v>675580.58</v>
      </c>
      <c r="AC147" s="7">
        <v>212195.88</v>
      </c>
      <c r="AD147" s="7">
        <v>70494.53</v>
      </c>
      <c r="AE147" s="7">
        <v>15593.32</v>
      </c>
      <c r="AF147" s="7">
        <v>0</v>
      </c>
      <c r="AG147" s="7">
        <f t="shared" si="7"/>
        <v>10866239.270000001</v>
      </c>
    </row>
    <row r="148" spans="1:33" ht="12.75">
      <c r="A148" s="3" t="s">
        <v>290</v>
      </c>
      <c r="B148" s="6" t="s">
        <v>661</v>
      </c>
      <c r="C148" s="2" t="s">
        <v>291</v>
      </c>
      <c r="D148" s="7">
        <v>11491.75</v>
      </c>
      <c r="E148" s="7">
        <v>8549598.37</v>
      </c>
      <c r="F148" s="7">
        <v>1488285.12</v>
      </c>
      <c r="G148" s="7">
        <v>326560.04</v>
      </c>
      <c r="H148" s="7">
        <v>89093</v>
      </c>
      <c r="I148" s="7">
        <v>20246</v>
      </c>
      <c r="J148" s="7">
        <v>0</v>
      </c>
      <c r="K148" s="7">
        <v>0</v>
      </c>
      <c r="L148" s="7">
        <v>0</v>
      </c>
      <c r="M148" s="7">
        <f t="shared" si="8"/>
        <v>10485274.279999997</v>
      </c>
      <c r="N148" s="7">
        <v>19598.85</v>
      </c>
      <c r="O148" s="7">
        <v>13320609.21</v>
      </c>
      <c r="P148" s="7">
        <v>1075169.33</v>
      </c>
      <c r="Q148" s="7">
        <v>251702.37</v>
      </c>
      <c r="R148" s="7">
        <v>107561.7</v>
      </c>
      <c r="S148" s="7">
        <v>21571.47</v>
      </c>
      <c r="T148" s="7">
        <v>2298</v>
      </c>
      <c r="U148" s="7">
        <v>0</v>
      </c>
      <c r="V148" s="7">
        <v>0</v>
      </c>
      <c r="W148" s="7">
        <f t="shared" si="6"/>
        <v>14798510.93</v>
      </c>
      <c r="X148" s="7">
        <v>31090.6</v>
      </c>
      <c r="Y148" s="7">
        <v>21870207.58</v>
      </c>
      <c r="Z148" s="7">
        <v>2563454.45</v>
      </c>
      <c r="AA148" s="7">
        <v>578262.41</v>
      </c>
      <c r="AB148" s="7">
        <v>196654.7</v>
      </c>
      <c r="AC148" s="7">
        <v>41817.47</v>
      </c>
      <c r="AD148" s="7">
        <v>2298</v>
      </c>
      <c r="AE148" s="7">
        <v>0</v>
      </c>
      <c r="AF148" s="7">
        <v>0</v>
      </c>
      <c r="AG148" s="7">
        <f t="shared" si="7"/>
        <v>25283785.209999997</v>
      </c>
    </row>
    <row r="149" spans="1:33" ht="12.75">
      <c r="A149" s="3" t="s">
        <v>292</v>
      </c>
      <c r="B149" s="6" t="s">
        <v>659</v>
      </c>
      <c r="C149" s="2" t="s">
        <v>293</v>
      </c>
      <c r="D149" s="7">
        <v>0</v>
      </c>
      <c r="E149" s="7">
        <v>16290.12</v>
      </c>
      <c r="F149" s="7">
        <v>321378.18</v>
      </c>
      <c r="G149" s="7">
        <v>1385140.49</v>
      </c>
      <c r="H149" s="7">
        <v>1209781.02</v>
      </c>
      <c r="I149" s="7">
        <v>723704.76</v>
      </c>
      <c r="J149" s="7">
        <v>301108.06</v>
      </c>
      <c r="K149" s="7">
        <v>89649.49</v>
      </c>
      <c r="L149" s="7">
        <v>6340.92</v>
      </c>
      <c r="M149" s="7">
        <f t="shared" si="8"/>
        <v>4053393.0400000005</v>
      </c>
      <c r="N149" s="7">
        <v>0</v>
      </c>
      <c r="O149" s="7">
        <v>33256.45</v>
      </c>
      <c r="P149" s="7">
        <v>620776.45</v>
      </c>
      <c r="Q149" s="7">
        <v>2558072.21</v>
      </c>
      <c r="R149" s="7">
        <v>2307617.31</v>
      </c>
      <c r="S149" s="7">
        <v>1082376.19</v>
      </c>
      <c r="T149" s="7">
        <v>343999.11</v>
      </c>
      <c r="U149" s="7">
        <v>67925</v>
      </c>
      <c r="V149" s="7">
        <v>9251.22</v>
      </c>
      <c r="W149" s="7">
        <f t="shared" si="6"/>
        <v>7023273.9399999995</v>
      </c>
      <c r="X149" s="7">
        <v>0</v>
      </c>
      <c r="Y149" s="7">
        <v>49546.57</v>
      </c>
      <c r="Z149" s="7">
        <v>942154.63</v>
      </c>
      <c r="AA149" s="7">
        <v>3943212.7</v>
      </c>
      <c r="AB149" s="7">
        <v>3517398.33</v>
      </c>
      <c r="AC149" s="7">
        <v>1806080.95</v>
      </c>
      <c r="AD149" s="7">
        <v>645107.17</v>
      </c>
      <c r="AE149" s="7">
        <v>157574.49</v>
      </c>
      <c r="AF149" s="7">
        <v>15592.14</v>
      </c>
      <c r="AG149" s="7">
        <f t="shared" si="7"/>
        <v>11076666.98</v>
      </c>
    </row>
    <row r="150" spans="1:33" ht="12.75">
      <c r="A150" s="3" t="s">
        <v>294</v>
      </c>
      <c r="B150" s="6" t="s">
        <v>660</v>
      </c>
      <c r="C150" s="2" t="s">
        <v>295</v>
      </c>
      <c r="D150" s="7">
        <v>4509</v>
      </c>
      <c r="E150" s="7">
        <v>7985838</v>
      </c>
      <c r="F150" s="7">
        <v>2225680</v>
      </c>
      <c r="G150" s="7">
        <v>1611091</v>
      </c>
      <c r="H150" s="7">
        <v>520053</v>
      </c>
      <c r="I150" s="7">
        <v>247565</v>
      </c>
      <c r="J150" s="7">
        <v>57238</v>
      </c>
      <c r="K150" s="7">
        <v>28097</v>
      </c>
      <c r="L150" s="7">
        <v>0</v>
      </c>
      <c r="M150" s="7">
        <f t="shared" si="8"/>
        <v>12680071</v>
      </c>
      <c r="N150" s="7">
        <v>11708</v>
      </c>
      <c r="O150" s="7">
        <v>11398096</v>
      </c>
      <c r="P150" s="7">
        <v>2174131</v>
      </c>
      <c r="Q150" s="7">
        <v>1143715</v>
      </c>
      <c r="R150" s="7">
        <v>434520</v>
      </c>
      <c r="S150" s="7">
        <v>209459</v>
      </c>
      <c r="T150" s="7">
        <v>62871</v>
      </c>
      <c r="U150" s="7">
        <v>31933</v>
      </c>
      <c r="V150" s="7">
        <v>0</v>
      </c>
      <c r="W150" s="7">
        <f t="shared" si="6"/>
        <v>15466433</v>
      </c>
      <c r="X150" s="7">
        <v>16217</v>
      </c>
      <c r="Y150" s="7">
        <v>19383934</v>
      </c>
      <c r="Z150" s="7">
        <v>4399811</v>
      </c>
      <c r="AA150" s="7">
        <v>2754806</v>
      </c>
      <c r="AB150" s="7">
        <v>954573</v>
      </c>
      <c r="AC150" s="7">
        <v>457024</v>
      </c>
      <c r="AD150" s="7">
        <v>120109</v>
      </c>
      <c r="AE150" s="7">
        <v>60030</v>
      </c>
      <c r="AF150" s="7">
        <v>0</v>
      </c>
      <c r="AG150" s="7">
        <f t="shared" si="7"/>
        <v>28146504</v>
      </c>
    </row>
    <row r="151" spans="1:33" ht="12.75">
      <c r="A151" s="3" t="s">
        <v>296</v>
      </c>
      <c r="B151" s="6" t="s">
        <v>660</v>
      </c>
      <c r="C151" s="2" t="s">
        <v>297</v>
      </c>
      <c r="D151" s="7">
        <v>5996.15</v>
      </c>
      <c r="E151" s="7">
        <v>6017796.06</v>
      </c>
      <c r="F151" s="7">
        <v>1361702.4</v>
      </c>
      <c r="G151" s="7">
        <v>780136.37</v>
      </c>
      <c r="H151" s="7">
        <v>211877.83</v>
      </c>
      <c r="I151" s="7">
        <v>81579.46</v>
      </c>
      <c r="J151" s="7">
        <v>16566.59</v>
      </c>
      <c r="K151" s="7">
        <v>8523.62</v>
      </c>
      <c r="L151" s="7">
        <v>0</v>
      </c>
      <c r="M151" s="7">
        <f t="shared" si="8"/>
        <v>8484178.479999999</v>
      </c>
      <c r="N151" s="7">
        <v>6017.67</v>
      </c>
      <c r="O151" s="7">
        <v>6856651.38</v>
      </c>
      <c r="P151" s="7">
        <v>1150830.61</v>
      </c>
      <c r="Q151" s="7">
        <v>426943.42</v>
      </c>
      <c r="R151" s="7">
        <v>172595.84</v>
      </c>
      <c r="S151" s="7">
        <v>75373.47</v>
      </c>
      <c r="T151" s="7">
        <v>8818.44</v>
      </c>
      <c r="U151" s="7">
        <v>5749.6</v>
      </c>
      <c r="V151" s="7">
        <v>0</v>
      </c>
      <c r="W151" s="7">
        <f t="shared" si="6"/>
        <v>8702980.43</v>
      </c>
      <c r="X151" s="7">
        <v>12013.82</v>
      </c>
      <c r="Y151" s="7">
        <v>12874447.44</v>
      </c>
      <c r="Z151" s="7">
        <v>2512533.01</v>
      </c>
      <c r="AA151" s="7">
        <v>1207079.79</v>
      </c>
      <c r="AB151" s="7">
        <v>384473.67</v>
      </c>
      <c r="AC151" s="7">
        <v>156952.93</v>
      </c>
      <c r="AD151" s="7">
        <v>25385.03</v>
      </c>
      <c r="AE151" s="7">
        <v>14273.22</v>
      </c>
      <c r="AF151" s="7">
        <v>0</v>
      </c>
      <c r="AG151" s="7">
        <f t="shared" si="7"/>
        <v>17187158.91</v>
      </c>
    </row>
    <row r="152" spans="1:33" ht="12.75">
      <c r="A152" s="3" t="s">
        <v>298</v>
      </c>
      <c r="B152" s="6" t="s">
        <v>662</v>
      </c>
      <c r="C152" s="2" t="s">
        <v>299</v>
      </c>
      <c r="D152" s="7">
        <v>0</v>
      </c>
      <c r="E152" s="7">
        <v>239548</v>
      </c>
      <c r="F152" s="7">
        <v>2630742.21</v>
      </c>
      <c r="G152" s="7">
        <v>2374307.37</v>
      </c>
      <c r="H152" s="7">
        <v>1816485.05</v>
      </c>
      <c r="I152" s="7">
        <v>944681.32</v>
      </c>
      <c r="J152" s="7">
        <v>567961.06</v>
      </c>
      <c r="K152" s="7">
        <v>140582.31</v>
      </c>
      <c r="L152" s="7">
        <v>1412.88</v>
      </c>
      <c r="M152" s="7">
        <f t="shared" si="8"/>
        <v>8715720.200000001</v>
      </c>
      <c r="N152" s="7">
        <v>1085.93</v>
      </c>
      <c r="O152" s="7">
        <v>748971.11</v>
      </c>
      <c r="P152" s="7">
        <v>5551790.02</v>
      </c>
      <c r="Q152" s="7">
        <v>5071257.86</v>
      </c>
      <c r="R152" s="7">
        <v>3503168.94</v>
      </c>
      <c r="S152" s="7">
        <v>1337699.7</v>
      </c>
      <c r="T152" s="7">
        <v>517713.48</v>
      </c>
      <c r="U152" s="7">
        <v>40819.18</v>
      </c>
      <c r="V152" s="7">
        <v>1100.41</v>
      </c>
      <c r="W152" s="7">
        <f t="shared" si="6"/>
        <v>16773606.629999999</v>
      </c>
      <c r="X152" s="7">
        <v>1085.93</v>
      </c>
      <c r="Y152" s="7">
        <v>988519.11</v>
      </c>
      <c r="Z152" s="7">
        <v>8182532.2299999995</v>
      </c>
      <c r="AA152" s="7">
        <v>7445565.23</v>
      </c>
      <c r="AB152" s="7">
        <v>5319653.99</v>
      </c>
      <c r="AC152" s="7">
        <v>2282381.02</v>
      </c>
      <c r="AD152" s="7">
        <v>1085674.54</v>
      </c>
      <c r="AE152" s="7">
        <v>181401.49</v>
      </c>
      <c r="AF152" s="7">
        <v>2513.29</v>
      </c>
      <c r="AG152" s="7">
        <f t="shared" si="7"/>
        <v>25489326.83</v>
      </c>
    </row>
    <row r="153" spans="1:33" ht="12.75">
      <c r="A153" s="3" t="s">
        <v>300</v>
      </c>
      <c r="B153" s="6" t="s">
        <v>658</v>
      </c>
      <c r="C153" s="2" t="s">
        <v>301</v>
      </c>
      <c r="D153" s="7">
        <v>4364.16</v>
      </c>
      <c r="E153" s="7">
        <v>2403749.6</v>
      </c>
      <c r="F153" s="7">
        <v>1159202</v>
      </c>
      <c r="G153" s="7">
        <v>807094</v>
      </c>
      <c r="H153" s="7">
        <v>257908</v>
      </c>
      <c r="I153" s="7">
        <v>102921</v>
      </c>
      <c r="J153" s="7">
        <v>30298</v>
      </c>
      <c r="K153" s="7">
        <v>11005</v>
      </c>
      <c r="L153" s="7">
        <v>0</v>
      </c>
      <c r="M153" s="7">
        <f t="shared" si="8"/>
        <v>4776541.76</v>
      </c>
      <c r="N153" s="7">
        <v>3513.69</v>
      </c>
      <c r="O153" s="7">
        <v>3539269.8</v>
      </c>
      <c r="P153" s="7">
        <v>1191468</v>
      </c>
      <c r="Q153" s="7">
        <v>397949</v>
      </c>
      <c r="R153" s="7">
        <v>112966</v>
      </c>
      <c r="S153" s="7">
        <v>63877</v>
      </c>
      <c r="T153" s="7">
        <v>21896</v>
      </c>
      <c r="U153" s="7">
        <v>7463</v>
      </c>
      <c r="V153" s="7">
        <v>911</v>
      </c>
      <c r="W153" s="7">
        <f t="shared" si="6"/>
        <v>5339313.49</v>
      </c>
      <c r="X153" s="7">
        <v>7877.85</v>
      </c>
      <c r="Y153" s="7">
        <v>5943019.4</v>
      </c>
      <c r="Z153" s="7">
        <v>2350670</v>
      </c>
      <c r="AA153" s="7">
        <v>1205043</v>
      </c>
      <c r="AB153" s="7">
        <v>370874</v>
      </c>
      <c r="AC153" s="7">
        <v>166798</v>
      </c>
      <c r="AD153" s="7">
        <v>52194</v>
      </c>
      <c r="AE153" s="7">
        <v>18468</v>
      </c>
      <c r="AF153" s="7">
        <v>911</v>
      </c>
      <c r="AG153" s="7">
        <f t="shared" si="7"/>
        <v>10115855.25</v>
      </c>
    </row>
    <row r="154" spans="1:33" ht="12.75">
      <c r="A154" s="3" t="s">
        <v>302</v>
      </c>
      <c r="B154" s="6" t="s">
        <v>660</v>
      </c>
      <c r="C154" s="2" t="s">
        <v>303</v>
      </c>
      <c r="D154" s="7">
        <v>40615</v>
      </c>
      <c r="E154" s="7">
        <v>12143103</v>
      </c>
      <c r="F154" s="7">
        <v>4329310</v>
      </c>
      <c r="G154" s="7">
        <v>3030470</v>
      </c>
      <c r="H154" s="7">
        <v>955732</v>
      </c>
      <c r="I154" s="7">
        <v>414627</v>
      </c>
      <c r="J154" s="7">
        <v>152477</v>
      </c>
      <c r="K154" s="7">
        <v>82126</v>
      </c>
      <c r="L154" s="7">
        <v>0</v>
      </c>
      <c r="M154" s="7">
        <f t="shared" si="8"/>
        <v>21148460</v>
      </c>
      <c r="N154" s="7">
        <v>52773.19</v>
      </c>
      <c r="O154" s="7">
        <v>21221599</v>
      </c>
      <c r="P154" s="7">
        <v>4812819</v>
      </c>
      <c r="Q154" s="7">
        <v>2100318</v>
      </c>
      <c r="R154" s="7">
        <v>576801</v>
      </c>
      <c r="S154" s="7">
        <v>252964</v>
      </c>
      <c r="T154" s="7">
        <v>93257</v>
      </c>
      <c r="U154" s="7">
        <v>42391</v>
      </c>
      <c r="V154" s="7">
        <v>3723</v>
      </c>
      <c r="W154" s="7">
        <f t="shared" si="6"/>
        <v>29156645.19</v>
      </c>
      <c r="X154" s="7">
        <v>93388.19</v>
      </c>
      <c r="Y154" s="7">
        <v>33364702</v>
      </c>
      <c r="Z154" s="7">
        <v>9142129</v>
      </c>
      <c r="AA154" s="7">
        <v>5130788</v>
      </c>
      <c r="AB154" s="7">
        <v>1532533</v>
      </c>
      <c r="AC154" s="7">
        <v>667591</v>
      </c>
      <c r="AD154" s="7">
        <v>245734</v>
      </c>
      <c r="AE154" s="7">
        <v>124517</v>
      </c>
      <c r="AF154" s="7">
        <v>3723</v>
      </c>
      <c r="AG154" s="7">
        <f t="shared" si="7"/>
        <v>50305105.19</v>
      </c>
    </row>
    <row r="155" spans="1:33" ht="12.75">
      <c r="A155" s="3" t="s">
        <v>304</v>
      </c>
      <c r="B155" s="6" t="s">
        <v>661</v>
      </c>
      <c r="C155" s="2" t="s">
        <v>305</v>
      </c>
      <c r="D155" s="7">
        <v>24381.48</v>
      </c>
      <c r="E155" s="7">
        <v>7976957.68</v>
      </c>
      <c r="F155" s="7">
        <v>1842541.38</v>
      </c>
      <c r="G155" s="7">
        <v>1119400.25</v>
      </c>
      <c r="H155" s="7">
        <v>322205.31</v>
      </c>
      <c r="I155" s="7">
        <v>136072.52</v>
      </c>
      <c r="J155" s="7">
        <v>61898.26</v>
      </c>
      <c r="K155" s="7">
        <v>14790.32</v>
      </c>
      <c r="L155" s="7">
        <v>0</v>
      </c>
      <c r="M155" s="7">
        <f t="shared" si="8"/>
        <v>11498247.2</v>
      </c>
      <c r="N155" s="7">
        <v>29535.8</v>
      </c>
      <c r="O155" s="7">
        <v>11454967.59</v>
      </c>
      <c r="P155" s="7">
        <v>1911897.11</v>
      </c>
      <c r="Q155" s="7">
        <v>778586.19</v>
      </c>
      <c r="R155" s="7">
        <v>221905.92</v>
      </c>
      <c r="S155" s="7">
        <v>73300.34</v>
      </c>
      <c r="T155" s="7">
        <v>22443.33</v>
      </c>
      <c r="U155" s="7">
        <v>1384.91</v>
      </c>
      <c r="V155" s="7">
        <v>0</v>
      </c>
      <c r="W155" s="7">
        <f t="shared" si="6"/>
        <v>14494021.19</v>
      </c>
      <c r="X155" s="7">
        <v>53917.28</v>
      </c>
      <c r="Y155" s="7">
        <v>19431925.27</v>
      </c>
      <c r="Z155" s="7">
        <v>3754438.49</v>
      </c>
      <c r="AA155" s="7">
        <v>1897986.44</v>
      </c>
      <c r="AB155" s="7">
        <v>544111.23</v>
      </c>
      <c r="AC155" s="7">
        <v>209372.86</v>
      </c>
      <c r="AD155" s="7">
        <v>84341.59</v>
      </c>
      <c r="AE155" s="7">
        <v>16175.23</v>
      </c>
      <c r="AF155" s="7">
        <v>0</v>
      </c>
      <c r="AG155" s="7">
        <f t="shared" si="7"/>
        <v>25992268.39</v>
      </c>
    </row>
    <row r="156" spans="1:33" ht="12.75">
      <c r="A156" s="3" t="s">
        <v>306</v>
      </c>
      <c r="B156" s="6" t="s">
        <v>658</v>
      </c>
      <c r="C156" s="2" t="s">
        <v>307</v>
      </c>
      <c r="D156" s="7">
        <v>0</v>
      </c>
      <c r="E156" s="7">
        <v>692626.29</v>
      </c>
      <c r="F156" s="7">
        <v>846038.79</v>
      </c>
      <c r="G156" s="7">
        <v>1442058.52</v>
      </c>
      <c r="H156" s="7">
        <v>640675.02</v>
      </c>
      <c r="I156" s="7">
        <v>249061.92</v>
      </c>
      <c r="J156" s="7">
        <v>61591.81</v>
      </c>
      <c r="K156" s="7">
        <v>25414.58</v>
      </c>
      <c r="L156" s="7">
        <v>0</v>
      </c>
      <c r="M156" s="7">
        <f t="shared" si="8"/>
        <v>3957466.93</v>
      </c>
      <c r="N156" s="7">
        <v>0</v>
      </c>
      <c r="O156" s="7">
        <v>740952.26</v>
      </c>
      <c r="P156" s="7">
        <v>1061526.59</v>
      </c>
      <c r="Q156" s="7">
        <v>1366887.2</v>
      </c>
      <c r="R156" s="7">
        <v>495689.05</v>
      </c>
      <c r="S156" s="7">
        <v>189069.98</v>
      </c>
      <c r="T156" s="7">
        <v>45130.66</v>
      </c>
      <c r="U156" s="7">
        <v>21299.28</v>
      </c>
      <c r="V156" s="7">
        <v>0</v>
      </c>
      <c r="W156" s="7">
        <f t="shared" si="6"/>
        <v>3920555.0199999996</v>
      </c>
      <c r="X156" s="7">
        <v>0</v>
      </c>
      <c r="Y156" s="7">
        <v>1433578.55</v>
      </c>
      <c r="Z156" s="7">
        <v>1907565.38</v>
      </c>
      <c r="AA156" s="7">
        <v>2808945.72</v>
      </c>
      <c r="AB156" s="7">
        <v>1136364.07</v>
      </c>
      <c r="AC156" s="7">
        <v>438131.9</v>
      </c>
      <c r="AD156" s="7">
        <v>106722.47</v>
      </c>
      <c r="AE156" s="7">
        <v>46713.86</v>
      </c>
      <c r="AF156" s="7">
        <v>0</v>
      </c>
      <c r="AG156" s="7">
        <f t="shared" si="7"/>
        <v>7878021.950000001</v>
      </c>
    </row>
    <row r="157" spans="1:33" ht="12.75">
      <c r="A157" s="3" t="s">
        <v>308</v>
      </c>
      <c r="B157" s="6" t="s">
        <v>662</v>
      </c>
      <c r="C157" s="2" t="s">
        <v>309</v>
      </c>
      <c r="D157" s="7">
        <v>202.99</v>
      </c>
      <c r="E157" s="7">
        <v>638015.06</v>
      </c>
      <c r="F157" s="7">
        <v>2470905</v>
      </c>
      <c r="G157" s="7">
        <v>2723786</v>
      </c>
      <c r="H157" s="7">
        <v>1623609</v>
      </c>
      <c r="I157" s="7">
        <v>479340</v>
      </c>
      <c r="J157" s="7">
        <v>94762</v>
      </c>
      <c r="K157" s="7">
        <v>26316</v>
      </c>
      <c r="L157" s="7">
        <v>0</v>
      </c>
      <c r="M157" s="7">
        <f t="shared" si="8"/>
        <v>8056936.05</v>
      </c>
      <c r="N157" s="7">
        <v>237.93</v>
      </c>
      <c r="O157" s="7">
        <v>1306576.6</v>
      </c>
      <c r="P157" s="7">
        <v>5638936</v>
      </c>
      <c r="Q157" s="7">
        <v>6511504</v>
      </c>
      <c r="R157" s="7">
        <v>2589114</v>
      </c>
      <c r="S157" s="7">
        <v>590577</v>
      </c>
      <c r="T157" s="7">
        <v>116193</v>
      </c>
      <c r="U157" s="7">
        <v>16097</v>
      </c>
      <c r="V157" s="7">
        <v>0</v>
      </c>
      <c r="W157" s="7">
        <f t="shared" si="6"/>
        <v>16769235.530000001</v>
      </c>
      <c r="X157" s="7">
        <v>440.92</v>
      </c>
      <c r="Y157" s="7">
        <v>1944591.66</v>
      </c>
      <c r="Z157" s="7">
        <v>8109841</v>
      </c>
      <c r="AA157" s="7">
        <v>9235290</v>
      </c>
      <c r="AB157" s="7">
        <v>4212723</v>
      </c>
      <c r="AC157" s="7">
        <v>1069917</v>
      </c>
      <c r="AD157" s="7">
        <v>210955</v>
      </c>
      <c r="AE157" s="7">
        <v>42413</v>
      </c>
      <c r="AF157" s="7">
        <v>0</v>
      </c>
      <c r="AG157" s="7">
        <f t="shared" si="7"/>
        <v>24826171.58</v>
      </c>
    </row>
    <row r="158" spans="1:33" ht="12.75">
      <c r="A158" s="3" t="s">
        <v>310</v>
      </c>
      <c r="B158" s="6" t="s">
        <v>658</v>
      </c>
      <c r="C158" s="2" t="s">
        <v>311</v>
      </c>
      <c r="D158" s="7">
        <v>3909.76</v>
      </c>
      <c r="E158" s="7">
        <v>706190.97</v>
      </c>
      <c r="F158" s="7">
        <v>1070491.57</v>
      </c>
      <c r="G158" s="7">
        <v>745831.84</v>
      </c>
      <c r="H158" s="7">
        <v>270197.64</v>
      </c>
      <c r="I158" s="7">
        <v>131002</v>
      </c>
      <c r="J158" s="7">
        <v>43079.79</v>
      </c>
      <c r="K158" s="7">
        <v>44971.08</v>
      </c>
      <c r="L158" s="7">
        <v>6991.88</v>
      </c>
      <c r="M158" s="7">
        <f t="shared" si="8"/>
        <v>3022666.5300000003</v>
      </c>
      <c r="N158" s="7">
        <v>1866.54</v>
      </c>
      <c r="O158" s="7">
        <v>699949.99</v>
      </c>
      <c r="P158" s="7">
        <v>686968.16</v>
      </c>
      <c r="Q158" s="7">
        <v>330004.57</v>
      </c>
      <c r="R158" s="7">
        <v>63433.5</v>
      </c>
      <c r="S158" s="7">
        <v>29883.81</v>
      </c>
      <c r="T158" s="7">
        <v>18504.83</v>
      </c>
      <c r="U158" s="7">
        <v>15240.14</v>
      </c>
      <c r="V158" s="7">
        <v>2069.95</v>
      </c>
      <c r="W158" s="7">
        <f t="shared" si="6"/>
        <v>1847921.49</v>
      </c>
      <c r="X158" s="7">
        <v>5776.3</v>
      </c>
      <c r="Y158" s="7">
        <v>1406140.96</v>
      </c>
      <c r="Z158" s="7">
        <v>1757459.73</v>
      </c>
      <c r="AA158" s="7">
        <v>1075836.41</v>
      </c>
      <c r="AB158" s="7">
        <v>333631.14</v>
      </c>
      <c r="AC158" s="7">
        <v>160885.81</v>
      </c>
      <c r="AD158" s="7">
        <v>61584.62</v>
      </c>
      <c r="AE158" s="7">
        <v>60211.22</v>
      </c>
      <c r="AF158" s="7">
        <v>9061.83</v>
      </c>
      <c r="AG158" s="7">
        <f t="shared" si="7"/>
        <v>4870588.02</v>
      </c>
    </row>
    <row r="159" spans="1:33" ht="12.75">
      <c r="A159" s="3" t="s">
        <v>312</v>
      </c>
      <c r="B159" s="6" t="s">
        <v>658</v>
      </c>
      <c r="C159" s="2" t="s">
        <v>313</v>
      </c>
      <c r="D159" s="7">
        <v>6306.26</v>
      </c>
      <c r="E159" s="7">
        <v>2300684.66</v>
      </c>
      <c r="F159" s="7">
        <v>479035.71</v>
      </c>
      <c r="G159" s="7">
        <v>223457.48</v>
      </c>
      <c r="H159" s="7">
        <v>54417.34</v>
      </c>
      <c r="I159" s="7">
        <v>8894.08</v>
      </c>
      <c r="J159" s="7">
        <v>6246.46</v>
      </c>
      <c r="K159" s="7">
        <v>2494.2</v>
      </c>
      <c r="L159" s="7">
        <v>1E-05</v>
      </c>
      <c r="M159" s="7">
        <f t="shared" si="8"/>
        <v>3081536.19001</v>
      </c>
      <c r="N159" s="7">
        <v>8587.46</v>
      </c>
      <c r="O159" s="7">
        <v>4500842.26</v>
      </c>
      <c r="P159" s="7">
        <v>372639.46</v>
      </c>
      <c r="Q159" s="7">
        <v>127208.47</v>
      </c>
      <c r="R159" s="7">
        <v>51021.1</v>
      </c>
      <c r="S159" s="7">
        <v>17920.57</v>
      </c>
      <c r="T159" s="7">
        <v>4518.62</v>
      </c>
      <c r="U159" s="7">
        <v>4015.1</v>
      </c>
      <c r="V159" s="7">
        <v>0</v>
      </c>
      <c r="W159" s="7">
        <f t="shared" si="6"/>
        <v>5086753.039999999</v>
      </c>
      <c r="X159" s="7">
        <v>14893.72</v>
      </c>
      <c r="Y159" s="7">
        <v>6801526.92</v>
      </c>
      <c r="Z159" s="7">
        <v>851675.17</v>
      </c>
      <c r="AA159" s="7">
        <v>350665.95</v>
      </c>
      <c r="AB159" s="7">
        <v>105438.44</v>
      </c>
      <c r="AC159" s="7">
        <v>26814.65</v>
      </c>
      <c r="AD159" s="7">
        <v>10765.08</v>
      </c>
      <c r="AE159" s="7">
        <v>6509.3</v>
      </c>
      <c r="AF159" s="7">
        <v>1E-05</v>
      </c>
      <c r="AG159" s="7">
        <f t="shared" si="7"/>
        <v>8168289.23001</v>
      </c>
    </row>
    <row r="160" spans="1:33" ht="12.75">
      <c r="A160" s="3" t="s">
        <v>314</v>
      </c>
      <c r="B160" s="6" t="s">
        <v>660</v>
      </c>
      <c r="C160" s="2" t="s">
        <v>315</v>
      </c>
      <c r="D160" s="7">
        <v>42496</v>
      </c>
      <c r="E160" s="7">
        <v>17616856</v>
      </c>
      <c r="F160" s="7">
        <v>3937613</v>
      </c>
      <c r="G160" s="7">
        <v>1868282</v>
      </c>
      <c r="H160" s="7">
        <v>743980</v>
      </c>
      <c r="I160" s="7">
        <v>246598</v>
      </c>
      <c r="J160" s="7">
        <v>85970</v>
      </c>
      <c r="K160" s="7">
        <v>47610</v>
      </c>
      <c r="L160" s="7">
        <v>0</v>
      </c>
      <c r="M160" s="7">
        <f t="shared" si="8"/>
        <v>24589405</v>
      </c>
      <c r="N160" s="7">
        <v>19361</v>
      </c>
      <c r="O160" s="7">
        <v>26398774</v>
      </c>
      <c r="P160" s="7">
        <v>3946611</v>
      </c>
      <c r="Q160" s="7">
        <v>1204767</v>
      </c>
      <c r="R160" s="7">
        <v>418057</v>
      </c>
      <c r="S160" s="7">
        <v>136271</v>
      </c>
      <c r="T160" s="7">
        <v>50889</v>
      </c>
      <c r="U160" s="7">
        <v>21767</v>
      </c>
      <c r="V160" s="7">
        <v>0</v>
      </c>
      <c r="W160" s="7">
        <f t="shared" si="6"/>
        <v>32196497</v>
      </c>
      <c r="X160" s="7">
        <v>61857</v>
      </c>
      <c r="Y160" s="7">
        <v>44015630</v>
      </c>
      <c r="Z160" s="7">
        <v>7884224</v>
      </c>
      <c r="AA160" s="7">
        <v>3073049</v>
      </c>
      <c r="AB160" s="7">
        <v>1162037</v>
      </c>
      <c r="AC160" s="7">
        <v>382869</v>
      </c>
      <c r="AD160" s="7">
        <v>136859</v>
      </c>
      <c r="AE160" s="7">
        <v>69377</v>
      </c>
      <c r="AF160" s="7">
        <v>0</v>
      </c>
      <c r="AG160" s="7">
        <f t="shared" si="7"/>
        <v>56785902</v>
      </c>
    </row>
    <row r="161" spans="1:33" ht="12.75">
      <c r="A161" s="3" t="s">
        <v>316</v>
      </c>
      <c r="B161" s="6" t="s">
        <v>661</v>
      </c>
      <c r="C161" s="2" t="s">
        <v>317</v>
      </c>
      <c r="D161" s="7">
        <v>10208</v>
      </c>
      <c r="E161" s="7">
        <v>1476099</v>
      </c>
      <c r="F161" s="7">
        <v>1980854</v>
      </c>
      <c r="G161" s="7">
        <v>1311466</v>
      </c>
      <c r="H161" s="7">
        <v>330909</v>
      </c>
      <c r="I161" s="7">
        <v>119726</v>
      </c>
      <c r="J161" s="7">
        <v>29707</v>
      </c>
      <c r="K161" s="7">
        <v>9607</v>
      </c>
      <c r="L161" s="7">
        <v>0</v>
      </c>
      <c r="M161" s="7">
        <f t="shared" si="8"/>
        <v>5268576</v>
      </c>
      <c r="N161" s="7">
        <v>10274</v>
      </c>
      <c r="O161" s="7">
        <v>3690970</v>
      </c>
      <c r="P161" s="7">
        <v>4550650</v>
      </c>
      <c r="Q161" s="7">
        <v>2171450</v>
      </c>
      <c r="R161" s="7">
        <v>437981</v>
      </c>
      <c r="S161" s="7">
        <v>149952</v>
      </c>
      <c r="T161" s="7">
        <v>23303</v>
      </c>
      <c r="U161" s="7">
        <v>5566</v>
      </c>
      <c r="V161" s="7">
        <v>0</v>
      </c>
      <c r="W161" s="7">
        <f t="shared" si="6"/>
        <v>11040146</v>
      </c>
      <c r="X161" s="7">
        <v>20482</v>
      </c>
      <c r="Y161" s="7">
        <v>5167069</v>
      </c>
      <c r="Z161" s="7">
        <v>6531504</v>
      </c>
      <c r="AA161" s="7">
        <v>3482916</v>
      </c>
      <c r="AB161" s="7">
        <v>768890</v>
      </c>
      <c r="AC161" s="7">
        <v>269678</v>
      </c>
      <c r="AD161" s="7">
        <v>53010</v>
      </c>
      <c r="AE161" s="7">
        <v>15173</v>
      </c>
      <c r="AF161" s="7">
        <v>0</v>
      </c>
      <c r="AG161" s="7">
        <f t="shared" si="7"/>
        <v>16308722</v>
      </c>
    </row>
    <row r="162" spans="1:33" ht="12.75">
      <c r="A162" s="3" t="s">
        <v>318</v>
      </c>
      <c r="B162" s="6" t="s">
        <v>658</v>
      </c>
      <c r="C162" s="2" t="s">
        <v>319</v>
      </c>
      <c r="D162" s="7">
        <v>5775</v>
      </c>
      <c r="E162" s="7">
        <v>404575</v>
      </c>
      <c r="F162" s="7">
        <v>995378</v>
      </c>
      <c r="G162" s="7">
        <v>1494118</v>
      </c>
      <c r="H162" s="7">
        <v>963618</v>
      </c>
      <c r="I162" s="7">
        <v>369793</v>
      </c>
      <c r="J162" s="7">
        <v>134022</v>
      </c>
      <c r="K162" s="7">
        <v>84393</v>
      </c>
      <c r="L162" s="7">
        <v>2648</v>
      </c>
      <c r="M162" s="7">
        <f t="shared" si="8"/>
        <v>4454320</v>
      </c>
      <c r="N162" s="7">
        <v>905</v>
      </c>
      <c r="O162" s="7">
        <v>726956</v>
      </c>
      <c r="P162" s="7">
        <v>1275189</v>
      </c>
      <c r="Q162" s="7">
        <v>1971473</v>
      </c>
      <c r="R162" s="7">
        <v>826244</v>
      </c>
      <c r="S162" s="7">
        <v>230107</v>
      </c>
      <c r="T162" s="7">
        <v>93972</v>
      </c>
      <c r="U162" s="7">
        <v>35906</v>
      </c>
      <c r="V162" s="7">
        <v>3712</v>
      </c>
      <c r="W162" s="7">
        <f t="shared" si="6"/>
        <v>5164464</v>
      </c>
      <c r="X162" s="7">
        <v>6680</v>
      </c>
      <c r="Y162" s="7">
        <v>1131531</v>
      </c>
      <c r="Z162" s="7">
        <v>2270567</v>
      </c>
      <c r="AA162" s="7">
        <v>3465591</v>
      </c>
      <c r="AB162" s="7">
        <v>1789862</v>
      </c>
      <c r="AC162" s="7">
        <v>599900</v>
      </c>
      <c r="AD162" s="7">
        <v>227994</v>
      </c>
      <c r="AE162" s="7">
        <v>120299</v>
      </c>
      <c r="AF162" s="7">
        <v>6360</v>
      </c>
      <c r="AG162" s="7">
        <f t="shared" si="7"/>
        <v>9618784</v>
      </c>
    </row>
    <row r="163" spans="1:33" ht="12.75">
      <c r="A163" s="3" t="s">
        <v>320</v>
      </c>
      <c r="B163" s="6" t="s">
        <v>658</v>
      </c>
      <c r="C163" s="2" t="s">
        <v>321</v>
      </c>
      <c r="D163" s="7">
        <v>0</v>
      </c>
      <c r="E163" s="7">
        <v>346713</v>
      </c>
      <c r="F163" s="7">
        <v>452804</v>
      </c>
      <c r="G163" s="7">
        <v>797885</v>
      </c>
      <c r="H163" s="7">
        <v>289328</v>
      </c>
      <c r="I163" s="7">
        <v>163077</v>
      </c>
      <c r="J163" s="7">
        <v>68063</v>
      </c>
      <c r="K163" s="7">
        <v>30115</v>
      </c>
      <c r="L163" s="7">
        <v>2210</v>
      </c>
      <c r="M163" s="7">
        <f t="shared" si="8"/>
        <v>2150195</v>
      </c>
      <c r="N163" s="7">
        <v>0</v>
      </c>
      <c r="O163" s="7">
        <v>345041</v>
      </c>
      <c r="P163" s="7">
        <v>323541</v>
      </c>
      <c r="Q163" s="7">
        <v>557055</v>
      </c>
      <c r="R163" s="7">
        <v>125848</v>
      </c>
      <c r="S163" s="7">
        <v>48555</v>
      </c>
      <c r="T163" s="7">
        <v>17523</v>
      </c>
      <c r="U163" s="7">
        <v>3941</v>
      </c>
      <c r="V163" s="7">
        <v>0</v>
      </c>
      <c r="W163" s="7">
        <f t="shared" si="6"/>
        <v>1421504</v>
      </c>
      <c r="X163" s="7">
        <v>0</v>
      </c>
      <c r="Y163" s="7">
        <v>691754</v>
      </c>
      <c r="Z163" s="7">
        <v>776345</v>
      </c>
      <c r="AA163" s="7">
        <v>1354940</v>
      </c>
      <c r="AB163" s="7">
        <v>415176</v>
      </c>
      <c r="AC163" s="7">
        <v>211632</v>
      </c>
      <c r="AD163" s="7">
        <v>85586</v>
      </c>
      <c r="AE163" s="7">
        <v>34056</v>
      </c>
      <c r="AF163" s="7">
        <v>2210</v>
      </c>
      <c r="AG163" s="7">
        <f t="shared" si="7"/>
        <v>3571699</v>
      </c>
    </row>
    <row r="164" spans="1:33" ht="12.75">
      <c r="A164" s="3" t="s">
        <v>322</v>
      </c>
      <c r="B164" s="6" t="s">
        <v>658</v>
      </c>
      <c r="C164" s="2" t="s">
        <v>323</v>
      </c>
      <c r="D164" s="7">
        <v>0</v>
      </c>
      <c r="E164" s="7">
        <v>519364</v>
      </c>
      <c r="F164" s="7">
        <v>758589</v>
      </c>
      <c r="G164" s="7">
        <v>609613</v>
      </c>
      <c r="H164" s="7">
        <v>297339</v>
      </c>
      <c r="I164" s="7">
        <v>165516</v>
      </c>
      <c r="J164" s="7">
        <v>106910</v>
      </c>
      <c r="K164" s="7">
        <v>27374</v>
      </c>
      <c r="L164" s="7">
        <v>0</v>
      </c>
      <c r="M164" s="7">
        <f t="shared" si="8"/>
        <v>2484705</v>
      </c>
      <c r="N164" s="7">
        <v>0</v>
      </c>
      <c r="O164" s="7">
        <v>627647</v>
      </c>
      <c r="P164" s="7">
        <v>942637</v>
      </c>
      <c r="Q164" s="7">
        <v>418993</v>
      </c>
      <c r="R164" s="7">
        <v>115824</v>
      </c>
      <c r="S164" s="7">
        <v>74117</v>
      </c>
      <c r="T164" s="7">
        <v>20397</v>
      </c>
      <c r="U164" s="7">
        <v>19209</v>
      </c>
      <c r="V164" s="7">
        <v>0</v>
      </c>
      <c r="W164" s="7">
        <f t="shared" si="6"/>
        <v>2218824</v>
      </c>
      <c r="X164" s="7">
        <v>0</v>
      </c>
      <c r="Y164" s="7">
        <v>1147011</v>
      </c>
      <c r="Z164" s="7">
        <v>1701226</v>
      </c>
      <c r="AA164" s="7">
        <v>1028606</v>
      </c>
      <c r="AB164" s="7">
        <v>413163</v>
      </c>
      <c r="AC164" s="7">
        <v>239633</v>
      </c>
      <c r="AD164" s="7">
        <v>127307</v>
      </c>
      <c r="AE164" s="7">
        <v>46583</v>
      </c>
      <c r="AF164" s="7">
        <v>0</v>
      </c>
      <c r="AG164" s="7">
        <f t="shared" si="7"/>
        <v>4703529</v>
      </c>
    </row>
    <row r="165" spans="1:33" ht="12.75">
      <c r="A165" s="3" t="s">
        <v>324</v>
      </c>
      <c r="B165" s="6" t="s">
        <v>660</v>
      </c>
      <c r="C165" s="2" t="s">
        <v>325</v>
      </c>
      <c r="D165" s="7">
        <v>53156</v>
      </c>
      <c r="E165" s="7">
        <v>12409652</v>
      </c>
      <c r="F165" s="7">
        <v>1906656</v>
      </c>
      <c r="G165" s="7">
        <v>1381328</v>
      </c>
      <c r="H165" s="7">
        <v>422972</v>
      </c>
      <c r="I165" s="7">
        <v>121898</v>
      </c>
      <c r="J165" s="7">
        <v>39380</v>
      </c>
      <c r="K165" s="7">
        <v>3218</v>
      </c>
      <c r="L165" s="7">
        <v>0</v>
      </c>
      <c r="M165" s="7">
        <f t="shared" si="8"/>
        <v>16338260</v>
      </c>
      <c r="N165" s="7">
        <v>40918</v>
      </c>
      <c r="O165" s="7">
        <v>25076148</v>
      </c>
      <c r="P165" s="7">
        <v>3435146</v>
      </c>
      <c r="Q165" s="7">
        <v>1726789</v>
      </c>
      <c r="R165" s="7">
        <v>404918</v>
      </c>
      <c r="S165" s="7">
        <v>95372</v>
      </c>
      <c r="T165" s="7">
        <v>23744</v>
      </c>
      <c r="U165" s="7">
        <v>2103</v>
      </c>
      <c r="V165" s="7">
        <v>0</v>
      </c>
      <c r="W165" s="7">
        <f t="shared" si="6"/>
        <v>30805138</v>
      </c>
      <c r="X165" s="7">
        <v>94074</v>
      </c>
      <c r="Y165" s="7">
        <v>37485800</v>
      </c>
      <c r="Z165" s="7">
        <v>5341802</v>
      </c>
      <c r="AA165" s="7">
        <v>3108117</v>
      </c>
      <c r="AB165" s="7">
        <v>827890</v>
      </c>
      <c r="AC165" s="7">
        <v>217270</v>
      </c>
      <c r="AD165" s="7">
        <v>63124</v>
      </c>
      <c r="AE165" s="7">
        <v>5321</v>
      </c>
      <c r="AF165" s="7">
        <v>0</v>
      </c>
      <c r="AG165" s="7">
        <f t="shared" si="7"/>
        <v>47143398</v>
      </c>
    </row>
    <row r="166" spans="1:33" ht="12.75">
      <c r="A166" s="3" t="s">
        <v>326</v>
      </c>
      <c r="B166" s="6" t="s">
        <v>658</v>
      </c>
      <c r="C166" s="2" t="s">
        <v>327</v>
      </c>
      <c r="D166" s="7">
        <v>8295</v>
      </c>
      <c r="E166" s="7">
        <v>2815049</v>
      </c>
      <c r="F166" s="7">
        <v>623501</v>
      </c>
      <c r="G166" s="7">
        <v>373602</v>
      </c>
      <c r="H166" s="7">
        <v>93233</v>
      </c>
      <c r="I166" s="7">
        <v>24869</v>
      </c>
      <c r="J166" s="7">
        <v>11680</v>
      </c>
      <c r="K166" s="7">
        <v>0</v>
      </c>
      <c r="L166" s="7">
        <v>0</v>
      </c>
      <c r="M166" s="7">
        <f t="shared" si="8"/>
        <v>3950229</v>
      </c>
      <c r="N166" s="7">
        <v>4171</v>
      </c>
      <c r="O166" s="7">
        <v>4441311</v>
      </c>
      <c r="P166" s="7">
        <v>377333</v>
      </c>
      <c r="Q166" s="7">
        <v>123843</v>
      </c>
      <c r="R166" s="7">
        <v>53510</v>
      </c>
      <c r="S166" s="7">
        <v>20427</v>
      </c>
      <c r="T166" s="7">
        <v>5660</v>
      </c>
      <c r="U166" s="7">
        <v>1080</v>
      </c>
      <c r="V166" s="7">
        <v>0</v>
      </c>
      <c r="W166" s="7">
        <f t="shared" si="6"/>
        <v>5027335</v>
      </c>
      <c r="X166" s="7">
        <v>12466</v>
      </c>
      <c r="Y166" s="7">
        <v>7256360</v>
      </c>
      <c r="Z166" s="7">
        <v>1000834</v>
      </c>
      <c r="AA166" s="7">
        <v>497445</v>
      </c>
      <c r="AB166" s="7">
        <v>146743</v>
      </c>
      <c r="AC166" s="7">
        <v>45296</v>
      </c>
      <c r="AD166" s="7">
        <v>17340</v>
      </c>
      <c r="AE166" s="7">
        <v>1080</v>
      </c>
      <c r="AF166" s="7">
        <v>0</v>
      </c>
      <c r="AG166" s="7">
        <f t="shared" si="7"/>
        <v>8977564</v>
      </c>
    </row>
    <row r="167" spans="1:33" ht="12.75">
      <c r="A167" s="3" t="s">
        <v>328</v>
      </c>
      <c r="B167" s="6" t="s">
        <v>661</v>
      </c>
      <c r="C167" s="2" t="s">
        <v>329</v>
      </c>
      <c r="D167" s="7">
        <v>530.49</v>
      </c>
      <c r="E167" s="7">
        <v>1260594.06</v>
      </c>
      <c r="F167" s="7">
        <v>2943765.02</v>
      </c>
      <c r="G167" s="7">
        <v>2030532</v>
      </c>
      <c r="H167" s="7">
        <v>685364.93</v>
      </c>
      <c r="I167" s="7">
        <v>234168.91</v>
      </c>
      <c r="J167" s="7">
        <v>89030.89</v>
      </c>
      <c r="K167" s="7">
        <v>17378.44</v>
      </c>
      <c r="L167" s="7">
        <v>0</v>
      </c>
      <c r="M167" s="7">
        <f t="shared" si="8"/>
        <v>7261364.74</v>
      </c>
      <c r="N167" s="7">
        <v>2110.75</v>
      </c>
      <c r="O167" s="7">
        <v>1699803.29</v>
      </c>
      <c r="P167" s="7">
        <v>4114772.6</v>
      </c>
      <c r="Q167" s="7">
        <v>1938475.45</v>
      </c>
      <c r="R167" s="7">
        <v>427899.08</v>
      </c>
      <c r="S167" s="7">
        <v>169927.62</v>
      </c>
      <c r="T167" s="7">
        <v>68242.66</v>
      </c>
      <c r="U167" s="7">
        <v>24072.31</v>
      </c>
      <c r="V167" s="7">
        <v>0</v>
      </c>
      <c r="W167" s="7">
        <f t="shared" si="6"/>
        <v>8445303.760000002</v>
      </c>
      <c r="X167" s="7">
        <v>2641.24</v>
      </c>
      <c r="Y167" s="7">
        <v>2960397.35</v>
      </c>
      <c r="Z167" s="7">
        <v>7058537.62</v>
      </c>
      <c r="AA167" s="7">
        <v>3969007.45</v>
      </c>
      <c r="AB167" s="7">
        <v>1113264.01</v>
      </c>
      <c r="AC167" s="7">
        <v>404096.53</v>
      </c>
      <c r="AD167" s="7">
        <v>157273.55</v>
      </c>
      <c r="AE167" s="7">
        <v>41450.75</v>
      </c>
      <c r="AF167" s="7">
        <v>0</v>
      </c>
      <c r="AG167" s="7">
        <f t="shared" si="7"/>
        <v>15706668.5</v>
      </c>
    </row>
    <row r="168" spans="1:33" ht="12.75">
      <c r="A168" s="3" t="s">
        <v>330</v>
      </c>
      <c r="B168" s="6" t="s">
        <v>658</v>
      </c>
      <c r="C168" s="2" t="s">
        <v>331</v>
      </c>
      <c r="D168" s="7">
        <v>1729.4</v>
      </c>
      <c r="E168" s="7">
        <v>338420.98</v>
      </c>
      <c r="F168" s="7">
        <v>470306.8</v>
      </c>
      <c r="G168" s="7">
        <v>219872.84</v>
      </c>
      <c r="H168" s="7">
        <v>101049.94</v>
      </c>
      <c r="I168" s="7">
        <v>62708.63</v>
      </c>
      <c r="J168" s="7">
        <v>16893.37</v>
      </c>
      <c r="K168" s="7">
        <v>14827.42</v>
      </c>
      <c r="L168" s="7">
        <v>0</v>
      </c>
      <c r="M168" s="7">
        <f t="shared" si="8"/>
        <v>1225809.38</v>
      </c>
      <c r="N168" s="7">
        <v>0</v>
      </c>
      <c r="O168" s="7">
        <v>335403.28</v>
      </c>
      <c r="P168" s="7">
        <v>462214.91</v>
      </c>
      <c r="Q168" s="7">
        <v>95819.43</v>
      </c>
      <c r="R168" s="7">
        <v>46423.44</v>
      </c>
      <c r="S168" s="7">
        <v>31606.39</v>
      </c>
      <c r="T168" s="7">
        <v>13413.32</v>
      </c>
      <c r="U168" s="7">
        <v>8663.81</v>
      </c>
      <c r="V168" s="7">
        <v>0</v>
      </c>
      <c r="W168" s="7">
        <f t="shared" si="6"/>
        <v>993544.5799999998</v>
      </c>
      <c r="X168" s="7">
        <v>1729.4</v>
      </c>
      <c r="Y168" s="7">
        <v>673824.26</v>
      </c>
      <c r="Z168" s="7">
        <v>932521.71</v>
      </c>
      <c r="AA168" s="7">
        <v>315692.27</v>
      </c>
      <c r="AB168" s="7">
        <v>147473.38</v>
      </c>
      <c r="AC168" s="7">
        <v>94315.02</v>
      </c>
      <c r="AD168" s="7">
        <v>30306.69</v>
      </c>
      <c r="AE168" s="7">
        <v>23491.23</v>
      </c>
      <c r="AF168" s="7">
        <v>0</v>
      </c>
      <c r="AG168" s="7">
        <f t="shared" si="7"/>
        <v>2219353.96</v>
      </c>
    </row>
    <row r="169" spans="1:33" ht="12.75">
      <c r="A169" s="3" t="s">
        <v>332</v>
      </c>
      <c r="B169" s="6" t="s">
        <v>658</v>
      </c>
      <c r="C169" s="2" t="s">
        <v>333</v>
      </c>
      <c r="D169" s="7">
        <v>8457</v>
      </c>
      <c r="E169" s="7">
        <v>830940</v>
      </c>
      <c r="F169" s="7">
        <v>1169768</v>
      </c>
      <c r="G169" s="7">
        <v>779368</v>
      </c>
      <c r="H169" s="7">
        <v>337414</v>
      </c>
      <c r="I169" s="7">
        <v>135933</v>
      </c>
      <c r="J169" s="7">
        <v>54447</v>
      </c>
      <c r="K169" s="7">
        <v>20537</v>
      </c>
      <c r="L169" s="7">
        <v>0</v>
      </c>
      <c r="M169" s="7">
        <f t="shared" si="8"/>
        <v>3336864</v>
      </c>
      <c r="N169" s="7">
        <v>6591</v>
      </c>
      <c r="O169" s="7">
        <v>914788</v>
      </c>
      <c r="P169" s="7">
        <v>1070022</v>
      </c>
      <c r="Q169" s="7">
        <v>517868</v>
      </c>
      <c r="R169" s="7">
        <v>131794</v>
      </c>
      <c r="S169" s="7">
        <v>69778</v>
      </c>
      <c r="T169" s="7">
        <v>34558</v>
      </c>
      <c r="U169" s="7">
        <v>4139</v>
      </c>
      <c r="V169" s="7">
        <v>0</v>
      </c>
      <c r="W169" s="7">
        <f t="shared" si="6"/>
        <v>2749538</v>
      </c>
      <c r="X169" s="7">
        <v>15048</v>
      </c>
      <c r="Y169" s="7">
        <v>1745728</v>
      </c>
      <c r="Z169" s="7">
        <v>2239790</v>
      </c>
      <c r="AA169" s="7">
        <v>1297236</v>
      </c>
      <c r="AB169" s="7">
        <v>469208</v>
      </c>
      <c r="AC169" s="7">
        <v>205711</v>
      </c>
      <c r="AD169" s="7">
        <v>89005</v>
      </c>
      <c r="AE169" s="7">
        <v>24676</v>
      </c>
      <c r="AF169" s="7">
        <v>0</v>
      </c>
      <c r="AG169" s="7">
        <f t="shared" si="7"/>
        <v>6086402</v>
      </c>
    </row>
    <row r="170" spans="1:33" ht="12.75">
      <c r="A170" s="3" t="s">
        <v>334</v>
      </c>
      <c r="B170" s="6" t="s">
        <v>659</v>
      </c>
      <c r="C170" s="2" t="s">
        <v>335</v>
      </c>
      <c r="D170" s="7">
        <v>0</v>
      </c>
      <c r="E170" s="7">
        <v>59402</v>
      </c>
      <c r="F170" s="7">
        <v>714557</v>
      </c>
      <c r="G170" s="7">
        <v>1479106</v>
      </c>
      <c r="H170" s="7">
        <v>1717431</v>
      </c>
      <c r="I170" s="7">
        <v>654190</v>
      </c>
      <c r="J170" s="7">
        <v>169263</v>
      </c>
      <c r="K170" s="7">
        <v>62000</v>
      </c>
      <c r="L170" s="7">
        <v>3486</v>
      </c>
      <c r="M170" s="7">
        <f t="shared" si="8"/>
        <v>4859435</v>
      </c>
      <c r="N170" s="7">
        <v>0</v>
      </c>
      <c r="O170" s="7">
        <v>250289</v>
      </c>
      <c r="P170" s="7">
        <v>1534667</v>
      </c>
      <c r="Q170" s="7">
        <v>3267460</v>
      </c>
      <c r="R170" s="7">
        <v>2803576</v>
      </c>
      <c r="S170" s="7">
        <v>622706</v>
      </c>
      <c r="T170" s="7">
        <v>132558</v>
      </c>
      <c r="U170" s="7">
        <v>33904</v>
      </c>
      <c r="V170" s="7">
        <v>2657</v>
      </c>
      <c r="W170" s="7">
        <f t="shared" si="6"/>
        <v>8647817</v>
      </c>
      <c r="X170" s="7">
        <v>0</v>
      </c>
      <c r="Y170" s="7">
        <v>309691</v>
      </c>
      <c r="Z170" s="7">
        <v>2249224</v>
      </c>
      <c r="AA170" s="7">
        <v>4746566</v>
      </c>
      <c r="AB170" s="7">
        <v>4521007</v>
      </c>
      <c r="AC170" s="7">
        <v>1276896</v>
      </c>
      <c r="AD170" s="7">
        <v>301821</v>
      </c>
      <c r="AE170" s="7">
        <v>95904</v>
      </c>
      <c r="AF170" s="7">
        <v>6143</v>
      </c>
      <c r="AG170" s="7">
        <f t="shared" si="7"/>
        <v>13507252</v>
      </c>
    </row>
    <row r="171" spans="1:33" ht="12.75">
      <c r="A171" s="3" t="s">
        <v>336</v>
      </c>
      <c r="B171" s="6" t="s">
        <v>658</v>
      </c>
      <c r="C171" s="2" t="s">
        <v>337</v>
      </c>
      <c r="D171" s="7" t="s">
        <v>743</v>
      </c>
      <c r="E171" s="7" t="s">
        <v>743</v>
      </c>
      <c r="F171" s="7" t="s">
        <v>743</v>
      </c>
      <c r="G171" s="7" t="s">
        <v>743</v>
      </c>
      <c r="H171" s="7" t="s">
        <v>743</v>
      </c>
      <c r="I171" s="7" t="s">
        <v>743</v>
      </c>
      <c r="J171" s="7" t="s">
        <v>743</v>
      </c>
      <c r="K171" s="7" t="s">
        <v>743</v>
      </c>
      <c r="L171" s="7" t="s">
        <v>743</v>
      </c>
      <c r="M171" s="7" t="s">
        <v>743</v>
      </c>
      <c r="N171" s="7" t="s">
        <v>743</v>
      </c>
      <c r="O171" s="7" t="s">
        <v>743</v>
      </c>
      <c r="P171" s="7" t="s">
        <v>743</v>
      </c>
      <c r="Q171" s="7" t="s">
        <v>743</v>
      </c>
      <c r="R171" s="7" t="s">
        <v>743</v>
      </c>
      <c r="S171" s="7" t="s">
        <v>743</v>
      </c>
      <c r="T171" s="7" t="s">
        <v>743</v>
      </c>
      <c r="U171" s="7" t="s">
        <v>743</v>
      </c>
      <c r="V171" s="7" t="s">
        <v>743</v>
      </c>
      <c r="W171" s="7" t="s">
        <v>743</v>
      </c>
      <c r="X171" s="7">
        <v>2831.544</v>
      </c>
      <c r="Y171" s="7">
        <v>1049296.7959999999</v>
      </c>
      <c r="Z171" s="7">
        <v>1080405.3269333332</v>
      </c>
      <c r="AA171" s="7">
        <v>685009.9210666666</v>
      </c>
      <c r="AB171" s="7">
        <v>438873.5892</v>
      </c>
      <c r="AC171" s="7">
        <v>253944.0522666667</v>
      </c>
      <c r="AD171" s="7">
        <v>107271.82093333332</v>
      </c>
      <c r="AE171" s="7">
        <v>36705.2</v>
      </c>
      <c r="AF171" s="7">
        <v>3146.16</v>
      </c>
      <c r="AG171" s="7">
        <f t="shared" si="7"/>
        <v>3657484.4103999995</v>
      </c>
    </row>
    <row r="172" spans="1:33" ht="12.75">
      <c r="A172" s="3" t="s">
        <v>338</v>
      </c>
      <c r="B172" s="6" t="s">
        <v>658</v>
      </c>
      <c r="C172" s="2" t="s">
        <v>339</v>
      </c>
      <c r="D172" s="7">
        <v>4016.46</v>
      </c>
      <c r="E172" s="7">
        <v>709401.83</v>
      </c>
      <c r="F172" s="7">
        <v>1028662.91</v>
      </c>
      <c r="G172" s="7">
        <v>519404.05</v>
      </c>
      <c r="H172" s="7">
        <v>217798.22</v>
      </c>
      <c r="I172" s="7">
        <v>106023.39</v>
      </c>
      <c r="J172" s="7">
        <v>49408.5</v>
      </c>
      <c r="K172" s="7">
        <v>17158.46</v>
      </c>
      <c r="L172" s="7">
        <v>0</v>
      </c>
      <c r="M172" s="7">
        <f aca="true" t="shared" si="9" ref="M172:M230">SUM(D172:L172)</f>
        <v>2651873.8200000003</v>
      </c>
      <c r="N172" s="7">
        <v>1159.61</v>
      </c>
      <c r="O172" s="7">
        <v>458381.39</v>
      </c>
      <c r="P172" s="7">
        <v>812354.94</v>
      </c>
      <c r="Q172" s="7">
        <v>295028.18</v>
      </c>
      <c r="R172" s="7">
        <v>104818.29</v>
      </c>
      <c r="S172" s="7">
        <v>56092.25</v>
      </c>
      <c r="T172" s="7">
        <v>5857.02</v>
      </c>
      <c r="U172" s="7">
        <v>11373.12</v>
      </c>
      <c r="V172" s="7">
        <v>0</v>
      </c>
      <c r="W172" s="7">
        <f aca="true" t="shared" si="10" ref="W172:W230">SUM(N172:V172)</f>
        <v>1745064.8</v>
      </c>
      <c r="X172" s="7">
        <v>5176.07</v>
      </c>
      <c r="Y172" s="7">
        <v>1167783.22</v>
      </c>
      <c r="Z172" s="7">
        <v>1841017.85</v>
      </c>
      <c r="AA172" s="7">
        <v>814432.23</v>
      </c>
      <c r="AB172" s="7">
        <v>322616.51</v>
      </c>
      <c r="AC172" s="7">
        <v>162115.64</v>
      </c>
      <c r="AD172" s="7">
        <v>55265.52</v>
      </c>
      <c r="AE172" s="7">
        <v>28531.58</v>
      </c>
      <c r="AF172" s="7">
        <v>0</v>
      </c>
      <c r="AG172" s="7">
        <f t="shared" si="7"/>
        <v>4396938.619999999</v>
      </c>
    </row>
    <row r="173" spans="1:33" ht="12.75">
      <c r="A173" s="3" t="s">
        <v>340</v>
      </c>
      <c r="B173" s="6" t="s">
        <v>658</v>
      </c>
      <c r="C173" s="2" t="s">
        <v>341</v>
      </c>
      <c r="D173" s="7">
        <v>0</v>
      </c>
      <c r="E173" s="7">
        <v>206020.26</v>
      </c>
      <c r="F173" s="7">
        <v>815148.97</v>
      </c>
      <c r="G173" s="7">
        <v>883738.64</v>
      </c>
      <c r="H173" s="7">
        <v>725607.16</v>
      </c>
      <c r="I173" s="7">
        <v>246849.73</v>
      </c>
      <c r="J173" s="7">
        <v>87115</v>
      </c>
      <c r="K173" s="7">
        <v>33179.22</v>
      </c>
      <c r="L173" s="7">
        <v>0</v>
      </c>
      <c r="M173" s="7">
        <f t="shared" si="9"/>
        <v>2997658.9800000004</v>
      </c>
      <c r="N173" s="7">
        <v>232.25</v>
      </c>
      <c r="O173" s="7">
        <v>129213.2</v>
      </c>
      <c r="P173" s="7">
        <v>626849.19</v>
      </c>
      <c r="Q173" s="7">
        <v>975476.92</v>
      </c>
      <c r="R173" s="7">
        <v>552521.66</v>
      </c>
      <c r="S173" s="7">
        <v>142589.96</v>
      </c>
      <c r="T173" s="7">
        <v>57772.57</v>
      </c>
      <c r="U173" s="7">
        <v>24521.83</v>
      </c>
      <c r="V173" s="7">
        <v>1367.72</v>
      </c>
      <c r="W173" s="7">
        <f t="shared" si="10"/>
        <v>2510545.3000000003</v>
      </c>
      <c r="X173" s="7">
        <v>232.25</v>
      </c>
      <c r="Y173" s="7">
        <v>335233.46</v>
      </c>
      <c r="Z173" s="7">
        <v>1441998.16</v>
      </c>
      <c r="AA173" s="7">
        <v>1859215.56</v>
      </c>
      <c r="AB173" s="7">
        <v>1278128.82</v>
      </c>
      <c r="AC173" s="7">
        <v>389439.69</v>
      </c>
      <c r="AD173" s="7">
        <v>144887.57</v>
      </c>
      <c r="AE173" s="7">
        <v>57701.05</v>
      </c>
      <c r="AF173" s="7">
        <v>1367.72</v>
      </c>
      <c r="AG173" s="7">
        <f t="shared" si="7"/>
        <v>5508204.28</v>
      </c>
    </row>
    <row r="174" spans="1:33" ht="12.75">
      <c r="A174" s="3" t="s">
        <v>342</v>
      </c>
      <c r="B174" s="6" t="s">
        <v>661</v>
      </c>
      <c r="C174" s="2" t="s">
        <v>343</v>
      </c>
      <c r="D174" s="7">
        <v>3922</v>
      </c>
      <c r="E174" s="7">
        <v>4636164</v>
      </c>
      <c r="F174" s="7">
        <v>937778</v>
      </c>
      <c r="G174" s="7">
        <v>839304</v>
      </c>
      <c r="H174" s="7">
        <v>146096</v>
      </c>
      <c r="I174" s="7">
        <v>72049</v>
      </c>
      <c r="J174" s="7">
        <v>17506</v>
      </c>
      <c r="K174" s="7">
        <v>10023</v>
      </c>
      <c r="L174" s="7">
        <v>0</v>
      </c>
      <c r="M174" s="7">
        <f t="shared" si="9"/>
        <v>6662842</v>
      </c>
      <c r="N174" s="7">
        <v>8314</v>
      </c>
      <c r="O174" s="7">
        <v>7704498</v>
      </c>
      <c r="P174" s="7">
        <v>1004970</v>
      </c>
      <c r="Q174" s="7">
        <v>540544</v>
      </c>
      <c r="R174" s="7">
        <v>130850</v>
      </c>
      <c r="S174" s="7">
        <v>57926</v>
      </c>
      <c r="T174" s="7">
        <v>16830</v>
      </c>
      <c r="U174" s="7">
        <v>6364</v>
      </c>
      <c r="V174" s="7">
        <v>0</v>
      </c>
      <c r="W174" s="7">
        <f t="shared" si="10"/>
        <v>9470296</v>
      </c>
      <c r="X174" s="7">
        <v>12236</v>
      </c>
      <c r="Y174" s="7">
        <v>12340662</v>
      </c>
      <c r="Z174" s="7">
        <v>1942748</v>
      </c>
      <c r="AA174" s="7">
        <v>1379848</v>
      </c>
      <c r="AB174" s="7">
        <v>276946</v>
      </c>
      <c r="AC174" s="7">
        <v>129975</v>
      </c>
      <c r="AD174" s="7">
        <v>34336</v>
      </c>
      <c r="AE174" s="7">
        <v>16387</v>
      </c>
      <c r="AF174" s="7">
        <v>0</v>
      </c>
      <c r="AG174" s="7">
        <f t="shared" si="7"/>
        <v>16133138</v>
      </c>
    </row>
    <row r="175" spans="1:33" ht="12.75">
      <c r="A175" s="3" t="s">
        <v>344</v>
      </c>
      <c r="B175" s="6" t="s">
        <v>661</v>
      </c>
      <c r="C175" s="2" t="s">
        <v>345</v>
      </c>
      <c r="D175" s="7">
        <v>1157.18</v>
      </c>
      <c r="E175" s="7">
        <v>1451825.54</v>
      </c>
      <c r="F175" s="7">
        <v>2177815.69</v>
      </c>
      <c r="G175" s="7">
        <v>1598636.42</v>
      </c>
      <c r="H175" s="7">
        <v>381271.73</v>
      </c>
      <c r="I175" s="7">
        <v>168657.47</v>
      </c>
      <c r="J175" s="7">
        <v>68172.37</v>
      </c>
      <c r="K175" s="7">
        <v>32822.57</v>
      </c>
      <c r="L175" s="7">
        <v>0</v>
      </c>
      <c r="M175" s="7">
        <f t="shared" si="9"/>
        <v>5880358.970000001</v>
      </c>
      <c r="N175" s="7">
        <v>2718.51</v>
      </c>
      <c r="O175" s="7">
        <v>2717649.09</v>
      </c>
      <c r="P175" s="7">
        <v>2899670.28</v>
      </c>
      <c r="Q175" s="7">
        <v>1930505.02</v>
      </c>
      <c r="R175" s="7">
        <v>444709.04</v>
      </c>
      <c r="S175" s="7">
        <v>235049.57</v>
      </c>
      <c r="T175" s="7">
        <v>71614.08</v>
      </c>
      <c r="U175" s="7">
        <v>19010.64</v>
      </c>
      <c r="V175" s="7">
        <v>0</v>
      </c>
      <c r="W175" s="7">
        <f t="shared" si="10"/>
        <v>8320926.229999999</v>
      </c>
      <c r="X175" s="7">
        <v>3875.69</v>
      </c>
      <c r="Y175" s="7">
        <v>4169474.63</v>
      </c>
      <c r="Z175" s="7">
        <v>5077485.97</v>
      </c>
      <c r="AA175" s="7">
        <v>3529141.44</v>
      </c>
      <c r="AB175" s="7">
        <v>825980.77</v>
      </c>
      <c r="AC175" s="7">
        <v>403707.04</v>
      </c>
      <c r="AD175" s="7">
        <v>139786.45</v>
      </c>
      <c r="AE175" s="7">
        <v>51833.21</v>
      </c>
      <c r="AF175" s="7">
        <v>0</v>
      </c>
      <c r="AG175" s="7">
        <f t="shared" si="7"/>
        <v>14201285.199999997</v>
      </c>
    </row>
    <row r="176" spans="1:33" ht="12.75">
      <c r="A176" s="3" t="s">
        <v>346</v>
      </c>
      <c r="B176" s="6" t="s">
        <v>658</v>
      </c>
      <c r="C176" s="2" t="s">
        <v>347</v>
      </c>
      <c r="D176" s="7">
        <v>2372</v>
      </c>
      <c r="E176" s="7">
        <v>208781</v>
      </c>
      <c r="F176" s="7">
        <v>351483</v>
      </c>
      <c r="G176" s="7">
        <v>378328</v>
      </c>
      <c r="H176" s="7">
        <v>573217</v>
      </c>
      <c r="I176" s="7">
        <v>302690</v>
      </c>
      <c r="J176" s="7">
        <v>123824</v>
      </c>
      <c r="K176" s="7">
        <v>63370</v>
      </c>
      <c r="L176" s="7">
        <v>8251</v>
      </c>
      <c r="M176" s="7">
        <f t="shared" si="9"/>
        <v>2012316</v>
      </c>
      <c r="N176" s="7">
        <v>0</v>
      </c>
      <c r="O176" s="7">
        <v>138437</v>
      </c>
      <c r="P176" s="7">
        <v>364880</v>
      </c>
      <c r="Q176" s="7">
        <v>437245</v>
      </c>
      <c r="R176" s="7">
        <v>673771</v>
      </c>
      <c r="S176" s="7">
        <v>240182</v>
      </c>
      <c r="T176" s="7">
        <v>72988</v>
      </c>
      <c r="U176" s="7">
        <v>49310</v>
      </c>
      <c r="V176" s="7">
        <v>4248</v>
      </c>
      <c r="W176" s="7">
        <f t="shared" si="10"/>
        <v>1981061</v>
      </c>
      <c r="X176" s="7">
        <v>2372</v>
      </c>
      <c r="Y176" s="7">
        <v>347218</v>
      </c>
      <c r="Z176" s="7">
        <v>716363</v>
      </c>
      <c r="AA176" s="7">
        <v>815573</v>
      </c>
      <c r="AB176" s="7">
        <v>1246988</v>
      </c>
      <c r="AC176" s="7">
        <v>542872</v>
      </c>
      <c r="AD176" s="7">
        <v>196812</v>
      </c>
      <c r="AE176" s="7">
        <v>112680</v>
      </c>
      <c r="AF176" s="7">
        <v>12499</v>
      </c>
      <c r="AG176" s="7">
        <f t="shared" si="7"/>
        <v>3993377</v>
      </c>
    </row>
    <row r="177" spans="1:33" ht="12.75">
      <c r="A177" s="3" t="s">
        <v>348</v>
      </c>
      <c r="B177" s="6" t="s">
        <v>658</v>
      </c>
      <c r="C177" s="2" t="s">
        <v>349</v>
      </c>
      <c r="D177" s="7">
        <v>2096.31</v>
      </c>
      <c r="E177" s="7">
        <v>826444.32</v>
      </c>
      <c r="F177" s="7">
        <v>1240883.94</v>
      </c>
      <c r="G177" s="7">
        <v>1405730.08</v>
      </c>
      <c r="H177" s="7">
        <v>1058378.61</v>
      </c>
      <c r="I177" s="7">
        <v>461584.36</v>
      </c>
      <c r="J177" s="7">
        <v>167078.9</v>
      </c>
      <c r="K177" s="7">
        <v>41776.16</v>
      </c>
      <c r="L177" s="7">
        <v>2946.94</v>
      </c>
      <c r="M177" s="7">
        <f t="shared" si="9"/>
        <v>5206919.620000001</v>
      </c>
      <c r="N177" s="7">
        <v>4042.36</v>
      </c>
      <c r="O177" s="7">
        <v>698826.89</v>
      </c>
      <c r="P177" s="7">
        <v>1296030.52</v>
      </c>
      <c r="Q177" s="7">
        <v>1291010.46</v>
      </c>
      <c r="R177" s="7">
        <v>396638.31</v>
      </c>
      <c r="S177" s="7">
        <v>149043.57</v>
      </c>
      <c r="T177" s="7">
        <v>52996.12</v>
      </c>
      <c r="U177" s="7">
        <v>19203.86</v>
      </c>
      <c r="V177" s="7">
        <v>1969.35</v>
      </c>
      <c r="W177" s="7">
        <f t="shared" si="10"/>
        <v>3909761.44</v>
      </c>
      <c r="X177" s="7">
        <v>6138.67</v>
      </c>
      <c r="Y177" s="7">
        <v>1525271.21</v>
      </c>
      <c r="Z177" s="7">
        <v>2536914.46</v>
      </c>
      <c r="AA177" s="7">
        <v>2696740.54</v>
      </c>
      <c r="AB177" s="7">
        <v>1455016.92</v>
      </c>
      <c r="AC177" s="7">
        <v>610627.93</v>
      </c>
      <c r="AD177" s="7">
        <v>220075.02</v>
      </c>
      <c r="AE177" s="7">
        <v>60980.02</v>
      </c>
      <c r="AF177" s="7">
        <v>4916.29</v>
      </c>
      <c r="AG177" s="7">
        <f t="shared" si="7"/>
        <v>9116681.059999999</v>
      </c>
    </row>
    <row r="178" spans="1:33" ht="12.75">
      <c r="A178" s="3" t="s">
        <v>350</v>
      </c>
      <c r="B178" s="6" t="s">
        <v>658</v>
      </c>
      <c r="C178" s="2" t="s">
        <v>351</v>
      </c>
      <c r="D178" s="7">
        <v>7281</v>
      </c>
      <c r="E178" s="7">
        <v>2273326.59</v>
      </c>
      <c r="F178" s="7">
        <v>645759.04</v>
      </c>
      <c r="G178" s="7">
        <v>455754</v>
      </c>
      <c r="H178" s="7">
        <v>215880</v>
      </c>
      <c r="I178" s="7">
        <v>116817</v>
      </c>
      <c r="J178" s="7">
        <v>47890</v>
      </c>
      <c r="K178" s="7">
        <v>16800</v>
      </c>
      <c r="L178" s="7">
        <v>0</v>
      </c>
      <c r="M178" s="7">
        <f t="shared" si="9"/>
        <v>3779507.63</v>
      </c>
      <c r="N178" s="7">
        <v>10344</v>
      </c>
      <c r="O178" s="7">
        <v>2499610</v>
      </c>
      <c r="P178" s="7">
        <v>341163</v>
      </c>
      <c r="Q178" s="7">
        <v>140611</v>
      </c>
      <c r="R178" s="7">
        <v>59234</v>
      </c>
      <c r="S178" s="7">
        <v>24961</v>
      </c>
      <c r="T178" s="7">
        <v>7030</v>
      </c>
      <c r="U178" s="7">
        <v>2157</v>
      </c>
      <c r="V178" s="7">
        <v>0</v>
      </c>
      <c r="W178" s="7">
        <f t="shared" si="10"/>
        <v>3085110</v>
      </c>
      <c r="X178" s="7">
        <v>17625</v>
      </c>
      <c r="Y178" s="7">
        <v>4772936.59</v>
      </c>
      <c r="Z178" s="7">
        <v>986922.04</v>
      </c>
      <c r="AA178" s="7">
        <v>596365</v>
      </c>
      <c r="AB178" s="7">
        <v>275114</v>
      </c>
      <c r="AC178" s="7">
        <v>141778</v>
      </c>
      <c r="AD178" s="7">
        <v>54920</v>
      </c>
      <c r="AE178" s="7">
        <v>18957</v>
      </c>
      <c r="AF178" s="7">
        <v>0</v>
      </c>
      <c r="AG178" s="7">
        <f t="shared" si="7"/>
        <v>6864617.63</v>
      </c>
    </row>
    <row r="179" spans="1:33" ht="12.75">
      <c r="A179" s="3" t="s">
        <v>352</v>
      </c>
      <c r="B179" s="6" t="s">
        <v>660</v>
      </c>
      <c r="C179" s="2" t="s">
        <v>353</v>
      </c>
      <c r="D179" s="7">
        <v>44140</v>
      </c>
      <c r="E179" s="7">
        <v>8469539</v>
      </c>
      <c r="F179" s="7">
        <v>1132877</v>
      </c>
      <c r="G179" s="7">
        <v>834525</v>
      </c>
      <c r="H179" s="7">
        <v>239323</v>
      </c>
      <c r="I179" s="7">
        <v>98898</v>
      </c>
      <c r="J179" s="7">
        <v>22098</v>
      </c>
      <c r="K179" s="7">
        <v>10131</v>
      </c>
      <c r="L179" s="7">
        <v>0</v>
      </c>
      <c r="M179" s="7">
        <f t="shared" si="9"/>
        <v>10851531</v>
      </c>
      <c r="N179" s="7">
        <v>19582</v>
      </c>
      <c r="O179" s="7">
        <v>13293675</v>
      </c>
      <c r="P179" s="7">
        <v>1024112</v>
      </c>
      <c r="Q179" s="7">
        <v>502563</v>
      </c>
      <c r="R179" s="7">
        <v>120395</v>
      </c>
      <c r="S179" s="7">
        <v>55811</v>
      </c>
      <c r="T179" s="7">
        <v>18740</v>
      </c>
      <c r="U179" s="7">
        <v>6250</v>
      </c>
      <c r="V179" s="7">
        <v>0.01</v>
      </c>
      <c r="W179" s="7">
        <f t="shared" si="10"/>
        <v>15041128.01</v>
      </c>
      <c r="X179" s="7">
        <v>63722</v>
      </c>
      <c r="Y179" s="7">
        <v>21763214</v>
      </c>
      <c r="Z179" s="7">
        <v>2156989</v>
      </c>
      <c r="AA179" s="7">
        <v>1337088</v>
      </c>
      <c r="AB179" s="7">
        <v>359718</v>
      </c>
      <c r="AC179" s="7">
        <v>154709</v>
      </c>
      <c r="AD179" s="7">
        <v>40838</v>
      </c>
      <c r="AE179" s="7">
        <v>16381</v>
      </c>
      <c r="AF179" s="7">
        <v>0.01</v>
      </c>
      <c r="AG179" s="7">
        <f t="shared" si="7"/>
        <v>25892659.01</v>
      </c>
    </row>
    <row r="180" spans="1:33" ht="12.75">
      <c r="A180" s="3" t="s">
        <v>354</v>
      </c>
      <c r="B180" s="6" t="s">
        <v>658</v>
      </c>
      <c r="C180" s="2" t="s">
        <v>355</v>
      </c>
      <c r="D180" s="7">
        <v>10454</v>
      </c>
      <c r="E180" s="7">
        <v>2339123</v>
      </c>
      <c r="F180" s="7">
        <v>748030</v>
      </c>
      <c r="G180" s="7">
        <v>546876</v>
      </c>
      <c r="H180" s="7">
        <v>140052</v>
      </c>
      <c r="I180" s="7">
        <v>70191</v>
      </c>
      <c r="J180" s="7">
        <v>38990</v>
      </c>
      <c r="K180" s="7">
        <v>14726</v>
      </c>
      <c r="L180" s="7">
        <v>0</v>
      </c>
      <c r="M180" s="7">
        <f t="shared" si="9"/>
        <v>3908442</v>
      </c>
      <c r="N180" s="7">
        <v>7721</v>
      </c>
      <c r="O180" s="7">
        <v>2432604</v>
      </c>
      <c r="P180" s="7">
        <v>317185</v>
      </c>
      <c r="Q180" s="7">
        <v>185372</v>
      </c>
      <c r="R180" s="7">
        <v>35593</v>
      </c>
      <c r="S180" s="7">
        <v>17231</v>
      </c>
      <c r="T180" s="7">
        <v>9287</v>
      </c>
      <c r="U180" s="7">
        <v>3752</v>
      </c>
      <c r="V180" s="7">
        <v>0</v>
      </c>
      <c r="W180" s="7">
        <f t="shared" si="10"/>
        <v>3008745</v>
      </c>
      <c r="X180" s="7">
        <v>18175</v>
      </c>
      <c r="Y180" s="7">
        <v>4771727</v>
      </c>
      <c r="Z180" s="7">
        <v>1065215</v>
      </c>
      <c r="AA180" s="7">
        <v>732248</v>
      </c>
      <c r="AB180" s="7">
        <v>175645</v>
      </c>
      <c r="AC180" s="7">
        <v>87422</v>
      </c>
      <c r="AD180" s="7">
        <v>48277</v>
      </c>
      <c r="AE180" s="7">
        <v>18478</v>
      </c>
      <c r="AF180" s="7">
        <v>0</v>
      </c>
      <c r="AG180" s="7">
        <f t="shared" si="7"/>
        <v>6917187</v>
      </c>
    </row>
    <row r="181" spans="1:33" ht="12.75">
      <c r="A181" s="3" t="s">
        <v>356</v>
      </c>
      <c r="B181" s="6" t="s">
        <v>659</v>
      </c>
      <c r="C181" s="2" t="s">
        <v>357</v>
      </c>
      <c r="D181" s="7">
        <v>0</v>
      </c>
      <c r="E181" s="7">
        <v>439348.67</v>
      </c>
      <c r="F181" s="7">
        <v>2613777.92</v>
      </c>
      <c r="G181" s="7">
        <v>3460031.76</v>
      </c>
      <c r="H181" s="7">
        <v>1591460.42</v>
      </c>
      <c r="I181" s="7">
        <v>239809.91</v>
      </c>
      <c r="J181" s="7">
        <v>44155.16</v>
      </c>
      <c r="K181" s="7">
        <v>0</v>
      </c>
      <c r="L181" s="7">
        <v>0</v>
      </c>
      <c r="M181" s="7">
        <f t="shared" si="9"/>
        <v>8388583.84</v>
      </c>
      <c r="N181" s="7">
        <v>0</v>
      </c>
      <c r="O181" s="7">
        <v>661331.76</v>
      </c>
      <c r="P181" s="7">
        <v>5001257.02</v>
      </c>
      <c r="Q181" s="7">
        <v>5739909.16</v>
      </c>
      <c r="R181" s="7">
        <v>2064306.38</v>
      </c>
      <c r="S181" s="7">
        <v>326524.92</v>
      </c>
      <c r="T181" s="7">
        <v>44712.86</v>
      </c>
      <c r="U181" s="7">
        <v>1672.37</v>
      </c>
      <c r="V181" s="7">
        <v>0</v>
      </c>
      <c r="W181" s="7">
        <f t="shared" si="10"/>
        <v>13839714.469999999</v>
      </c>
      <c r="X181" s="7">
        <v>0</v>
      </c>
      <c r="Y181" s="7">
        <v>1100680.43</v>
      </c>
      <c r="Z181" s="7">
        <v>7615034.9399999995</v>
      </c>
      <c r="AA181" s="7">
        <v>9199940.92</v>
      </c>
      <c r="AB181" s="7">
        <v>3655766.8</v>
      </c>
      <c r="AC181" s="7">
        <v>566334.83</v>
      </c>
      <c r="AD181" s="7">
        <v>88868.02</v>
      </c>
      <c r="AE181" s="7">
        <v>1672.37</v>
      </c>
      <c r="AF181" s="7">
        <v>0</v>
      </c>
      <c r="AG181" s="7">
        <f t="shared" si="7"/>
        <v>22228298.31</v>
      </c>
    </row>
    <row r="182" spans="1:33" ht="12.75">
      <c r="A182" s="3" t="s">
        <v>358</v>
      </c>
      <c r="B182" s="6" t="s">
        <v>658</v>
      </c>
      <c r="C182" s="2" t="s">
        <v>359</v>
      </c>
      <c r="D182" s="7">
        <v>3047</v>
      </c>
      <c r="E182" s="7">
        <v>1378627</v>
      </c>
      <c r="F182" s="7">
        <v>966494</v>
      </c>
      <c r="G182" s="7">
        <v>764649</v>
      </c>
      <c r="H182" s="7">
        <v>452583</v>
      </c>
      <c r="I182" s="7">
        <v>191230</v>
      </c>
      <c r="J182" s="7">
        <v>53147</v>
      </c>
      <c r="K182" s="7">
        <v>7687</v>
      </c>
      <c r="L182" s="7">
        <v>0</v>
      </c>
      <c r="M182" s="7">
        <f t="shared" si="9"/>
        <v>3817464</v>
      </c>
      <c r="N182" s="7">
        <v>1555</v>
      </c>
      <c r="O182" s="7">
        <v>1053811</v>
      </c>
      <c r="P182" s="7">
        <v>781881</v>
      </c>
      <c r="Q182" s="7">
        <v>328207</v>
      </c>
      <c r="R182" s="7">
        <v>130591</v>
      </c>
      <c r="S182" s="7">
        <v>35420</v>
      </c>
      <c r="T182" s="7">
        <v>15214</v>
      </c>
      <c r="U182" s="7">
        <v>4391</v>
      </c>
      <c r="V182" s="7">
        <v>0</v>
      </c>
      <c r="W182" s="7">
        <f t="shared" si="10"/>
        <v>2351070</v>
      </c>
      <c r="X182" s="7">
        <v>4602</v>
      </c>
      <c r="Y182" s="7">
        <v>2432438</v>
      </c>
      <c r="Z182" s="7">
        <v>1748375</v>
      </c>
      <c r="AA182" s="7">
        <v>1092856</v>
      </c>
      <c r="AB182" s="7">
        <v>583174</v>
      </c>
      <c r="AC182" s="7">
        <v>226650</v>
      </c>
      <c r="AD182" s="7">
        <v>68361</v>
      </c>
      <c r="AE182" s="7">
        <v>12078</v>
      </c>
      <c r="AF182" s="7">
        <v>0</v>
      </c>
      <c r="AG182" s="7">
        <f t="shared" si="7"/>
        <v>6168534</v>
      </c>
    </row>
    <row r="183" spans="1:33" ht="12.75">
      <c r="A183" s="3" t="s">
        <v>360</v>
      </c>
      <c r="B183" s="6" t="s">
        <v>658</v>
      </c>
      <c r="C183" s="2" t="s">
        <v>361</v>
      </c>
      <c r="D183" s="7">
        <v>0</v>
      </c>
      <c r="E183" s="7">
        <v>409774</v>
      </c>
      <c r="F183" s="7">
        <v>708222</v>
      </c>
      <c r="G183" s="7">
        <v>653710</v>
      </c>
      <c r="H183" s="7">
        <v>278274</v>
      </c>
      <c r="I183" s="7">
        <v>155744</v>
      </c>
      <c r="J183" s="7">
        <v>45617</v>
      </c>
      <c r="K183" s="7">
        <v>4048</v>
      </c>
      <c r="L183" s="7">
        <v>0</v>
      </c>
      <c r="M183" s="7">
        <f t="shared" si="9"/>
        <v>2255389</v>
      </c>
      <c r="N183" s="7">
        <v>0</v>
      </c>
      <c r="O183" s="7">
        <v>325754</v>
      </c>
      <c r="P183" s="7">
        <v>614160</v>
      </c>
      <c r="Q183" s="7">
        <v>604176</v>
      </c>
      <c r="R183" s="7">
        <v>198426</v>
      </c>
      <c r="S183" s="7">
        <v>80579</v>
      </c>
      <c r="T183" s="7">
        <v>23655</v>
      </c>
      <c r="U183" s="7">
        <v>9295</v>
      </c>
      <c r="V183" s="7">
        <v>0</v>
      </c>
      <c r="W183" s="7">
        <f t="shared" si="10"/>
        <v>1856045</v>
      </c>
      <c r="X183" s="7">
        <v>0</v>
      </c>
      <c r="Y183" s="7">
        <v>735528</v>
      </c>
      <c r="Z183" s="7">
        <v>1322382</v>
      </c>
      <c r="AA183" s="7">
        <v>1257886</v>
      </c>
      <c r="AB183" s="7">
        <v>476700</v>
      </c>
      <c r="AC183" s="7">
        <v>236323</v>
      </c>
      <c r="AD183" s="7">
        <v>69272</v>
      </c>
      <c r="AE183" s="7">
        <v>13343</v>
      </c>
      <c r="AF183" s="7">
        <v>0</v>
      </c>
      <c r="AG183" s="7">
        <f t="shared" si="7"/>
        <v>4111434</v>
      </c>
    </row>
    <row r="184" spans="1:33" ht="12.75">
      <c r="A184" s="3" t="s">
        <v>362</v>
      </c>
      <c r="B184" s="6" t="s">
        <v>658</v>
      </c>
      <c r="C184" s="2" t="s">
        <v>363</v>
      </c>
      <c r="D184" s="7">
        <v>10720</v>
      </c>
      <c r="E184" s="7">
        <v>2516723</v>
      </c>
      <c r="F184" s="7">
        <v>599396</v>
      </c>
      <c r="G184" s="7">
        <v>440722</v>
      </c>
      <c r="H184" s="7">
        <v>211644</v>
      </c>
      <c r="I184" s="7">
        <v>99306</v>
      </c>
      <c r="J184" s="7">
        <v>32801</v>
      </c>
      <c r="K184" s="7">
        <v>15235</v>
      </c>
      <c r="L184" s="7">
        <v>3044</v>
      </c>
      <c r="M184" s="7">
        <f t="shared" si="9"/>
        <v>3929591</v>
      </c>
      <c r="N184" s="7">
        <v>3899</v>
      </c>
      <c r="O184" s="7">
        <v>2377777</v>
      </c>
      <c r="P184" s="7">
        <v>300336</v>
      </c>
      <c r="Q184" s="7">
        <v>131395</v>
      </c>
      <c r="R184" s="7">
        <v>72515</v>
      </c>
      <c r="S184" s="7">
        <v>41239</v>
      </c>
      <c r="T184" s="7">
        <v>21817</v>
      </c>
      <c r="U184" s="7">
        <v>10221</v>
      </c>
      <c r="V184" s="7">
        <v>0</v>
      </c>
      <c r="W184" s="7">
        <f t="shared" si="10"/>
        <v>2959199</v>
      </c>
      <c r="X184" s="7">
        <v>14619</v>
      </c>
      <c r="Y184" s="7">
        <v>4894500</v>
      </c>
      <c r="Z184" s="7">
        <v>899732</v>
      </c>
      <c r="AA184" s="7">
        <v>572117</v>
      </c>
      <c r="AB184" s="7">
        <v>284159</v>
      </c>
      <c r="AC184" s="7">
        <v>140545</v>
      </c>
      <c r="AD184" s="7">
        <v>54618</v>
      </c>
      <c r="AE184" s="7">
        <v>25456</v>
      </c>
      <c r="AF184" s="7">
        <v>3044</v>
      </c>
      <c r="AG184" s="7">
        <f t="shared" si="7"/>
        <v>6888790</v>
      </c>
    </row>
    <row r="185" spans="1:33" ht="12.75">
      <c r="A185" s="3" t="s">
        <v>364</v>
      </c>
      <c r="B185" s="6" t="s">
        <v>661</v>
      </c>
      <c r="C185" s="2" t="s">
        <v>365</v>
      </c>
      <c r="D185" s="7">
        <v>8261.97</v>
      </c>
      <c r="E185" s="7">
        <v>4334319.79</v>
      </c>
      <c r="F185" s="7">
        <v>1456492.97</v>
      </c>
      <c r="G185" s="7">
        <v>531540.95</v>
      </c>
      <c r="H185" s="7">
        <v>143150.11</v>
      </c>
      <c r="I185" s="7">
        <v>40511.02</v>
      </c>
      <c r="J185" s="7">
        <v>6834.66</v>
      </c>
      <c r="K185" s="7">
        <v>1951.67</v>
      </c>
      <c r="L185" s="7">
        <v>0</v>
      </c>
      <c r="M185" s="7">
        <f t="shared" si="9"/>
        <v>6523063.14</v>
      </c>
      <c r="N185" s="7">
        <v>8664.39</v>
      </c>
      <c r="O185" s="7">
        <v>7189959.39</v>
      </c>
      <c r="P185" s="7">
        <v>719353.81</v>
      </c>
      <c r="Q185" s="7">
        <v>211519.17</v>
      </c>
      <c r="R185" s="7">
        <v>85310.08</v>
      </c>
      <c r="S185" s="7">
        <v>29731.15</v>
      </c>
      <c r="T185" s="7">
        <v>13504.71</v>
      </c>
      <c r="U185" s="7">
        <v>6092.56</v>
      </c>
      <c r="V185" s="7">
        <v>0</v>
      </c>
      <c r="W185" s="7">
        <f t="shared" si="10"/>
        <v>8264135.26</v>
      </c>
      <c r="X185" s="7">
        <v>16926.36</v>
      </c>
      <c r="Y185" s="7">
        <v>11524279.18</v>
      </c>
      <c r="Z185" s="7">
        <v>2175846.78</v>
      </c>
      <c r="AA185" s="7">
        <v>743060.12</v>
      </c>
      <c r="AB185" s="7">
        <v>228460.19</v>
      </c>
      <c r="AC185" s="7">
        <v>70242.17</v>
      </c>
      <c r="AD185" s="7">
        <v>20339.37</v>
      </c>
      <c r="AE185" s="7">
        <v>8044.23</v>
      </c>
      <c r="AF185" s="7">
        <v>0</v>
      </c>
      <c r="AG185" s="7">
        <f t="shared" si="7"/>
        <v>14787198.399999997</v>
      </c>
    </row>
    <row r="186" spans="1:33" ht="12.75">
      <c r="A186" s="3" t="s">
        <v>366</v>
      </c>
      <c r="B186" s="6" t="s">
        <v>658</v>
      </c>
      <c r="C186" s="2" t="s">
        <v>367</v>
      </c>
      <c r="D186" s="7">
        <v>1376.26</v>
      </c>
      <c r="E186" s="7">
        <v>381181.55</v>
      </c>
      <c r="F186" s="7">
        <v>901263.18</v>
      </c>
      <c r="G186" s="7">
        <v>1667937.86</v>
      </c>
      <c r="H186" s="7">
        <v>452781.3</v>
      </c>
      <c r="I186" s="7">
        <v>221516.54</v>
      </c>
      <c r="J186" s="7">
        <v>88422.15</v>
      </c>
      <c r="K186" s="7">
        <v>16684.74</v>
      </c>
      <c r="L186" s="7">
        <v>4899.95</v>
      </c>
      <c r="M186" s="7">
        <f t="shared" si="9"/>
        <v>3736063.5300000003</v>
      </c>
      <c r="N186" s="7">
        <v>423.67</v>
      </c>
      <c r="O186" s="7">
        <v>369079.97</v>
      </c>
      <c r="P186" s="7">
        <v>989878.97</v>
      </c>
      <c r="Q186" s="7">
        <v>1561477.79</v>
      </c>
      <c r="R186" s="7">
        <v>295584.58</v>
      </c>
      <c r="S186" s="7">
        <v>93687.58</v>
      </c>
      <c r="T186" s="7">
        <v>45802.07</v>
      </c>
      <c r="U186" s="7">
        <v>16204.08</v>
      </c>
      <c r="V186" s="7">
        <v>0</v>
      </c>
      <c r="W186" s="7">
        <f t="shared" si="10"/>
        <v>3372138.71</v>
      </c>
      <c r="X186" s="7">
        <v>1799.93</v>
      </c>
      <c r="Y186" s="7">
        <v>750261.52</v>
      </c>
      <c r="Z186" s="7">
        <v>1891142.15</v>
      </c>
      <c r="AA186" s="7">
        <v>3229415.65</v>
      </c>
      <c r="AB186" s="7">
        <v>748365.88</v>
      </c>
      <c r="AC186" s="7">
        <v>315204.12</v>
      </c>
      <c r="AD186" s="7">
        <v>134224.22</v>
      </c>
      <c r="AE186" s="7">
        <v>32888.82</v>
      </c>
      <c r="AF186" s="7">
        <v>4899.95</v>
      </c>
      <c r="AG186" s="7">
        <f t="shared" si="7"/>
        <v>7108202.24</v>
      </c>
    </row>
    <row r="187" spans="1:33" ht="12.75">
      <c r="A187" s="3" t="s">
        <v>368</v>
      </c>
      <c r="B187" s="6" t="s">
        <v>658</v>
      </c>
      <c r="C187" s="2" t="s">
        <v>369</v>
      </c>
      <c r="D187" s="7">
        <v>4439.08</v>
      </c>
      <c r="E187" s="7">
        <v>1614251.54</v>
      </c>
      <c r="F187" s="7">
        <v>831807.07</v>
      </c>
      <c r="G187" s="7">
        <v>707289.83</v>
      </c>
      <c r="H187" s="7">
        <v>153969.39</v>
      </c>
      <c r="I187" s="7">
        <v>42503.64</v>
      </c>
      <c r="J187" s="7">
        <v>14287.25</v>
      </c>
      <c r="K187" s="7">
        <v>11410.92</v>
      </c>
      <c r="L187" s="7">
        <v>0</v>
      </c>
      <c r="M187" s="7">
        <f t="shared" si="9"/>
        <v>3379958.72</v>
      </c>
      <c r="N187" s="7">
        <v>6019.13</v>
      </c>
      <c r="O187" s="7">
        <v>1299304.83</v>
      </c>
      <c r="P187" s="7">
        <v>485495.35</v>
      </c>
      <c r="Q187" s="7">
        <v>268005.12</v>
      </c>
      <c r="R187" s="7">
        <v>129911.77</v>
      </c>
      <c r="S187" s="7">
        <v>41450.59</v>
      </c>
      <c r="T187" s="7">
        <v>31454.61</v>
      </c>
      <c r="U187" s="7">
        <v>6975.33</v>
      </c>
      <c r="V187" s="7">
        <v>2700.57</v>
      </c>
      <c r="W187" s="7">
        <f t="shared" si="10"/>
        <v>2271317.3</v>
      </c>
      <c r="X187" s="7">
        <v>10458.21</v>
      </c>
      <c r="Y187" s="7">
        <v>2913556.37</v>
      </c>
      <c r="Z187" s="7">
        <v>1317302.42</v>
      </c>
      <c r="AA187" s="7">
        <v>975294.95</v>
      </c>
      <c r="AB187" s="7">
        <v>283881.16</v>
      </c>
      <c r="AC187" s="7">
        <v>83954.23</v>
      </c>
      <c r="AD187" s="7">
        <v>45741.86</v>
      </c>
      <c r="AE187" s="7">
        <v>18386.25</v>
      </c>
      <c r="AF187" s="7">
        <v>2700.57</v>
      </c>
      <c r="AG187" s="7">
        <f t="shared" si="7"/>
        <v>5651276.020000001</v>
      </c>
    </row>
    <row r="188" spans="1:33" ht="12.75">
      <c r="A188" s="3" t="s">
        <v>370</v>
      </c>
      <c r="B188" s="6" t="s">
        <v>661</v>
      </c>
      <c r="C188" s="2" t="s">
        <v>371</v>
      </c>
      <c r="D188" s="7">
        <v>14704.39</v>
      </c>
      <c r="E188" s="7">
        <v>4195261.69</v>
      </c>
      <c r="F188" s="7">
        <v>1029812.92</v>
      </c>
      <c r="G188" s="7">
        <v>682049.29</v>
      </c>
      <c r="H188" s="7">
        <v>230996.96</v>
      </c>
      <c r="I188" s="7">
        <v>94643.77</v>
      </c>
      <c r="J188" s="7">
        <v>30309.75</v>
      </c>
      <c r="K188" s="7">
        <v>12826.47</v>
      </c>
      <c r="L188" s="7">
        <v>0</v>
      </c>
      <c r="M188" s="7">
        <f t="shared" si="9"/>
        <v>6290605.239999999</v>
      </c>
      <c r="N188" s="7">
        <v>22877.09</v>
      </c>
      <c r="O188" s="7">
        <v>4910460.56</v>
      </c>
      <c r="P188" s="7">
        <v>734932.73</v>
      </c>
      <c r="Q188" s="7">
        <v>291979.42</v>
      </c>
      <c r="R188" s="7">
        <v>136565.84</v>
      </c>
      <c r="S188" s="7">
        <v>80571.06</v>
      </c>
      <c r="T188" s="7">
        <v>49893.76</v>
      </c>
      <c r="U188" s="7">
        <v>13241.17</v>
      </c>
      <c r="V188" s="7">
        <v>0</v>
      </c>
      <c r="W188" s="7">
        <f t="shared" si="10"/>
        <v>6240521.629999998</v>
      </c>
      <c r="X188" s="7">
        <v>37581.48</v>
      </c>
      <c r="Y188" s="7">
        <v>9105722.25</v>
      </c>
      <c r="Z188" s="7">
        <v>1764745.65</v>
      </c>
      <c r="AA188" s="7">
        <v>974028.71</v>
      </c>
      <c r="AB188" s="7">
        <v>367562.8</v>
      </c>
      <c r="AC188" s="7">
        <v>175214.83</v>
      </c>
      <c r="AD188" s="7">
        <v>80203.51</v>
      </c>
      <c r="AE188" s="7">
        <v>26067.64</v>
      </c>
      <c r="AF188" s="7">
        <v>0</v>
      </c>
      <c r="AG188" s="7">
        <f t="shared" si="7"/>
        <v>12531126.870000001</v>
      </c>
    </row>
    <row r="189" spans="1:33" ht="12.75">
      <c r="A189" s="3" t="s">
        <v>372</v>
      </c>
      <c r="B189" s="6" t="s">
        <v>658</v>
      </c>
      <c r="C189" s="2" t="s">
        <v>373</v>
      </c>
      <c r="D189" s="7">
        <v>5449.97</v>
      </c>
      <c r="E189" s="7">
        <v>1375972.31</v>
      </c>
      <c r="F189" s="7">
        <v>1711017.8</v>
      </c>
      <c r="G189" s="7">
        <v>937239.7</v>
      </c>
      <c r="H189" s="7">
        <v>507799.47</v>
      </c>
      <c r="I189" s="7">
        <v>148441.33</v>
      </c>
      <c r="J189" s="7">
        <v>50569.71</v>
      </c>
      <c r="K189" s="7">
        <v>17581.53</v>
      </c>
      <c r="L189" s="7">
        <v>0</v>
      </c>
      <c r="M189" s="7">
        <f t="shared" si="9"/>
        <v>4754071.82</v>
      </c>
      <c r="N189" s="7">
        <v>724.26</v>
      </c>
      <c r="O189" s="7">
        <v>1037347.21</v>
      </c>
      <c r="P189" s="7">
        <v>1212149.88</v>
      </c>
      <c r="Q189" s="7">
        <v>287996.47</v>
      </c>
      <c r="R189" s="7">
        <v>154036.26</v>
      </c>
      <c r="S189" s="7">
        <v>49870.99</v>
      </c>
      <c r="T189" s="7">
        <v>14678.74</v>
      </c>
      <c r="U189" s="7">
        <v>6261.31</v>
      </c>
      <c r="V189" s="7">
        <v>0</v>
      </c>
      <c r="W189" s="7">
        <f t="shared" si="10"/>
        <v>2763065.1199999996</v>
      </c>
      <c r="X189" s="7">
        <v>6174.23</v>
      </c>
      <c r="Y189" s="7">
        <v>2413319.52</v>
      </c>
      <c r="Z189" s="7">
        <v>2923167.68</v>
      </c>
      <c r="AA189" s="7">
        <v>1225236.17</v>
      </c>
      <c r="AB189" s="7">
        <v>661835.73</v>
      </c>
      <c r="AC189" s="7">
        <v>198312.32</v>
      </c>
      <c r="AD189" s="7">
        <v>65248.45</v>
      </c>
      <c r="AE189" s="7">
        <v>23842.84</v>
      </c>
      <c r="AF189" s="7">
        <v>0</v>
      </c>
      <c r="AG189" s="7">
        <f t="shared" si="7"/>
        <v>7517136.94</v>
      </c>
    </row>
    <row r="190" spans="1:33" ht="12.75">
      <c r="A190" s="3" t="s">
        <v>374</v>
      </c>
      <c r="B190" s="6" t="s">
        <v>661</v>
      </c>
      <c r="C190" s="3" t="s">
        <v>375</v>
      </c>
      <c r="D190" s="7">
        <v>4453</v>
      </c>
      <c r="E190" s="7">
        <v>1361906</v>
      </c>
      <c r="F190" s="7">
        <v>1779959</v>
      </c>
      <c r="G190" s="7">
        <v>1324758</v>
      </c>
      <c r="H190" s="7">
        <v>582290</v>
      </c>
      <c r="I190" s="7">
        <v>262973</v>
      </c>
      <c r="J190" s="7">
        <v>104243</v>
      </c>
      <c r="K190" s="7">
        <v>42684</v>
      </c>
      <c r="L190" s="7">
        <v>1581</v>
      </c>
      <c r="M190" s="7">
        <f t="shared" si="9"/>
        <v>5464847</v>
      </c>
      <c r="N190" s="7">
        <v>2199</v>
      </c>
      <c r="O190" s="7">
        <v>2028039</v>
      </c>
      <c r="P190" s="7">
        <v>2371257</v>
      </c>
      <c r="Q190" s="7">
        <v>1276261</v>
      </c>
      <c r="R190" s="7">
        <v>449822</v>
      </c>
      <c r="S190" s="7">
        <v>198488</v>
      </c>
      <c r="T190" s="7">
        <v>73209</v>
      </c>
      <c r="U190" s="7">
        <v>35714</v>
      </c>
      <c r="V190" s="7">
        <v>1656</v>
      </c>
      <c r="W190" s="7">
        <f t="shared" si="10"/>
        <v>6436645</v>
      </c>
      <c r="X190" s="7">
        <v>6652</v>
      </c>
      <c r="Y190" s="7">
        <v>3389945</v>
      </c>
      <c r="Z190" s="7">
        <v>4151216</v>
      </c>
      <c r="AA190" s="7">
        <v>2601019</v>
      </c>
      <c r="AB190" s="7">
        <v>1032112</v>
      </c>
      <c r="AC190" s="7">
        <v>461461</v>
      </c>
      <c r="AD190" s="7">
        <v>177452</v>
      </c>
      <c r="AE190" s="7">
        <v>78398</v>
      </c>
      <c r="AF190" s="7">
        <v>3237</v>
      </c>
      <c r="AG190" s="7">
        <f t="shared" si="7"/>
        <v>11901492</v>
      </c>
    </row>
    <row r="191" spans="1:33" ht="12.75">
      <c r="A191" s="3" t="s">
        <v>376</v>
      </c>
      <c r="B191" s="6" t="s">
        <v>660</v>
      </c>
      <c r="C191" s="2" t="s">
        <v>377</v>
      </c>
      <c r="D191" s="7">
        <v>32524</v>
      </c>
      <c r="E191" s="7">
        <v>5890008</v>
      </c>
      <c r="F191" s="7">
        <v>1079315</v>
      </c>
      <c r="G191" s="7">
        <v>960245</v>
      </c>
      <c r="H191" s="7">
        <v>202412</v>
      </c>
      <c r="I191" s="7">
        <v>55408</v>
      </c>
      <c r="J191" s="7">
        <v>10460</v>
      </c>
      <c r="K191" s="7">
        <v>2480</v>
      </c>
      <c r="L191" s="7">
        <v>1</v>
      </c>
      <c r="M191" s="7">
        <f t="shared" si="9"/>
        <v>8232853</v>
      </c>
      <c r="N191" s="7">
        <v>27224</v>
      </c>
      <c r="O191" s="7">
        <v>7186306</v>
      </c>
      <c r="P191" s="7">
        <v>618233</v>
      </c>
      <c r="Q191" s="7">
        <v>332294</v>
      </c>
      <c r="R191" s="7">
        <v>78938</v>
      </c>
      <c r="S191" s="7">
        <v>25438</v>
      </c>
      <c r="T191" s="7">
        <v>1884</v>
      </c>
      <c r="U191" s="7">
        <v>0</v>
      </c>
      <c r="V191" s="7">
        <v>0</v>
      </c>
      <c r="W191" s="7">
        <f t="shared" si="10"/>
        <v>8270317</v>
      </c>
      <c r="X191" s="7">
        <v>59748</v>
      </c>
      <c r="Y191" s="7">
        <v>13076314</v>
      </c>
      <c r="Z191" s="7">
        <v>1697548</v>
      </c>
      <c r="AA191" s="7">
        <v>1292539</v>
      </c>
      <c r="AB191" s="7">
        <v>281350</v>
      </c>
      <c r="AC191" s="7">
        <v>80846</v>
      </c>
      <c r="AD191" s="7">
        <v>12344</v>
      </c>
      <c r="AE191" s="7">
        <v>2480</v>
      </c>
      <c r="AF191" s="7">
        <v>1</v>
      </c>
      <c r="AG191" s="7">
        <f t="shared" si="7"/>
        <v>16503170</v>
      </c>
    </row>
    <row r="192" spans="1:33" ht="12.75">
      <c r="A192" s="3" t="s">
        <v>378</v>
      </c>
      <c r="B192" s="6" t="s">
        <v>658</v>
      </c>
      <c r="C192" s="2" t="s">
        <v>379</v>
      </c>
      <c r="D192" s="7">
        <v>2092.93</v>
      </c>
      <c r="E192" s="7">
        <v>847682</v>
      </c>
      <c r="F192" s="7">
        <v>713143</v>
      </c>
      <c r="G192" s="7">
        <v>452507</v>
      </c>
      <c r="H192" s="7">
        <v>244462</v>
      </c>
      <c r="I192" s="7">
        <v>104470</v>
      </c>
      <c r="J192" s="7">
        <v>64551</v>
      </c>
      <c r="K192" s="7">
        <v>28006</v>
      </c>
      <c r="L192" s="7">
        <v>0</v>
      </c>
      <c r="M192" s="7">
        <f t="shared" si="9"/>
        <v>2456913.93</v>
      </c>
      <c r="N192" s="7">
        <v>1520</v>
      </c>
      <c r="O192" s="7">
        <v>763351</v>
      </c>
      <c r="P192" s="7">
        <v>586640</v>
      </c>
      <c r="Q192" s="7">
        <v>224295</v>
      </c>
      <c r="R192" s="7">
        <v>74265</v>
      </c>
      <c r="S192" s="7">
        <v>37290</v>
      </c>
      <c r="T192" s="7">
        <v>17699</v>
      </c>
      <c r="U192" s="7">
        <v>12925</v>
      </c>
      <c r="V192" s="7">
        <v>2885</v>
      </c>
      <c r="W192" s="7">
        <f t="shared" si="10"/>
        <v>1720870</v>
      </c>
      <c r="X192" s="7">
        <v>3612.93</v>
      </c>
      <c r="Y192" s="7">
        <v>1611033</v>
      </c>
      <c r="Z192" s="7">
        <v>1299783</v>
      </c>
      <c r="AA192" s="7">
        <v>676802</v>
      </c>
      <c r="AB192" s="7">
        <v>318727</v>
      </c>
      <c r="AC192" s="7">
        <v>141760</v>
      </c>
      <c r="AD192" s="7">
        <v>82250</v>
      </c>
      <c r="AE192" s="7">
        <v>40931</v>
      </c>
      <c r="AF192" s="7">
        <v>2885</v>
      </c>
      <c r="AG192" s="7">
        <f t="shared" si="7"/>
        <v>4177783.9299999997</v>
      </c>
    </row>
    <row r="193" spans="1:33" ht="12.75">
      <c r="A193" s="3" t="s">
        <v>380</v>
      </c>
      <c r="B193" s="6" t="s">
        <v>658</v>
      </c>
      <c r="C193" s="2" t="s">
        <v>381</v>
      </c>
      <c r="D193" s="7">
        <v>16692</v>
      </c>
      <c r="E193" s="7">
        <v>998810</v>
      </c>
      <c r="F193" s="7">
        <v>1066739</v>
      </c>
      <c r="G193" s="7">
        <v>444967</v>
      </c>
      <c r="H193" s="7">
        <v>156842</v>
      </c>
      <c r="I193" s="7">
        <v>63131</v>
      </c>
      <c r="J193" s="7">
        <v>19697</v>
      </c>
      <c r="K193" s="7">
        <v>15817</v>
      </c>
      <c r="L193" s="7">
        <v>0</v>
      </c>
      <c r="M193" s="7">
        <f t="shared" si="9"/>
        <v>2782695</v>
      </c>
      <c r="N193" s="7">
        <v>10101</v>
      </c>
      <c r="O193" s="7">
        <v>1051180</v>
      </c>
      <c r="P193" s="7">
        <v>1050686</v>
      </c>
      <c r="Q193" s="7">
        <v>194597</v>
      </c>
      <c r="R193" s="7">
        <v>81328</v>
      </c>
      <c r="S193" s="7">
        <v>48447</v>
      </c>
      <c r="T193" s="7">
        <v>16883</v>
      </c>
      <c r="U193" s="7">
        <v>10299</v>
      </c>
      <c r="V193" s="7">
        <v>0</v>
      </c>
      <c r="W193" s="7">
        <f t="shared" si="10"/>
        <v>2463521</v>
      </c>
      <c r="X193" s="7">
        <v>26793</v>
      </c>
      <c r="Y193" s="7">
        <v>2049990</v>
      </c>
      <c r="Z193" s="7">
        <v>2117425</v>
      </c>
      <c r="AA193" s="7">
        <v>639564</v>
      </c>
      <c r="AB193" s="7">
        <v>238170</v>
      </c>
      <c r="AC193" s="7">
        <v>111578</v>
      </c>
      <c r="AD193" s="7">
        <v>36580</v>
      </c>
      <c r="AE193" s="7">
        <v>26116</v>
      </c>
      <c r="AF193" s="7">
        <v>0</v>
      </c>
      <c r="AG193" s="7">
        <f t="shared" si="7"/>
        <v>5246216</v>
      </c>
    </row>
    <row r="194" spans="1:33" ht="12.75">
      <c r="A194" s="3" t="s">
        <v>382</v>
      </c>
      <c r="B194" s="6" t="s">
        <v>658</v>
      </c>
      <c r="C194" s="2" t="s">
        <v>383</v>
      </c>
      <c r="D194" s="7">
        <v>3802.61</v>
      </c>
      <c r="E194" s="7">
        <v>2496511.93</v>
      </c>
      <c r="F194" s="7">
        <v>1481789.61</v>
      </c>
      <c r="G194" s="7">
        <v>1116217.54</v>
      </c>
      <c r="H194" s="7">
        <v>360182.32</v>
      </c>
      <c r="I194" s="7">
        <v>112041.67</v>
      </c>
      <c r="J194" s="7">
        <v>56864.12</v>
      </c>
      <c r="K194" s="7">
        <v>11328.97</v>
      </c>
      <c r="L194" s="7">
        <v>0</v>
      </c>
      <c r="M194" s="7">
        <f t="shared" si="9"/>
        <v>5638738.7700000005</v>
      </c>
      <c r="N194" s="7">
        <v>8008.51</v>
      </c>
      <c r="O194" s="7">
        <v>4834833.18</v>
      </c>
      <c r="P194" s="7">
        <v>1747141.09</v>
      </c>
      <c r="Q194" s="7">
        <v>962134.5</v>
      </c>
      <c r="R194" s="7">
        <v>358549.3</v>
      </c>
      <c r="S194" s="7">
        <v>137904.15</v>
      </c>
      <c r="T194" s="7">
        <v>48810.35</v>
      </c>
      <c r="U194" s="7">
        <v>12139.99</v>
      </c>
      <c r="V194" s="7">
        <v>0</v>
      </c>
      <c r="W194" s="7">
        <f t="shared" si="10"/>
        <v>8109521.069999999</v>
      </c>
      <c r="X194" s="7">
        <v>11811.12</v>
      </c>
      <c r="Y194" s="7">
        <v>7331345.109999999</v>
      </c>
      <c r="Z194" s="7">
        <v>3228930.7</v>
      </c>
      <c r="AA194" s="7">
        <v>2078352.04</v>
      </c>
      <c r="AB194" s="7">
        <v>718731.62</v>
      </c>
      <c r="AC194" s="7">
        <v>249945.82</v>
      </c>
      <c r="AD194" s="7">
        <v>105674.47</v>
      </c>
      <c r="AE194" s="7">
        <v>23468.96</v>
      </c>
      <c r="AF194" s="7">
        <v>0</v>
      </c>
      <c r="AG194" s="7">
        <f t="shared" si="7"/>
        <v>13748259.84</v>
      </c>
    </row>
    <row r="195" spans="1:33" ht="12.75">
      <c r="A195" s="3" t="s">
        <v>384</v>
      </c>
      <c r="B195" s="6" t="s">
        <v>661</v>
      </c>
      <c r="C195" s="2" t="s">
        <v>385</v>
      </c>
      <c r="D195" s="7">
        <v>25412.82</v>
      </c>
      <c r="E195" s="7">
        <v>7750037.11</v>
      </c>
      <c r="F195" s="7">
        <v>1534501.66</v>
      </c>
      <c r="G195" s="7">
        <v>917294.19</v>
      </c>
      <c r="H195" s="7">
        <v>483191</v>
      </c>
      <c r="I195" s="7">
        <v>248911.8</v>
      </c>
      <c r="J195" s="7">
        <v>101604.03</v>
      </c>
      <c r="K195" s="7">
        <v>50906.23</v>
      </c>
      <c r="L195" s="7">
        <v>1711.18</v>
      </c>
      <c r="M195" s="7">
        <f t="shared" si="9"/>
        <v>11113570.02</v>
      </c>
      <c r="N195" s="7">
        <v>18726.03</v>
      </c>
      <c r="O195" s="7">
        <v>10389710.26</v>
      </c>
      <c r="P195" s="7">
        <v>1001219.42</v>
      </c>
      <c r="Q195" s="7">
        <v>515247.47</v>
      </c>
      <c r="R195" s="7">
        <v>273327.94</v>
      </c>
      <c r="S195" s="7">
        <v>168581.24</v>
      </c>
      <c r="T195" s="7">
        <v>95477.02</v>
      </c>
      <c r="U195" s="7">
        <v>53429.05</v>
      </c>
      <c r="V195" s="7">
        <v>10008.41</v>
      </c>
      <c r="W195" s="7">
        <f t="shared" si="10"/>
        <v>12525726.84</v>
      </c>
      <c r="X195" s="7">
        <v>44138.85</v>
      </c>
      <c r="Y195" s="7">
        <v>18139747.37</v>
      </c>
      <c r="Z195" s="7">
        <v>2535721.08</v>
      </c>
      <c r="AA195" s="7">
        <v>1432541.66</v>
      </c>
      <c r="AB195" s="7">
        <v>756518.94</v>
      </c>
      <c r="AC195" s="7">
        <v>417493.04</v>
      </c>
      <c r="AD195" s="7">
        <v>197081.05</v>
      </c>
      <c r="AE195" s="7">
        <v>104335.28</v>
      </c>
      <c r="AF195" s="7">
        <v>11719.59</v>
      </c>
      <c r="AG195" s="7">
        <f t="shared" si="7"/>
        <v>23639296.860000007</v>
      </c>
    </row>
    <row r="196" spans="1:33" ht="12.75">
      <c r="A196" s="3" t="s">
        <v>386</v>
      </c>
      <c r="B196" s="6" t="s">
        <v>658</v>
      </c>
      <c r="C196" s="2" t="s">
        <v>387</v>
      </c>
      <c r="D196" s="7">
        <v>6808</v>
      </c>
      <c r="E196" s="7">
        <v>3386029</v>
      </c>
      <c r="F196" s="7">
        <v>2034025</v>
      </c>
      <c r="G196" s="7">
        <v>360414</v>
      </c>
      <c r="H196" s="7">
        <v>112022</v>
      </c>
      <c r="I196" s="7">
        <v>40350</v>
      </c>
      <c r="J196" s="7">
        <v>8784</v>
      </c>
      <c r="K196" s="7">
        <v>4304</v>
      </c>
      <c r="L196" s="7">
        <v>0</v>
      </c>
      <c r="M196" s="7">
        <f t="shared" si="9"/>
        <v>5952736</v>
      </c>
      <c r="N196" s="7">
        <v>4690</v>
      </c>
      <c r="O196" s="7">
        <v>5383413</v>
      </c>
      <c r="P196" s="7">
        <v>2743674</v>
      </c>
      <c r="Q196" s="7">
        <v>398338</v>
      </c>
      <c r="R196" s="7">
        <v>89687</v>
      </c>
      <c r="S196" s="7">
        <v>27505</v>
      </c>
      <c r="T196" s="7">
        <v>6020</v>
      </c>
      <c r="U196" s="7">
        <v>0</v>
      </c>
      <c r="V196" s="7">
        <v>0</v>
      </c>
      <c r="W196" s="7">
        <f t="shared" si="10"/>
        <v>8653327</v>
      </c>
      <c r="X196" s="7">
        <v>11498</v>
      </c>
      <c r="Y196" s="7">
        <v>8769442</v>
      </c>
      <c r="Z196" s="7">
        <v>4777699</v>
      </c>
      <c r="AA196" s="7">
        <v>758752</v>
      </c>
      <c r="AB196" s="7">
        <v>201709</v>
      </c>
      <c r="AC196" s="7">
        <v>67855</v>
      </c>
      <c r="AD196" s="7">
        <v>14804</v>
      </c>
      <c r="AE196" s="7">
        <v>4304</v>
      </c>
      <c r="AF196" s="7">
        <v>0</v>
      </c>
      <c r="AG196" s="7">
        <f t="shared" si="7"/>
        <v>14606063</v>
      </c>
    </row>
    <row r="197" spans="1:33" ht="12.75">
      <c r="A197" s="3" t="s">
        <v>388</v>
      </c>
      <c r="B197" s="6" t="s">
        <v>661</v>
      </c>
      <c r="C197" s="2" t="s">
        <v>389</v>
      </c>
      <c r="D197" s="7">
        <v>23181</v>
      </c>
      <c r="E197" s="7">
        <v>8527112</v>
      </c>
      <c r="F197" s="7">
        <v>1789144</v>
      </c>
      <c r="G197" s="7">
        <v>817576</v>
      </c>
      <c r="H197" s="7">
        <v>299194</v>
      </c>
      <c r="I197" s="7">
        <v>76130</v>
      </c>
      <c r="J197" s="7">
        <v>22312</v>
      </c>
      <c r="K197" s="7">
        <v>13986</v>
      </c>
      <c r="L197" s="7">
        <v>3288</v>
      </c>
      <c r="M197" s="7">
        <f t="shared" si="9"/>
        <v>11571923</v>
      </c>
      <c r="N197" s="7">
        <v>23853</v>
      </c>
      <c r="O197" s="7">
        <v>17108550</v>
      </c>
      <c r="P197" s="7">
        <v>1940046</v>
      </c>
      <c r="Q197" s="7">
        <v>656076</v>
      </c>
      <c r="R197" s="7">
        <v>183328</v>
      </c>
      <c r="S197" s="7">
        <v>36109</v>
      </c>
      <c r="T197" s="7">
        <v>20379</v>
      </c>
      <c r="U197" s="7">
        <v>1880</v>
      </c>
      <c r="V197" s="7">
        <v>3008</v>
      </c>
      <c r="W197" s="7">
        <f t="shared" si="10"/>
        <v>19973229</v>
      </c>
      <c r="X197" s="7">
        <v>47034</v>
      </c>
      <c r="Y197" s="7">
        <v>25635662</v>
      </c>
      <c r="Z197" s="7">
        <v>3729190</v>
      </c>
      <c r="AA197" s="7">
        <v>1473652</v>
      </c>
      <c r="AB197" s="7">
        <v>482522</v>
      </c>
      <c r="AC197" s="7">
        <v>112239</v>
      </c>
      <c r="AD197" s="7">
        <v>42691</v>
      </c>
      <c r="AE197" s="7">
        <v>15866</v>
      </c>
      <c r="AF197" s="7">
        <v>6296</v>
      </c>
      <c r="AG197" s="7">
        <f t="shared" si="7"/>
        <v>31545152</v>
      </c>
    </row>
    <row r="198" spans="1:33" ht="12.75">
      <c r="A198" s="3" t="s">
        <v>390</v>
      </c>
      <c r="B198" s="6" t="s">
        <v>658</v>
      </c>
      <c r="C198" s="2" t="s">
        <v>391</v>
      </c>
      <c r="D198" s="7">
        <v>0</v>
      </c>
      <c r="E198" s="7">
        <v>2318329</v>
      </c>
      <c r="F198" s="7">
        <v>1069403</v>
      </c>
      <c r="G198" s="7">
        <v>782033</v>
      </c>
      <c r="H198" s="7">
        <v>264026</v>
      </c>
      <c r="I198" s="7">
        <v>53988</v>
      </c>
      <c r="J198" s="7">
        <v>8352</v>
      </c>
      <c r="K198" s="7">
        <v>0</v>
      </c>
      <c r="L198" s="7">
        <v>0</v>
      </c>
      <c r="M198" s="7">
        <f t="shared" si="9"/>
        <v>4496131</v>
      </c>
      <c r="N198" s="7">
        <v>0</v>
      </c>
      <c r="O198" s="7">
        <v>2801710</v>
      </c>
      <c r="P198" s="7">
        <v>911619</v>
      </c>
      <c r="Q198" s="7">
        <v>461634</v>
      </c>
      <c r="R198" s="7">
        <v>127225</v>
      </c>
      <c r="S198" s="7">
        <v>41637</v>
      </c>
      <c r="T198" s="7">
        <v>6322</v>
      </c>
      <c r="U198" s="7">
        <v>0</v>
      </c>
      <c r="V198" s="7">
        <v>0</v>
      </c>
      <c r="W198" s="7">
        <f t="shared" si="10"/>
        <v>4350147</v>
      </c>
      <c r="X198" s="7">
        <v>0</v>
      </c>
      <c r="Y198" s="7">
        <v>5120039</v>
      </c>
      <c r="Z198" s="7">
        <v>1981022</v>
      </c>
      <c r="AA198" s="7">
        <v>1243667</v>
      </c>
      <c r="AB198" s="7">
        <v>391251</v>
      </c>
      <c r="AC198" s="7">
        <v>95625</v>
      </c>
      <c r="AD198" s="7">
        <v>14674</v>
      </c>
      <c r="AE198" s="7">
        <v>0</v>
      </c>
      <c r="AF198" s="7">
        <v>0</v>
      </c>
      <c r="AG198" s="7">
        <f aca="true" t="shared" si="11" ref="AG198:AG261">SUM(X198:AF198)</f>
        <v>8846278</v>
      </c>
    </row>
    <row r="199" spans="1:33" ht="12.75">
      <c r="A199" s="3" t="s">
        <v>392</v>
      </c>
      <c r="B199" s="6" t="s">
        <v>658</v>
      </c>
      <c r="C199" s="2" t="s">
        <v>393</v>
      </c>
      <c r="D199" s="7">
        <v>2080</v>
      </c>
      <c r="E199" s="7">
        <v>440066</v>
      </c>
      <c r="F199" s="7">
        <v>489398</v>
      </c>
      <c r="G199" s="7">
        <v>460101</v>
      </c>
      <c r="H199" s="7">
        <v>123247</v>
      </c>
      <c r="I199" s="7">
        <v>48152</v>
      </c>
      <c r="J199" s="7">
        <v>23278</v>
      </c>
      <c r="K199" s="7">
        <v>16098</v>
      </c>
      <c r="L199" s="7">
        <v>0</v>
      </c>
      <c r="M199" s="7">
        <f t="shared" si="9"/>
        <v>1602420</v>
      </c>
      <c r="N199" s="7">
        <v>1142</v>
      </c>
      <c r="O199" s="7">
        <v>469370</v>
      </c>
      <c r="P199" s="7">
        <v>370852</v>
      </c>
      <c r="Q199" s="7">
        <v>218617</v>
      </c>
      <c r="R199" s="7">
        <v>70181</v>
      </c>
      <c r="S199" s="7">
        <v>27651</v>
      </c>
      <c r="T199" s="7">
        <v>12869</v>
      </c>
      <c r="U199" s="7">
        <v>7355</v>
      </c>
      <c r="V199" s="7">
        <v>0</v>
      </c>
      <c r="W199" s="7">
        <f t="shared" si="10"/>
        <v>1178037</v>
      </c>
      <c r="X199" s="7">
        <v>3222</v>
      </c>
      <c r="Y199" s="7">
        <v>909436</v>
      </c>
      <c r="Z199" s="7">
        <v>860250</v>
      </c>
      <c r="AA199" s="7">
        <v>678718</v>
      </c>
      <c r="AB199" s="7">
        <v>193428</v>
      </c>
      <c r="AC199" s="7">
        <v>75803</v>
      </c>
      <c r="AD199" s="7">
        <v>36147</v>
      </c>
      <c r="AE199" s="7">
        <v>23453</v>
      </c>
      <c r="AF199" s="7">
        <v>0</v>
      </c>
      <c r="AG199" s="7">
        <f t="shared" si="11"/>
        <v>2780457</v>
      </c>
    </row>
    <row r="200" spans="1:33" ht="12.75">
      <c r="A200" s="3" t="s">
        <v>394</v>
      </c>
      <c r="B200" s="6" t="s">
        <v>660</v>
      </c>
      <c r="C200" s="2" t="s">
        <v>395</v>
      </c>
      <c r="D200" s="7">
        <v>13262.63</v>
      </c>
      <c r="E200" s="7">
        <v>5891367</v>
      </c>
      <c r="F200" s="7">
        <v>1352351</v>
      </c>
      <c r="G200" s="7">
        <v>1104883</v>
      </c>
      <c r="H200" s="7">
        <v>243960</v>
      </c>
      <c r="I200" s="7">
        <v>119553</v>
      </c>
      <c r="J200" s="7">
        <v>47503</v>
      </c>
      <c r="K200" s="7">
        <v>24570</v>
      </c>
      <c r="L200" s="7">
        <v>0</v>
      </c>
      <c r="M200" s="7">
        <f t="shared" si="9"/>
        <v>8797449.629999999</v>
      </c>
      <c r="N200" s="7">
        <v>10106</v>
      </c>
      <c r="O200" s="7">
        <v>8017838</v>
      </c>
      <c r="P200" s="7">
        <v>1040507</v>
      </c>
      <c r="Q200" s="7">
        <v>552338</v>
      </c>
      <c r="R200" s="7">
        <v>165705</v>
      </c>
      <c r="S200" s="7">
        <v>27437</v>
      </c>
      <c r="T200" s="7">
        <v>11897</v>
      </c>
      <c r="U200" s="7">
        <v>1626</v>
      </c>
      <c r="V200" s="7">
        <v>42</v>
      </c>
      <c r="W200" s="7">
        <f t="shared" si="10"/>
        <v>9827496</v>
      </c>
      <c r="X200" s="7">
        <v>23368.63</v>
      </c>
      <c r="Y200" s="7">
        <v>13909205</v>
      </c>
      <c r="Z200" s="7">
        <v>2392858</v>
      </c>
      <c r="AA200" s="7">
        <v>1657221</v>
      </c>
      <c r="AB200" s="7">
        <v>409665</v>
      </c>
      <c r="AC200" s="7">
        <v>146990</v>
      </c>
      <c r="AD200" s="7">
        <v>59400</v>
      </c>
      <c r="AE200" s="7">
        <v>26196</v>
      </c>
      <c r="AF200" s="7">
        <v>42</v>
      </c>
      <c r="AG200" s="7">
        <f t="shared" si="11"/>
        <v>18624945.630000003</v>
      </c>
    </row>
    <row r="201" spans="1:33" ht="12.75">
      <c r="A201" s="3" t="s">
        <v>396</v>
      </c>
      <c r="B201" s="6" t="s">
        <v>658</v>
      </c>
      <c r="C201" s="2" t="s">
        <v>397</v>
      </c>
      <c r="D201" s="7">
        <v>0</v>
      </c>
      <c r="E201" s="7">
        <v>213749.92</v>
      </c>
      <c r="F201" s="7">
        <v>1056305.12</v>
      </c>
      <c r="G201" s="7">
        <v>1495690.47</v>
      </c>
      <c r="H201" s="7">
        <v>584575.69</v>
      </c>
      <c r="I201" s="7">
        <v>179566.38</v>
      </c>
      <c r="J201" s="7">
        <v>24418.81</v>
      </c>
      <c r="K201" s="7">
        <v>15620.08</v>
      </c>
      <c r="L201" s="7">
        <v>844.16</v>
      </c>
      <c r="M201" s="7">
        <f t="shared" si="9"/>
        <v>3570770.63</v>
      </c>
      <c r="N201" s="7">
        <v>0</v>
      </c>
      <c r="O201" s="7">
        <v>397059.9</v>
      </c>
      <c r="P201" s="7">
        <v>1962182.74</v>
      </c>
      <c r="Q201" s="7">
        <v>2778380.95</v>
      </c>
      <c r="R201" s="7">
        <v>1085902.47</v>
      </c>
      <c r="S201" s="7">
        <v>333560.88</v>
      </c>
      <c r="T201" s="7">
        <v>45360.17</v>
      </c>
      <c r="U201" s="7">
        <v>29015.72</v>
      </c>
      <c r="V201" s="7">
        <v>1568.11</v>
      </c>
      <c r="W201" s="7">
        <f t="shared" si="10"/>
        <v>6633030.9399999995</v>
      </c>
      <c r="X201" s="7">
        <v>0</v>
      </c>
      <c r="Y201" s="7">
        <v>610809.82</v>
      </c>
      <c r="Z201" s="7">
        <v>3018487.86</v>
      </c>
      <c r="AA201" s="7">
        <v>4274071.42</v>
      </c>
      <c r="AB201" s="7">
        <v>1670478.16</v>
      </c>
      <c r="AC201" s="7">
        <v>513127.26</v>
      </c>
      <c r="AD201" s="7">
        <v>69778.98</v>
      </c>
      <c r="AE201" s="7">
        <v>44635.8</v>
      </c>
      <c r="AF201" s="7">
        <v>2412.27</v>
      </c>
      <c r="AG201" s="7">
        <f t="shared" si="11"/>
        <v>10203801.57</v>
      </c>
    </row>
    <row r="202" spans="1:33" ht="12.75">
      <c r="A202" s="3" t="s">
        <v>398</v>
      </c>
      <c r="B202" s="6" t="s">
        <v>658</v>
      </c>
      <c r="C202" s="2" t="s">
        <v>399</v>
      </c>
      <c r="D202" s="7">
        <v>7536</v>
      </c>
      <c r="E202" s="7">
        <v>2539558</v>
      </c>
      <c r="F202" s="7">
        <v>356490</v>
      </c>
      <c r="G202" s="7">
        <v>285398</v>
      </c>
      <c r="H202" s="7">
        <v>147637</v>
      </c>
      <c r="I202" s="7">
        <v>70037</v>
      </c>
      <c r="J202" s="7">
        <v>28313</v>
      </c>
      <c r="K202" s="7">
        <v>7394</v>
      </c>
      <c r="L202" s="7">
        <v>0</v>
      </c>
      <c r="M202" s="7">
        <f t="shared" si="9"/>
        <v>3442363</v>
      </c>
      <c r="N202" s="7">
        <v>7857</v>
      </c>
      <c r="O202" s="7">
        <v>3108494</v>
      </c>
      <c r="P202" s="7">
        <v>244185</v>
      </c>
      <c r="Q202" s="7">
        <v>169107</v>
      </c>
      <c r="R202" s="7">
        <v>88364</v>
      </c>
      <c r="S202" s="7">
        <v>26543</v>
      </c>
      <c r="T202" s="7">
        <v>19109</v>
      </c>
      <c r="U202" s="7">
        <v>5583</v>
      </c>
      <c r="V202" s="7">
        <v>0</v>
      </c>
      <c r="W202" s="7">
        <f t="shared" si="10"/>
        <v>3669242</v>
      </c>
      <c r="X202" s="7">
        <v>15393</v>
      </c>
      <c r="Y202" s="7">
        <v>5648052</v>
      </c>
      <c r="Z202" s="7">
        <v>600675</v>
      </c>
      <c r="AA202" s="7">
        <v>454505</v>
      </c>
      <c r="AB202" s="7">
        <v>236001</v>
      </c>
      <c r="AC202" s="7">
        <v>96580</v>
      </c>
      <c r="AD202" s="7">
        <v>47422</v>
      </c>
      <c r="AE202" s="7">
        <v>12977</v>
      </c>
      <c r="AF202" s="7">
        <v>0</v>
      </c>
      <c r="AG202" s="7">
        <f t="shared" si="11"/>
        <v>7111605</v>
      </c>
    </row>
    <row r="203" spans="1:33" ht="12.75">
      <c r="A203" s="3" t="s">
        <v>400</v>
      </c>
      <c r="B203" s="6" t="s">
        <v>661</v>
      </c>
      <c r="C203" s="2" t="s">
        <v>401</v>
      </c>
      <c r="D203" s="7">
        <v>6378</v>
      </c>
      <c r="E203" s="7">
        <v>2844095</v>
      </c>
      <c r="F203" s="7">
        <v>1109008</v>
      </c>
      <c r="G203" s="7">
        <v>518011</v>
      </c>
      <c r="H203" s="7">
        <v>149890</v>
      </c>
      <c r="I203" s="7">
        <v>59278</v>
      </c>
      <c r="J203" s="7">
        <v>16938</v>
      </c>
      <c r="K203" s="7">
        <v>13573</v>
      </c>
      <c r="L203" s="7">
        <v>0</v>
      </c>
      <c r="M203" s="7">
        <f t="shared" si="9"/>
        <v>4717171</v>
      </c>
      <c r="N203" s="7">
        <v>5051</v>
      </c>
      <c r="O203" s="7">
        <v>3887924</v>
      </c>
      <c r="P203" s="7">
        <v>1275484</v>
      </c>
      <c r="Q203" s="7">
        <v>444282</v>
      </c>
      <c r="R203" s="7">
        <v>187921</v>
      </c>
      <c r="S203" s="7">
        <v>61305</v>
      </c>
      <c r="T203" s="7">
        <v>11003</v>
      </c>
      <c r="U203" s="7">
        <v>1642</v>
      </c>
      <c r="V203" s="7">
        <v>0</v>
      </c>
      <c r="W203" s="7">
        <f t="shared" si="10"/>
        <v>5874612</v>
      </c>
      <c r="X203" s="7">
        <v>11429</v>
      </c>
      <c r="Y203" s="7">
        <v>6732019</v>
      </c>
      <c r="Z203" s="7">
        <v>2384492</v>
      </c>
      <c r="AA203" s="7">
        <v>962293</v>
      </c>
      <c r="AB203" s="7">
        <v>337811</v>
      </c>
      <c r="AC203" s="7">
        <v>120583</v>
      </c>
      <c r="AD203" s="7">
        <v>27941</v>
      </c>
      <c r="AE203" s="7">
        <v>15215</v>
      </c>
      <c r="AF203" s="7">
        <v>0</v>
      </c>
      <c r="AG203" s="7">
        <f t="shared" si="11"/>
        <v>10591783</v>
      </c>
    </row>
    <row r="204" spans="1:33" ht="12.75">
      <c r="A204" s="3" t="s">
        <v>402</v>
      </c>
      <c r="B204" s="6" t="s">
        <v>661</v>
      </c>
      <c r="C204" s="2" t="s">
        <v>403</v>
      </c>
      <c r="D204" s="7">
        <v>8561</v>
      </c>
      <c r="E204" s="7">
        <v>4838377</v>
      </c>
      <c r="F204" s="7">
        <v>2166900</v>
      </c>
      <c r="G204" s="7">
        <v>1040200</v>
      </c>
      <c r="H204" s="7">
        <v>322368</v>
      </c>
      <c r="I204" s="7">
        <v>100795</v>
      </c>
      <c r="J204" s="7">
        <v>36343</v>
      </c>
      <c r="K204" s="7">
        <v>5424</v>
      </c>
      <c r="L204" s="7">
        <v>0</v>
      </c>
      <c r="M204" s="7">
        <f t="shared" si="9"/>
        <v>8518968</v>
      </c>
      <c r="N204" s="7">
        <v>20563</v>
      </c>
      <c r="O204" s="7">
        <v>6242219</v>
      </c>
      <c r="P204" s="7">
        <v>2251549</v>
      </c>
      <c r="Q204" s="7">
        <v>595305</v>
      </c>
      <c r="R204" s="7">
        <v>132307</v>
      </c>
      <c r="S204" s="7">
        <v>50434</v>
      </c>
      <c r="T204" s="7">
        <v>6811</v>
      </c>
      <c r="U204" s="7">
        <v>2083</v>
      </c>
      <c r="V204" s="7">
        <v>0</v>
      </c>
      <c r="W204" s="7">
        <f t="shared" si="10"/>
        <v>9301271</v>
      </c>
      <c r="X204" s="7">
        <v>29124</v>
      </c>
      <c r="Y204" s="7">
        <v>11080596</v>
      </c>
      <c r="Z204" s="7">
        <v>4418449</v>
      </c>
      <c r="AA204" s="7">
        <v>1635505</v>
      </c>
      <c r="AB204" s="7">
        <v>454675</v>
      </c>
      <c r="AC204" s="7">
        <v>151229</v>
      </c>
      <c r="AD204" s="7">
        <v>43154</v>
      </c>
      <c r="AE204" s="7">
        <v>7507</v>
      </c>
      <c r="AF204" s="7">
        <v>0</v>
      </c>
      <c r="AG204" s="7">
        <f t="shared" si="11"/>
        <v>17820239</v>
      </c>
    </row>
    <row r="205" spans="1:33" ht="12.75">
      <c r="A205" s="3" t="s">
        <v>404</v>
      </c>
      <c r="B205" s="6" t="s">
        <v>661</v>
      </c>
      <c r="C205" s="2" t="s">
        <v>405</v>
      </c>
      <c r="D205" s="7">
        <v>607.69</v>
      </c>
      <c r="E205" s="7">
        <v>787634.44</v>
      </c>
      <c r="F205" s="7">
        <v>1388573.6</v>
      </c>
      <c r="G205" s="7">
        <v>1802061.47</v>
      </c>
      <c r="H205" s="7">
        <v>721605.75</v>
      </c>
      <c r="I205" s="7">
        <v>274304.53</v>
      </c>
      <c r="J205" s="7">
        <v>81094.94</v>
      </c>
      <c r="K205" s="7">
        <v>43553.25</v>
      </c>
      <c r="L205" s="7">
        <v>2916.9</v>
      </c>
      <c r="M205" s="7">
        <f t="shared" si="9"/>
        <v>5102352.570000001</v>
      </c>
      <c r="N205" s="7">
        <v>942.03</v>
      </c>
      <c r="O205" s="7">
        <v>627703.87</v>
      </c>
      <c r="P205" s="7">
        <v>1637256.56</v>
      </c>
      <c r="Q205" s="7">
        <v>1823559.4</v>
      </c>
      <c r="R205" s="7">
        <v>400986.22</v>
      </c>
      <c r="S205" s="7">
        <v>168338.45</v>
      </c>
      <c r="T205" s="7">
        <v>44109.49</v>
      </c>
      <c r="U205" s="7">
        <v>24490.49</v>
      </c>
      <c r="V205" s="7">
        <v>438.74</v>
      </c>
      <c r="W205" s="7">
        <f t="shared" si="10"/>
        <v>4727825.250000001</v>
      </c>
      <c r="X205" s="7">
        <v>1549.72</v>
      </c>
      <c r="Y205" s="7">
        <v>1415338.31</v>
      </c>
      <c r="Z205" s="7">
        <v>3025830.16</v>
      </c>
      <c r="AA205" s="7">
        <v>3625620.87</v>
      </c>
      <c r="AB205" s="7">
        <v>1122591.97</v>
      </c>
      <c r="AC205" s="7">
        <v>442642.98</v>
      </c>
      <c r="AD205" s="7">
        <v>125204.43</v>
      </c>
      <c r="AE205" s="7">
        <v>68043.74</v>
      </c>
      <c r="AF205" s="7">
        <v>3355.64</v>
      </c>
      <c r="AG205" s="7">
        <f t="shared" si="11"/>
        <v>9830177.820000002</v>
      </c>
    </row>
    <row r="206" spans="1:33" ht="12.75">
      <c r="A206" s="3" t="s">
        <v>406</v>
      </c>
      <c r="B206" s="6" t="s">
        <v>661</v>
      </c>
      <c r="C206" s="2" t="s">
        <v>407</v>
      </c>
      <c r="D206" s="7">
        <v>0</v>
      </c>
      <c r="E206" s="7">
        <v>2615294</v>
      </c>
      <c r="F206" s="7">
        <v>1818140</v>
      </c>
      <c r="G206" s="7">
        <v>989850</v>
      </c>
      <c r="H206" s="7">
        <v>177458</v>
      </c>
      <c r="I206" s="7">
        <v>74185</v>
      </c>
      <c r="J206" s="7">
        <v>15126</v>
      </c>
      <c r="K206" s="7">
        <v>7058</v>
      </c>
      <c r="L206" s="7">
        <v>0</v>
      </c>
      <c r="M206" s="7">
        <f t="shared" si="9"/>
        <v>5697111</v>
      </c>
      <c r="N206" s="7">
        <v>0</v>
      </c>
      <c r="O206" s="7">
        <v>3657424</v>
      </c>
      <c r="P206" s="7">
        <v>2620816</v>
      </c>
      <c r="Q206" s="7">
        <v>988282</v>
      </c>
      <c r="R206" s="7">
        <v>149703</v>
      </c>
      <c r="S206" s="7">
        <v>30407</v>
      </c>
      <c r="T206" s="7">
        <v>7968</v>
      </c>
      <c r="U206" s="7">
        <v>1288</v>
      </c>
      <c r="V206" s="7">
        <v>0</v>
      </c>
      <c r="W206" s="7">
        <f t="shared" si="10"/>
        <v>7455888</v>
      </c>
      <c r="X206" s="7">
        <v>0</v>
      </c>
      <c r="Y206" s="7">
        <v>6272718</v>
      </c>
      <c r="Z206" s="7">
        <v>4438956</v>
      </c>
      <c r="AA206" s="7">
        <v>1978132</v>
      </c>
      <c r="AB206" s="7">
        <v>327161</v>
      </c>
      <c r="AC206" s="7">
        <v>104592</v>
      </c>
      <c r="AD206" s="7">
        <v>23094</v>
      </c>
      <c r="AE206" s="7">
        <v>8346</v>
      </c>
      <c r="AF206" s="7">
        <v>0</v>
      </c>
      <c r="AG206" s="7">
        <f t="shared" si="11"/>
        <v>13152999</v>
      </c>
    </row>
    <row r="207" spans="1:33" ht="12.75">
      <c r="A207" s="3" t="s">
        <v>408</v>
      </c>
      <c r="B207" s="6" t="s">
        <v>658</v>
      </c>
      <c r="C207" s="2" t="s">
        <v>409</v>
      </c>
      <c r="D207" s="7">
        <v>6807.75</v>
      </c>
      <c r="E207" s="7">
        <v>2870432.66</v>
      </c>
      <c r="F207" s="7">
        <v>764435</v>
      </c>
      <c r="G207" s="7">
        <v>533437</v>
      </c>
      <c r="H207" s="7">
        <v>226468</v>
      </c>
      <c r="I207" s="7">
        <v>56032</v>
      </c>
      <c r="J207" s="7">
        <v>31249</v>
      </c>
      <c r="K207" s="7">
        <v>17395</v>
      </c>
      <c r="L207" s="7">
        <v>0</v>
      </c>
      <c r="M207" s="7">
        <f t="shared" si="9"/>
        <v>4506256.41</v>
      </c>
      <c r="N207" s="7">
        <v>8883.36</v>
      </c>
      <c r="O207" s="7">
        <v>4476138.73</v>
      </c>
      <c r="P207" s="7">
        <v>912924</v>
      </c>
      <c r="Q207" s="7">
        <v>314146</v>
      </c>
      <c r="R207" s="7">
        <v>128996</v>
      </c>
      <c r="S207" s="7">
        <v>41704</v>
      </c>
      <c r="T207" s="7">
        <v>14598</v>
      </c>
      <c r="U207" s="7">
        <v>15131</v>
      </c>
      <c r="V207" s="7">
        <v>0</v>
      </c>
      <c r="W207" s="7">
        <f t="shared" si="10"/>
        <v>5912521.090000001</v>
      </c>
      <c r="X207" s="7">
        <v>15691.11</v>
      </c>
      <c r="Y207" s="7">
        <v>7346571.390000001</v>
      </c>
      <c r="Z207" s="7">
        <v>1677359</v>
      </c>
      <c r="AA207" s="7">
        <v>847583</v>
      </c>
      <c r="AB207" s="7">
        <v>355464</v>
      </c>
      <c r="AC207" s="7">
        <v>97736</v>
      </c>
      <c r="AD207" s="7">
        <v>45847</v>
      </c>
      <c r="AE207" s="7">
        <v>32526</v>
      </c>
      <c r="AF207" s="7">
        <v>0</v>
      </c>
      <c r="AG207" s="7">
        <f t="shared" si="11"/>
        <v>10418777.5</v>
      </c>
    </row>
    <row r="208" spans="1:33" ht="14.25" customHeight="1">
      <c r="A208" s="3" t="s">
        <v>410</v>
      </c>
      <c r="B208" s="6" t="s">
        <v>658</v>
      </c>
      <c r="C208" s="2" t="s">
        <v>411</v>
      </c>
      <c r="D208" s="7">
        <v>712</v>
      </c>
      <c r="E208" s="7">
        <v>213766</v>
      </c>
      <c r="F208" s="7">
        <v>397235</v>
      </c>
      <c r="G208" s="7">
        <v>749018</v>
      </c>
      <c r="H208" s="7">
        <v>377554</v>
      </c>
      <c r="I208" s="7">
        <v>130517</v>
      </c>
      <c r="J208" s="7">
        <v>80878</v>
      </c>
      <c r="K208" s="7">
        <v>22963</v>
      </c>
      <c r="L208" s="7">
        <v>0</v>
      </c>
      <c r="M208" s="7">
        <f t="shared" si="9"/>
        <v>1972643</v>
      </c>
      <c r="N208" s="7">
        <v>0</v>
      </c>
      <c r="O208" s="7">
        <v>130570</v>
      </c>
      <c r="P208" s="7">
        <v>372132</v>
      </c>
      <c r="Q208" s="7">
        <v>614795</v>
      </c>
      <c r="R208" s="7">
        <v>143843</v>
      </c>
      <c r="S208" s="7">
        <v>51123</v>
      </c>
      <c r="T208" s="7">
        <v>21455</v>
      </c>
      <c r="U208" s="7">
        <v>5015</v>
      </c>
      <c r="V208" s="7">
        <v>2122</v>
      </c>
      <c r="W208" s="7">
        <f t="shared" si="10"/>
        <v>1341055</v>
      </c>
      <c r="X208" s="7">
        <v>712</v>
      </c>
      <c r="Y208" s="7">
        <v>344336</v>
      </c>
      <c r="Z208" s="7">
        <v>769367</v>
      </c>
      <c r="AA208" s="7">
        <v>1363813</v>
      </c>
      <c r="AB208" s="7">
        <v>521397</v>
      </c>
      <c r="AC208" s="7">
        <v>181640</v>
      </c>
      <c r="AD208" s="7">
        <v>102333</v>
      </c>
      <c r="AE208" s="7">
        <v>27978</v>
      </c>
      <c r="AF208" s="7">
        <v>2122</v>
      </c>
      <c r="AG208" s="7">
        <f t="shared" si="11"/>
        <v>3313698</v>
      </c>
    </row>
    <row r="209" spans="1:33" ht="12.75">
      <c r="A209" s="3" t="s">
        <v>412</v>
      </c>
      <c r="B209" s="6" t="s">
        <v>661</v>
      </c>
      <c r="C209" s="2" t="s">
        <v>413</v>
      </c>
      <c r="D209" s="7">
        <v>2839.92</v>
      </c>
      <c r="E209" s="7">
        <v>441453.36</v>
      </c>
      <c r="F209" s="7">
        <v>1242311</v>
      </c>
      <c r="G209" s="7">
        <v>1880059</v>
      </c>
      <c r="H209" s="7">
        <v>461976</v>
      </c>
      <c r="I209" s="7">
        <v>156328</v>
      </c>
      <c r="J209" s="7">
        <v>72258</v>
      </c>
      <c r="K209" s="7">
        <v>14554</v>
      </c>
      <c r="L209" s="7">
        <v>0</v>
      </c>
      <c r="M209" s="7">
        <f t="shared" si="9"/>
        <v>4271779.28</v>
      </c>
      <c r="N209" s="7">
        <v>481.61</v>
      </c>
      <c r="O209" s="7">
        <v>959459.24</v>
      </c>
      <c r="P209" s="7">
        <v>1746065</v>
      </c>
      <c r="Q209" s="7">
        <v>3055196</v>
      </c>
      <c r="R209" s="7">
        <v>497283</v>
      </c>
      <c r="S209" s="7">
        <v>166692</v>
      </c>
      <c r="T209" s="7">
        <v>41922</v>
      </c>
      <c r="U209" s="7">
        <v>14165</v>
      </c>
      <c r="V209" s="7">
        <v>0</v>
      </c>
      <c r="W209" s="7">
        <f t="shared" si="10"/>
        <v>6481263.85</v>
      </c>
      <c r="X209" s="7">
        <v>3321.53</v>
      </c>
      <c r="Y209" s="7">
        <v>1400912.6</v>
      </c>
      <c r="Z209" s="7">
        <v>2988376</v>
      </c>
      <c r="AA209" s="7">
        <v>4935255</v>
      </c>
      <c r="AB209" s="7">
        <v>959259</v>
      </c>
      <c r="AC209" s="7">
        <v>323020</v>
      </c>
      <c r="AD209" s="7">
        <v>114180</v>
      </c>
      <c r="AE209" s="7">
        <v>28719</v>
      </c>
      <c r="AF209" s="7">
        <v>0</v>
      </c>
      <c r="AG209" s="7">
        <f t="shared" si="11"/>
        <v>10753043.129999999</v>
      </c>
    </row>
    <row r="210" spans="1:33" ht="12.75">
      <c r="A210" s="3" t="s">
        <v>414</v>
      </c>
      <c r="B210" s="6" t="s">
        <v>659</v>
      </c>
      <c r="C210" s="2" t="s">
        <v>415</v>
      </c>
      <c r="D210" s="7">
        <v>0</v>
      </c>
      <c r="E210" s="7">
        <v>114873.43</v>
      </c>
      <c r="F210" s="7">
        <v>1349565.17</v>
      </c>
      <c r="G210" s="7">
        <v>1882422.35</v>
      </c>
      <c r="H210" s="7">
        <v>2161715.3</v>
      </c>
      <c r="I210" s="7">
        <v>1290605.63</v>
      </c>
      <c r="J210" s="7">
        <v>402061.83</v>
      </c>
      <c r="K210" s="7">
        <v>87039.69</v>
      </c>
      <c r="L210" s="7">
        <v>4116.96</v>
      </c>
      <c r="M210" s="7">
        <f t="shared" si="9"/>
        <v>7292400.36</v>
      </c>
      <c r="N210" s="7">
        <v>0</v>
      </c>
      <c r="O210" s="7">
        <v>361581.06</v>
      </c>
      <c r="P210" s="7">
        <v>2472781.37</v>
      </c>
      <c r="Q210" s="7">
        <v>4653774.91</v>
      </c>
      <c r="R210" s="7">
        <v>3899344.56</v>
      </c>
      <c r="S210" s="7">
        <v>1542865.05</v>
      </c>
      <c r="T210" s="7">
        <v>279465.17</v>
      </c>
      <c r="U210" s="7">
        <v>63130.81</v>
      </c>
      <c r="V210" s="7">
        <v>2657.21</v>
      </c>
      <c r="W210" s="7">
        <f t="shared" si="10"/>
        <v>13275600.140000002</v>
      </c>
      <c r="X210" s="7">
        <v>0</v>
      </c>
      <c r="Y210" s="7">
        <v>476454.49</v>
      </c>
      <c r="Z210" s="7">
        <v>3822346.54</v>
      </c>
      <c r="AA210" s="7">
        <v>6536197.26</v>
      </c>
      <c r="AB210" s="7">
        <v>6061059.859999999</v>
      </c>
      <c r="AC210" s="7">
        <v>2833470.68</v>
      </c>
      <c r="AD210" s="7">
        <v>681527</v>
      </c>
      <c r="AE210" s="7">
        <v>150170.5</v>
      </c>
      <c r="AF210" s="7">
        <v>6774.17</v>
      </c>
      <c r="AG210" s="7">
        <f t="shared" si="11"/>
        <v>20568000.5</v>
      </c>
    </row>
    <row r="211" spans="1:33" ht="12.75">
      <c r="A211" s="3" t="s">
        <v>416</v>
      </c>
      <c r="B211" s="6" t="s">
        <v>661</v>
      </c>
      <c r="C211" s="2" t="s">
        <v>417</v>
      </c>
      <c r="D211" s="7">
        <v>9278.99</v>
      </c>
      <c r="E211" s="7">
        <v>4209644.37</v>
      </c>
      <c r="F211" s="7">
        <v>1354305.42</v>
      </c>
      <c r="G211" s="7">
        <v>1029728.66</v>
      </c>
      <c r="H211" s="7">
        <v>222750.98</v>
      </c>
      <c r="I211" s="7">
        <v>83904.8</v>
      </c>
      <c r="J211" s="7">
        <v>17037.12</v>
      </c>
      <c r="K211" s="7">
        <v>7439.34</v>
      </c>
      <c r="L211" s="7">
        <v>0</v>
      </c>
      <c r="M211" s="7">
        <f t="shared" si="9"/>
        <v>6934089.680000001</v>
      </c>
      <c r="N211" s="7">
        <v>16853.03</v>
      </c>
      <c r="O211" s="7">
        <v>5012901.89</v>
      </c>
      <c r="P211" s="7">
        <v>988466.73</v>
      </c>
      <c r="Q211" s="7">
        <v>478066.88</v>
      </c>
      <c r="R211" s="7">
        <v>114912.1</v>
      </c>
      <c r="S211" s="7">
        <v>37647.98</v>
      </c>
      <c r="T211" s="7">
        <v>13965.1</v>
      </c>
      <c r="U211" s="7">
        <v>0</v>
      </c>
      <c r="V211" s="7">
        <v>0</v>
      </c>
      <c r="W211" s="7">
        <f t="shared" si="10"/>
        <v>6662813.71</v>
      </c>
      <c r="X211" s="7">
        <v>26132.02</v>
      </c>
      <c r="Y211" s="7">
        <v>9222546.26</v>
      </c>
      <c r="Z211" s="7">
        <v>2342772.15</v>
      </c>
      <c r="AA211" s="7">
        <v>1507795.54</v>
      </c>
      <c r="AB211" s="7">
        <v>337663.08</v>
      </c>
      <c r="AC211" s="7">
        <v>121552.78</v>
      </c>
      <c r="AD211" s="7">
        <v>31002.22</v>
      </c>
      <c r="AE211" s="7">
        <v>7439.34</v>
      </c>
      <c r="AF211" s="7">
        <v>0</v>
      </c>
      <c r="AG211" s="7">
        <f t="shared" si="11"/>
        <v>13596903.389999999</v>
      </c>
    </row>
    <row r="212" spans="1:33" ht="12.75">
      <c r="A212" s="3" t="s">
        <v>418</v>
      </c>
      <c r="B212" s="6" t="s">
        <v>658</v>
      </c>
      <c r="C212" s="2" t="s">
        <v>419</v>
      </c>
      <c r="D212" s="7">
        <v>0</v>
      </c>
      <c r="E212" s="7">
        <v>1005069.74</v>
      </c>
      <c r="F212" s="7">
        <v>1038252.93</v>
      </c>
      <c r="G212" s="7">
        <v>458625.63</v>
      </c>
      <c r="H212" s="7">
        <v>173196.67</v>
      </c>
      <c r="I212" s="7">
        <v>82482.7</v>
      </c>
      <c r="J212" s="7">
        <v>14204.76</v>
      </c>
      <c r="K212" s="7">
        <v>4786.71</v>
      </c>
      <c r="L212" s="7">
        <v>0</v>
      </c>
      <c r="M212" s="7">
        <f t="shared" si="9"/>
        <v>2776619.1399999997</v>
      </c>
      <c r="N212" s="7">
        <v>3283.96</v>
      </c>
      <c r="O212" s="7">
        <v>1476398.93</v>
      </c>
      <c r="P212" s="7">
        <v>1483181.15</v>
      </c>
      <c r="Q212" s="7">
        <v>331864.78</v>
      </c>
      <c r="R212" s="7">
        <v>73523.51</v>
      </c>
      <c r="S212" s="7">
        <v>48193.56</v>
      </c>
      <c r="T212" s="7">
        <v>16701.36</v>
      </c>
      <c r="U212" s="7">
        <v>6563.22</v>
      </c>
      <c r="V212" s="7">
        <v>0</v>
      </c>
      <c r="W212" s="7">
        <f t="shared" si="10"/>
        <v>3439710.47</v>
      </c>
      <c r="X212" s="7">
        <v>3283.96</v>
      </c>
      <c r="Y212" s="7">
        <v>2481468.67</v>
      </c>
      <c r="Z212" s="7">
        <v>2521434.08</v>
      </c>
      <c r="AA212" s="7">
        <v>790490.41</v>
      </c>
      <c r="AB212" s="7">
        <v>246720.18</v>
      </c>
      <c r="AC212" s="7">
        <v>130676.26</v>
      </c>
      <c r="AD212" s="7">
        <v>30906.12</v>
      </c>
      <c r="AE212" s="7">
        <v>11349.93</v>
      </c>
      <c r="AF212" s="7">
        <v>0</v>
      </c>
      <c r="AG212" s="7">
        <f t="shared" si="11"/>
        <v>6216329.609999999</v>
      </c>
    </row>
    <row r="213" spans="1:33" ht="12.75">
      <c r="A213" s="3" t="s">
        <v>420</v>
      </c>
      <c r="B213" s="6" t="s">
        <v>658</v>
      </c>
      <c r="C213" s="2" t="s">
        <v>421</v>
      </c>
      <c r="D213" s="7">
        <v>2377.28</v>
      </c>
      <c r="E213" s="7">
        <v>101173.27</v>
      </c>
      <c r="F213" s="7">
        <v>408946.15</v>
      </c>
      <c r="G213" s="7">
        <v>984104.6</v>
      </c>
      <c r="H213" s="7">
        <v>913202.49</v>
      </c>
      <c r="I213" s="7">
        <v>329109.44</v>
      </c>
      <c r="J213" s="7">
        <v>140854.89</v>
      </c>
      <c r="K213" s="7">
        <v>81606.72</v>
      </c>
      <c r="L213" s="7">
        <v>5609.84</v>
      </c>
      <c r="M213" s="7">
        <f t="shared" si="9"/>
        <v>2966984.68</v>
      </c>
      <c r="N213" s="7">
        <v>1455.14</v>
      </c>
      <c r="O213" s="7">
        <v>98406.22</v>
      </c>
      <c r="P213" s="7">
        <v>605076.5</v>
      </c>
      <c r="Q213" s="7">
        <v>1389107.84</v>
      </c>
      <c r="R213" s="7">
        <v>1257053.21</v>
      </c>
      <c r="S213" s="7">
        <v>354983.49</v>
      </c>
      <c r="T213" s="7">
        <v>86101.3</v>
      </c>
      <c r="U213" s="7">
        <v>50186.14</v>
      </c>
      <c r="V213" s="7">
        <v>7503.18</v>
      </c>
      <c r="W213" s="7">
        <f t="shared" si="10"/>
        <v>3849873.0200000005</v>
      </c>
      <c r="X213" s="7">
        <v>3832.42</v>
      </c>
      <c r="Y213" s="7">
        <v>199579.49</v>
      </c>
      <c r="Z213" s="7">
        <v>1014022.65</v>
      </c>
      <c r="AA213" s="7">
        <v>2373212.44</v>
      </c>
      <c r="AB213" s="7">
        <v>2170255.7</v>
      </c>
      <c r="AC213" s="7">
        <v>684092.93</v>
      </c>
      <c r="AD213" s="7">
        <v>226956.19</v>
      </c>
      <c r="AE213" s="7">
        <v>131792.86</v>
      </c>
      <c r="AF213" s="7">
        <v>13113.02</v>
      </c>
      <c r="AG213" s="7">
        <f t="shared" si="11"/>
        <v>6816857.7</v>
      </c>
    </row>
    <row r="214" spans="1:33" ht="12.75">
      <c r="A214" s="3" t="s">
        <v>422</v>
      </c>
      <c r="B214" s="6" t="s">
        <v>658</v>
      </c>
      <c r="C214" s="2" t="s">
        <v>423</v>
      </c>
      <c r="D214" s="7">
        <v>11.19</v>
      </c>
      <c r="E214" s="7">
        <v>398973.23</v>
      </c>
      <c r="F214" s="7">
        <v>291710.24</v>
      </c>
      <c r="G214" s="7">
        <v>237955.13</v>
      </c>
      <c r="H214" s="7">
        <v>168389.02</v>
      </c>
      <c r="I214" s="7">
        <v>81742.53</v>
      </c>
      <c r="J214" s="7">
        <v>37350.3</v>
      </c>
      <c r="K214" s="7">
        <v>31372.35</v>
      </c>
      <c r="L214" s="7">
        <v>0</v>
      </c>
      <c r="M214" s="7">
        <f t="shared" si="9"/>
        <v>1247503.99</v>
      </c>
      <c r="N214" s="7">
        <v>557</v>
      </c>
      <c r="O214" s="7">
        <v>276942.11</v>
      </c>
      <c r="P214" s="7">
        <v>292316.49</v>
      </c>
      <c r="Q214" s="7">
        <v>131941.79</v>
      </c>
      <c r="R214" s="7">
        <v>52875.16</v>
      </c>
      <c r="S214" s="7">
        <v>35169.38</v>
      </c>
      <c r="T214" s="7">
        <v>23484.28</v>
      </c>
      <c r="U214" s="7">
        <v>13405.34</v>
      </c>
      <c r="V214" s="7">
        <v>0</v>
      </c>
      <c r="W214" s="7">
        <f t="shared" si="10"/>
        <v>826691.55</v>
      </c>
      <c r="X214" s="7">
        <v>568.19</v>
      </c>
      <c r="Y214" s="7">
        <v>675915.34</v>
      </c>
      <c r="Z214" s="7">
        <v>584026.73</v>
      </c>
      <c r="AA214" s="7">
        <v>369896.92</v>
      </c>
      <c r="AB214" s="7">
        <v>221264.18</v>
      </c>
      <c r="AC214" s="7">
        <v>116911.91</v>
      </c>
      <c r="AD214" s="7">
        <v>60834.58</v>
      </c>
      <c r="AE214" s="7">
        <v>44777.69</v>
      </c>
      <c r="AF214" s="7">
        <v>0</v>
      </c>
      <c r="AG214" s="7">
        <f t="shared" si="11"/>
        <v>2074195.5399999996</v>
      </c>
    </row>
    <row r="215" spans="1:33" ht="12.75">
      <c r="A215" s="3" t="s">
        <v>424</v>
      </c>
      <c r="B215" s="6" t="s">
        <v>659</v>
      </c>
      <c r="C215" s="2" t="s">
        <v>425</v>
      </c>
      <c r="D215" s="7">
        <v>884</v>
      </c>
      <c r="E215" s="7">
        <v>81905</v>
      </c>
      <c r="F215" s="7">
        <v>259115</v>
      </c>
      <c r="G215" s="7">
        <v>1420419</v>
      </c>
      <c r="H215" s="7">
        <v>1507131</v>
      </c>
      <c r="I215" s="7">
        <v>1116181</v>
      </c>
      <c r="J215" s="7">
        <v>349191</v>
      </c>
      <c r="K215" s="7">
        <v>206510</v>
      </c>
      <c r="L215" s="7">
        <v>21127</v>
      </c>
      <c r="M215" s="7">
        <f t="shared" si="9"/>
        <v>4962463</v>
      </c>
      <c r="N215" s="7">
        <v>0</v>
      </c>
      <c r="O215" s="7">
        <v>51371</v>
      </c>
      <c r="P215" s="7">
        <v>469666</v>
      </c>
      <c r="Q215" s="7">
        <v>2511798</v>
      </c>
      <c r="R215" s="7">
        <v>2343952</v>
      </c>
      <c r="S215" s="7">
        <v>1434638</v>
      </c>
      <c r="T215" s="7">
        <v>314005</v>
      </c>
      <c r="U215" s="7">
        <v>67273</v>
      </c>
      <c r="V215" s="7">
        <v>14306</v>
      </c>
      <c r="W215" s="7">
        <f t="shared" si="10"/>
        <v>7207009</v>
      </c>
      <c r="X215" s="7">
        <v>884</v>
      </c>
      <c r="Y215" s="7">
        <v>133276</v>
      </c>
      <c r="Z215" s="7">
        <v>728781</v>
      </c>
      <c r="AA215" s="7">
        <v>3932217</v>
      </c>
      <c r="AB215" s="7">
        <v>3851083</v>
      </c>
      <c r="AC215" s="7">
        <v>2550819</v>
      </c>
      <c r="AD215" s="7">
        <v>663196</v>
      </c>
      <c r="AE215" s="7">
        <v>273783</v>
      </c>
      <c r="AF215" s="7">
        <v>35433</v>
      </c>
      <c r="AG215" s="7">
        <f t="shared" si="11"/>
        <v>12169472</v>
      </c>
    </row>
    <row r="216" spans="1:33" ht="12.75">
      <c r="A216" s="3" t="s">
        <v>426</v>
      </c>
      <c r="B216" s="6" t="s">
        <v>658</v>
      </c>
      <c r="C216" s="2" t="s">
        <v>427</v>
      </c>
      <c r="D216" s="7">
        <v>0</v>
      </c>
      <c r="E216" s="7">
        <v>325466.82</v>
      </c>
      <c r="F216" s="7">
        <v>422424.17</v>
      </c>
      <c r="G216" s="7">
        <v>241434.71</v>
      </c>
      <c r="H216" s="7">
        <v>157047.92</v>
      </c>
      <c r="I216" s="7">
        <v>112624.48</v>
      </c>
      <c r="J216" s="7">
        <v>26309.02</v>
      </c>
      <c r="K216" s="7">
        <v>11446.19</v>
      </c>
      <c r="L216" s="7">
        <v>0</v>
      </c>
      <c r="M216" s="7">
        <f t="shared" si="9"/>
        <v>1296753.3099999998</v>
      </c>
      <c r="N216" s="7">
        <v>782.06</v>
      </c>
      <c r="O216" s="7">
        <v>358355.96</v>
      </c>
      <c r="P216" s="7">
        <v>296100.74</v>
      </c>
      <c r="Q216" s="7">
        <v>214848.03</v>
      </c>
      <c r="R216" s="7">
        <v>77104.17</v>
      </c>
      <c r="S216" s="7">
        <v>39147.23</v>
      </c>
      <c r="T216" s="7">
        <v>19651.56</v>
      </c>
      <c r="U216" s="7">
        <v>8845.01</v>
      </c>
      <c r="V216" s="7">
        <v>0</v>
      </c>
      <c r="W216" s="7">
        <f t="shared" si="10"/>
        <v>1014834.7600000001</v>
      </c>
      <c r="X216" s="7">
        <v>782.06</v>
      </c>
      <c r="Y216" s="7">
        <v>683822.78</v>
      </c>
      <c r="Z216" s="7">
        <v>718524.91</v>
      </c>
      <c r="AA216" s="7">
        <v>456282.74</v>
      </c>
      <c r="AB216" s="7">
        <v>234152.09</v>
      </c>
      <c r="AC216" s="7">
        <v>151771.71</v>
      </c>
      <c r="AD216" s="7">
        <v>45960.58</v>
      </c>
      <c r="AE216" s="7">
        <v>20291.2</v>
      </c>
      <c r="AF216" s="7">
        <v>0</v>
      </c>
      <c r="AG216" s="7">
        <f t="shared" si="11"/>
        <v>2311588.0700000003</v>
      </c>
    </row>
    <row r="217" spans="1:33" ht="12.75">
      <c r="A217" s="3" t="s">
        <v>428</v>
      </c>
      <c r="B217" s="6" t="s">
        <v>660</v>
      </c>
      <c r="C217" s="2" t="s">
        <v>429</v>
      </c>
      <c r="D217" s="7">
        <v>10754.41</v>
      </c>
      <c r="E217" s="7">
        <v>5909261.68</v>
      </c>
      <c r="F217" s="7">
        <v>1093962</v>
      </c>
      <c r="G217" s="7">
        <v>674013</v>
      </c>
      <c r="H217" s="7">
        <v>322412</v>
      </c>
      <c r="I217" s="7">
        <v>114631</v>
      </c>
      <c r="J217" s="7">
        <v>37808</v>
      </c>
      <c r="K217" s="7">
        <v>26606</v>
      </c>
      <c r="L217" s="7">
        <v>0</v>
      </c>
      <c r="M217" s="7">
        <f t="shared" si="9"/>
        <v>8189448.09</v>
      </c>
      <c r="N217" s="7">
        <v>5905.32</v>
      </c>
      <c r="O217" s="7">
        <v>7608575.51</v>
      </c>
      <c r="P217" s="7">
        <v>762788</v>
      </c>
      <c r="Q217" s="7">
        <v>351518</v>
      </c>
      <c r="R217" s="7">
        <v>145151</v>
      </c>
      <c r="S217" s="7">
        <v>30692</v>
      </c>
      <c r="T217" s="7">
        <v>15038</v>
      </c>
      <c r="U217" s="7">
        <v>7490</v>
      </c>
      <c r="V217" s="7">
        <v>0</v>
      </c>
      <c r="W217" s="7">
        <f t="shared" si="10"/>
        <v>8927157.83</v>
      </c>
      <c r="X217" s="7">
        <v>16659.73</v>
      </c>
      <c r="Y217" s="7">
        <v>13517837.19</v>
      </c>
      <c r="Z217" s="7">
        <v>1856750</v>
      </c>
      <c r="AA217" s="7">
        <v>1025531</v>
      </c>
      <c r="AB217" s="7">
        <v>467563</v>
      </c>
      <c r="AC217" s="7">
        <v>145323</v>
      </c>
      <c r="AD217" s="7">
        <v>52846</v>
      </c>
      <c r="AE217" s="7">
        <v>34096</v>
      </c>
      <c r="AF217" s="7">
        <v>0</v>
      </c>
      <c r="AG217" s="7">
        <f t="shared" si="11"/>
        <v>17116605.92</v>
      </c>
    </row>
    <row r="218" spans="1:33" ht="12.75">
      <c r="A218" s="3" t="s">
        <v>430</v>
      </c>
      <c r="B218" s="6" t="s">
        <v>658</v>
      </c>
      <c r="C218" s="2" t="s">
        <v>431</v>
      </c>
      <c r="D218" s="7">
        <v>709</v>
      </c>
      <c r="E218" s="7">
        <v>310153</v>
      </c>
      <c r="F218" s="7">
        <v>641636</v>
      </c>
      <c r="G218" s="7">
        <v>1068428</v>
      </c>
      <c r="H218" s="7">
        <v>563274</v>
      </c>
      <c r="I218" s="7">
        <v>185904</v>
      </c>
      <c r="J218" s="7">
        <v>50302</v>
      </c>
      <c r="K218" s="7">
        <v>20671</v>
      </c>
      <c r="L218" s="7">
        <v>0</v>
      </c>
      <c r="M218" s="7">
        <f t="shared" si="9"/>
        <v>2841077</v>
      </c>
      <c r="N218" s="7">
        <v>1236</v>
      </c>
      <c r="O218" s="7">
        <v>84470</v>
      </c>
      <c r="P218" s="7">
        <v>436691</v>
      </c>
      <c r="Q218" s="7">
        <v>665714</v>
      </c>
      <c r="R218" s="7">
        <v>239010</v>
      </c>
      <c r="S218" s="7">
        <v>60047</v>
      </c>
      <c r="T218" s="7">
        <v>24279</v>
      </c>
      <c r="U218" s="7">
        <v>6787</v>
      </c>
      <c r="V218" s="7">
        <v>0</v>
      </c>
      <c r="W218" s="7">
        <f t="shared" si="10"/>
        <v>1518234</v>
      </c>
      <c r="X218" s="7">
        <v>1945</v>
      </c>
      <c r="Y218" s="7">
        <v>394623</v>
      </c>
      <c r="Z218" s="7">
        <v>1078327</v>
      </c>
      <c r="AA218" s="7">
        <v>1734142</v>
      </c>
      <c r="AB218" s="7">
        <v>802284</v>
      </c>
      <c r="AC218" s="7">
        <v>245951</v>
      </c>
      <c r="AD218" s="7">
        <v>74581</v>
      </c>
      <c r="AE218" s="7">
        <v>27458</v>
      </c>
      <c r="AF218" s="7">
        <v>0</v>
      </c>
      <c r="AG218" s="7">
        <f t="shared" si="11"/>
        <v>4359311</v>
      </c>
    </row>
    <row r="219" spans="1:33" ht="12.75">
      <c r="A219" s="3" t="s">
        <v>432</v>
      </c>
      <c r="B219" s="6" t="s">
        <v>658</v>
      </c>
      <c r="C219" s="2" t="s">
        <v>433</v>
      </c>
      <c r="D219" s="7">
        <v>5396</v>
      </c>
      <c r="E219" s="7">
        <v>1653063</v>
      </c>
      <c r="F219" s="7">
        <v>380384</v>
      </c>
      <c r="G219" s="7">
        <v>211345</v>
      </c>
      <c r="H219" s="7">
        <v>113773</v>
      </c>
      <c r="I219" s="7">
        <v>64461</v>
      </c>
      <c r="J219" s="7">
        <v>19578</v>
      </c>
      <c r="K219" s="7">
        <v>7059</v>
      </c>
      <c r="L219" s="7">
        <v>0</v>
      </c>
      <c r="M219" s="7">
        <f t="shared" si="9"/>
        <v>2455059</v>
      </c>
      <c r="N219" s="7">
        <v>2229</v>
      </c>
      <c r="O219" s="7">
        <v>2234663</v>
      </c>
      <c r="P219" s="7">
        <v>304367</v>
      </c>
      <c r="Q219" s="7">
        <v>190738</v>
      </c>
      <c r="R219" s="7">
        <v>69382</v>
      </c>
      <c r="S219" s="7">
        <v>42842</v>
      </c>
      <c r="T219" s="7">
        <v>17782</v>
      </c>
      <c r="U219" s="7">
        <v>9432</v>
      </c>
      <c r="V219" s="7">
        <v>0</v>
      </c>
      <c r="W219" s="7">
        <f t="shared" si="10"/>
        <v>2871435</v>
      </c>
      <c r="X219" s="7">
        <v>7625</v>
      </c>
      <c r="Y219" s="7">
        <v>3887726</v>
      </c>
      <c r="Z219" s="7">
        <v>684751</v>
      </c>
      <c r="AA219" s="7">
        <v>402083</v>
      </c>
      <c r="AB219" s="7">
        <v>183155</v>
      </c>
      <c r="AC219" s="7">
        <v>107303</v>
      </c>
      <c r="AD219" s="7">
        <v>37360</v>
      </c>
      <c r="AE219" s="7">
        <v>16491</v>
      </c>
      <c r="AF219" s="7">
        <v>0</v>
      </c>
      <c r="AG219" s="7">
        <f t="shared" si="11"/>
        <v>5326494</v>
      </c>
    </row>
    <row r="220" spans="1:33" ht="12.75">
      <c r="A220" s="3" t="s">
        <v>434</v>
      </c>
      <c r="B220" s="6" t="s">
        <v>658</v>
      </c>
      <c r="C220" s="2" t="s">
        <v>435</v>
      </c>
      <c r="D220" s="7">
        <v>662</v>
      </c>
      <c r="E220" s="7">
        <v>537583</v>
      </c>
      <c r="F220" s="7">
        <v>1112811</v>
      </c>
      <c r="G220" s="7">
        <v>1236045</v>
      </c>
      <c r="H220" s="7">
        <v>808299</v>
      </c>
      <c r="I220" s="7">
        <v>423525</v>
      </c>
      <c r="J220" s="7">
        <v>154088</v>
      </c>
      <c r="K220" s="7">
        <v>66751</v>
      </c>
      <c r="L220" s="7">
        <v>0</v>
      </c>
      <c r="M220" s="7">
        <f t="shared" si="9"/>
        <v>4339764</v>
      </c>
      <c r="N220" s="7">
        <v>1457</v>
      </c>
      <c r="O220" s="7">
        <v>713324</v>
      </c>
      <c r="P220" s="7">
        <v>1014452</v>
      </c>
      <c r="Q220" s="7">
        <v>1103899</v>
      </c>
      <c r="R220" s="7">
        <v>413066</v>
      </c>
      <c r="S220" s="7">
        <v>191528</v>
      </c>
      <c r="T220" s="7">
        <v>69434</v>
      </c>
      <c r="U220" s="7">
        <v>28257</v>
      </c>
      <c r="V220" s="7">
        <v>0</v>
      </c>
      <c r="W220" s="7">
        <f t="shared" si="10"/>
        <v>3535417</v>
      </c>
      <c r="X220" s="7">
        <v>2119</v>
      </c>
      <c r="Y220" s="7">
        <v>1250907</v>
      </c>
      <c r="Z220" s="7">
        <v>2127263</v>
      </c>
      <c r="AA220" s="7">
        <v>2339944</v>
      </c>
      <c r="AB220" s="7">
        <v>1221365</v>
      </c>
      <c r="AC220" s="7">
        <v>615053</v>
      </c>
      <c r="AD220" s="7">
        <v>223522</v>
      </c>
      <c r="AE220" s="7">
        <v>95008</v>
      </c>
      <c r="AF220" s="7">
        <v>0</v>
      </c>
      <c r="AG220" s="7">
        <f t="shared" si="11"/>
        <v>7875181</v>
      </c>
    </row>
    <row r="221" spans="1:33" ht="12.75">
      <c r="A221" s="3" t="s">
        <v>436</v>
      </c>
      <c r="B221" s="6" t="s">
        <v>660</v>
      </c>
      <c r="C221" s="2" t="s">
        <v>437</v>
      </c>
      <c r="D221" s="7">
        <v>24929.69</v>
      </c>
      <c r="E221" s="7">
        <v>7184001.67</v>
      </c>
      <c r="F221" s="7">
        <v>1493909.02</v>
      </c>
      <c r="G221" s="7">
        <v>851251.89</v>
      </c>
      <c r="H221" s="7">
        <v>313717.53</v>
      </c>
      <c r="I221" s="7">
        <v>101703.5</v>
      </c>
      <c r="J221" s="7">
        <v>32051.11</v>
      </c>
      <c r="K221" s="7">
        <v>9390.72</v>
      </c>
      <c r="L221" s="7">
        <v>0</v>
      </c>
      <c r="M221" s="7">
        <f t="shared" si="9"/>
        <v>10010955.13</v>
      </c>
      <c r="N221" s="7">
        <v>28026.21</v>
      </c>
      <c r="O221" s="7">
        <v>9526438.45</v>
      </c>
      <c r="P221" s="7">
        <v>1040766.36</v>
      </c>
      <c r="Q221" s="7">
        <v>430673.21</v>
      </c>
      <c r="R221" s="7">
        <v>136733.02</v>
      </c>
      <c r="S221" s="7">
        <v>82279.51</v>
      </c>
      <c r="T221" s="7">
        <v>31554.35</v>
      </c>
      <c r="U221" s="7">
        <v>5520.47</v>
      </c>
      <c r="V221" s="7">
        <v>0</v>
      </c>
      <c r="W221" s="7">
        <f t="shared" si="10"/>
        <v>11281991.58</v>
      </c>
      <c r="X221" s="7">
        <v>52955.9</v>
      </c>
      <c r="Y221" s="7">
        <v>16710440.12</v>
      </c>
      <c r="Z221" s="7">
        <v>2534675.38</v>
      </c>
      <c r="AA221" s="7">
        <v>1281925.1</v>
      </c>
      <c r="AB221" s="7">
        <v>450450.55</v>
      </c>
      <c r="AC221" s="7">
        <v>183983.01</v>
      </c>
      <c r="AD221" s="7">
        <v>63605.46</v>
      </c>
      <c r="AE221" s="7">
        <v>14911.19</v>
      </c>
      <c r="AF221" s="7">
        <v>0</v>
      </c>
      <c r="AG221" s="7">
        <f t="shared" si="11"/>
        <v>21292946.710000005</v>
      </c>
    </row>
    <row r="222" spans="1:33" ht="12.75">
      <c r="A222" s="3" t="s">
        <v>438</v>
      </c>
      <c r="B222" s="6" t="s">
        <v>658</v>
      </c>
      <c r="C222" s="2" t="s">
        <v>439</v>
      </c>
      <c r="D222" s="7">
        <v>0</v>
      </c>
      <c r="E222" s="7">
        <v>821897</v>
      </c>
      <c r="F222" s="7">
        <v>808364</v>
      </c>
      <c r="G222" s="7">
        <v>682124</v>
      </c>
      <c r="H222" s="7">
        <v>200657</v>
      </c>
      <c r="I222" s="7">
        <v>104265</v>
      </c>
      <c r="J222" s="7">
        <v>55478</v>
      </c>
      <c r="K222" s="7">
        <v>19669</v>
      </c>
      <c r="L222" s="7">
        <v>2814</v>
      </c>
      <c r="M222" s="7">
        <f t="shared" si="9"/>
        <v>2695268</v>
      </c>
      <c r="N222" s="7">
        <v>0</v>
      </c>
      <c r="O222" s="7">
        <v>903732</v>
      </c>
      <c r="P222" s="7">
        <v>974549</v>
      </c>
      <c r="Q222" s="7">
        <v>463916</v>
      </c>
      <c r="R222" s="7">
        <v>126339</v>
      </c>
      <c r="S222" s="7">
        <v>52619</v>
      </c>
      <c r="T222" s="7">
        <v>30009</v>
      </c>
      <c r="U222" s="7">
        <v>13407</v>
      </c>
      <c r="V222" s="7">
        <v>0</v>
      </c>
      <c r="W222" s="7">
        <f t="shared" si="10"/>
        <v>2564571</v>
      </c>
      <c r="X222" s="7">
        <v>0</v>
      </c>
      <c r="Y222" s="7">
        <v>1725629</v>
      </c>
      <c r="Z222" s="7">
        <v>1782913</v>
      </c>
      <c r="AA222" s="7">
        <v>1146040</v>
      </c>
      <c r="AB222" s="7">
        <v>326996</v>
      </c>
      <c r="AC222" s="7">
        <v>156884</v>
      </c>
      <c r="AD222" s="7">
        <v>85487</v>
      </c>
      <c r="AE222" s="7">
        <v>33076</v>
      </c>
      <c r="AF222" s="7">
        <v>2814</v>
      </c>
      <c r="AG222" s="7">
        <f t="shared" si="11"/>
        <v>5259839</v>
      </c>
    </row>
    <row r="223" spans="1:33" ht="12.75">
      <c r="A223" s="3" t="s">
        <v>440</v>
      </c>
      <c r="B223" s="6" t="s">
        <v>658</v>
      </c>
      <c r="C223" s="2" t="s">
        <v>441</v>
      </c>
      <c r="D223" s="7">
        <v>0</v>
      </c>
      <c r="E223" s="7">
        <v>152881</v>
      </c>
      <c r="F223" s="7">
        <v>235770</v>
      </c>
      <c r="G223" s="7">
        <v>1336111</v>
      </c>
      <c r="H223" s="7">
        <v>756866</v>
      </c>
      <c r="I223" s="7">
        <v>268997</v>
      </c>
      <c r="J223" s="7">
        <v>107873</v>
      </c>
      <c r="K223" s="7">
        <v>53786</v>
      </c>
      <c r="L223" s="7">
        <v>9037</v>
      </c>
      <c r="M223" s="7">
        <f t="shared" si="9"/>
        <v>2921321</v>
      </c>
      <c r="N223" s="7">
        <v>0</v>
      </c>
      <c r="O223" s="7">
        <v>71853</v>
      </c>
      <c r="P223" s="7">
        <v>86998</v>
      </c>
      <c r="Q223" s="7">
        <v>631816</v>
      </c>
      <c r="R223" s="7">
        <v>729880</v>
      </c>
      <c r="S223" s="7">
        <v>137566</v>
      </c>
      <c r="T223" s="7">
        <v>31481</v>
      </c>
      <c r="U223" s="7">
        <v>12116</v>
      </c>
      <c r="V223" s="7">
        <v>2739</v>
      </c>
      <c r="W223" s="7">
        <f t="shared" si="10"/>
        <v>1704449</v>
      </c>
      <c r="X223" s="7">
        <v>0</v>
      </c>
      <c r="Y223" s="7">
        <v>224734</v>
      </c>
      <c r="Z223" s="7">
        <v>322768</v>
      </c>
      <c r="AA223" s="7">
        <v>1967927</v>
      </c>
      <c r="AB223" s="7">
        <v>1486746</v>
      </c>
      <c r="AC223" s="7">
        <v>406563</v>
      </c>
      <c r="AD223" s="7">
        <v>139354</v>
      </c>
      <c r="AE223" s="7">
        <v>65902</v>
      </c>
      <c r="AF223" s="7">
        <v>11776</v>
      </c>
      <c r="AG223" s="7">
        <f t="shared" si="11"/>
        <v>4625770</v>
      </c>
    </row>
    <row r="224" spans="1:33" ht="12.75">
      <c r="A224" s="3" t="s">
        <v>442</v>
      </c>
      <c r="B224" s="6" t="s">
        <v>658</v>
      </c>
      <c r="C224" s="2" t="s">
        <v>443</v>
      </c>
      <c r="D224" s="7">
        <v>2242.76</v>
      </c>
      <c r="E224" s="7">
        <v>684208.12</v>
      </c>
      <c r="F224" s="7">
        <v>937574.57</v>
      </c>
      <c r="G224" s="7">
        <v>623365.71</v>
      </c>
      <c r="H224" s="7">
        <v>296583.32</v>
      </c>
      <c r="I224" s="7">
        <v>151873.92</v>
      </c>
      <c r="J224" s="7">
        <v>58411.06</v>
      </c>
      <c r="K224" s="7">
        <v>30268.39</v>
      </c>
      <c r="L224" s="7">
        <v>0</v>
      </c>
      <c r="M224" s="7">
        <f t="shared" si="9"/>
        <v>2784527.85</v>
      </c>
      <c r="N224" s="7">
        <v>1162.49</v>
      </c>
      <c r="O224" s="7">
        <v>690624.85</v>
      </c>
      <c r="P224" s="7">
        <v>880750.34</v>
      </c>
      <c r="Q224" s="7">
        <v>434496.55</v>
      </c>
      <c r="R224" s="7">
        <v>137648.34</v>
      </c>
      <c r="S224" s="7">
        <v>105803.1</v>
      </c>
      <c r="T224" s="7">
        <v>48121.7</v>
      </c>
      <c r="U224" s="7">
        <v>23797.62</v>
      </c>
      <c r="V224" s="7">
        <v>0</v>
      </c>
      <c r="W224" s="7">
        <f t="shared" si="10"/>
        <v>2322404.99</v>
      </c>
      <c r="X224" s="7">
        <v>3405.25</v>
      </c>
      <c r="Y224" s="7">
        <v>1374832.97</v>
      </c>
      <c r="Z224" s="7">
        <v>1818324.91</v>
      </c>
      <c r="AA224" s="7">
        <v>1057862.26</v>
      </c>
      <c r="AB224" s="7">
        <v>434231.66</v>
      </c>
      <c r="AC224" s="7">
        <v>257677.02</v>
      </c>
      <c r="AD224" s="7">
        <v>106532.76</v>
      </c>
      <c r="AE224" s="7">
        <v>54066.01</v>
      </c>
      <c r="AF224" s="7">
        <v>0</v>
      </c>
      <c r="AG224" s="7">
        <f t="shared" si="11"/>
        <v>5106932.839999999</v>
      </c>
    </row>
    <row r="225" spans="1:33" ht="12.75">
      <c r="A225" s="3" t="s">
        <v>444</v>
      </c>
      <c r="B225" s="6" t="s">
        <v>658</v>
      </c>
      <c r="C225" s="2" t="s">
        <v>445</v>
      </c>
      <c r="D225" s="7">
        <v>0</v>
      </c>
      <c r="E225" s="7">
        <v>253066.85</v>
      </c>
      <c r="F225" s="7">
        <v>964949.48</v>
      </c>
      <c r="G225" s="7">
        <v>698023.96</v>
      </c>
      <c r="H225" s="7">
        <v>184956.71</v>
      </c>
      <c r="I225" s="7">
        <v>60681.38</v>
      </c>
      <c r="J225" s="7">
        <v>7954.34</v>
      </c>
      <c r="K225" s="7">
        <v>2209.66</v>
      </c>
      <c r="L225" s="7">
        <v>0</v>
      </c>
      <c r="M225" s="7">
        <f t="shared" si="9"/>
        <v>2171842.38</v>
      </c>
      <c r="N225" s="7">
        <v>0</v>
      </c>
      <c r="O225" s="7">
        <v>128810.32</v>
      </c>
      <c r="P225" s="7">
        <v>1025307.98</v>
      </c>
      <c r="Q225" s="7">
        <v>1042817.47</v>
      </c>
      <c r="R225" s="7">
        <v>230973.57</v>
      </c>
      <c r="S225" s="7">
        <v>52467.75</v>
      </c>
      <c r="T225" s="7">
        <v>16419.51</v>
      </c>
      <c r="U225" s="7">
        <v>1738.36</v>
      </c>
      <c r="V225" s="7">
        <v>0</v>
      </c>
      <c r="W225" s="7">
        <f t="shared" si="10"/>
        <v>2498534.9599999995</v>
      </c>
      <c r="X225" s="7">
        <v>0</v>
      </c>
      <c r="Y225" s="7">
        <v>381877.17</v>
      </c>
      <c r="Z225" s="7">
        <v>1990257.46</v>
      </c>
      <c r="AA225" s="7">
        <v>1740841.43</v>
      </c>
      <c r="AB225" s="7">
        <v>415930.28</v>
      </c>
      <c r="AC225" s="7">
        <v>113149.13</v>
      </c>
      <c r="AD225" s="7">
        <v>24373.85</v>
      </c>
      <c r="AE225" s="7">
        <v>3948.02</v>
      </c>
      <c r="AF225" s="7">
        <v>0</v>
      </c>
      <c r="AG225" s="7">
        <f t="shared" si="11"/>
        <v>4670377.339999999</v>
      </c>
    </row>
    <row r="226" spans="1:33" ht="12.75">
      <c r="A226" s="3" t="s">
        <v>446</v>
      </c>
      <c r="B226" s="6" t="s">
        <v>661</v>
      </c>
      <c r="C226" s="2" t="s">
        <v>447</v>
      </c>
      <c r="D226" s="7">
        <v>0</v>
      </c>
      <c r="E226" s="7">
        <v>235479</v>
      </c>
      <c r="F226" s="7">
        <v>404329</v>
      </c>
      <c r="G226" s="7">
        <v>182095</v>
      </c>
      <c r="H226" s="7">
        <v>108480</v>
      </c>
      <c r="I226" s="7">
        <v>54009</v>
      </c>
      <c r="J226" s="7">
        <v>34757</v>
      </c>
      <c r="K226" s="7">
        <v>7905</v>
      </c>
      <c r="L226" s="7">
        <v>2533</v>
      </c>
      <c r="M226" s="7">
        <f t="shared" si="9"/>
        <v>1029587</v>
      </c>
      <c r="N226" s="7">
        <v>623</v>
      </c>
      <c r="O226" s="7">
        <v>144665</v>
      </c>
      <c r="P226" s="7">
        <v>214790</v>
      </c>
      <c r="Q226" s="7">
        <v>62996</v>
      </c>
      <c r="R226" s="7">
        <v>30169</v>
      </c>
      <c r="S226" s="7">
        <v>15162</v>
      </c>
      <c r="T226" s="7">
        <v>8770</v>
      </c>
      <c r="U226" s="7">
        <v>4099</v>
      </c>
      <c r="V226" s="7">
        <v>0</v>
      </c>
      <c r="W226" s="7">
        <f t="shared" si="10"/>
        <v>481274</v>
      </c>
      <c r="X226" s="7">
        <v>623</v>
      </c>
      <c r="Y226" s="7">
        <v>380144</v>
      </c>
      <c r="Z226" s="7">
        <v>619119</v>
      </c>
      <c r="AA226" s="7">
        <v>245091</v>
      </c>
      <c r="AB226" s="7">
        <v>138649</v>
      </c>
      <c r="AC226" s="7">
        <v>69171</v>
      </c>
      <c r="AD226" s="7">
        <v>43527</v>
      </c>
      <c r="AE226" s="7">
        <v>12004</v>
      </c>
      <c r="AF226" s="7">
        <v>2533</v>
      </c>
      <c r="AG226" s="7">
        <f t="shared" si="11"/>
        <v>1510861</v>
      </c>
    </row>
    <row r="227" spans="1:33" ht="12.75">
      <c r="A227" s="3" t="s">
        <v>448</v>
      </c>
      <c r="B227" s="6" t="s">
        <v>658</v>
      </c>
      <c r="C227" s="2" t="s">
        <v>449</v>
      </c>
      <c r="D227" s="7">
        <v>0</v>
      </c>
      <c r="E227" s="7">
        <v>371867.36</v>
      </c>
      <c r="F227" s="7">
        <v>687246</v>
      </c>
      <c r="G227" s="7">
        <v>437646</v>
      </c>
      <c r="H227" s="7">
        <v>206251</v>
      </c>
      <c r="I227" s="7">
        <v>123621</v>
      </c>
      <c r="J227" s="7">
        <v>58778</v>
      </c>
      <c r="K227" s="7">
        <v>6321</v>
      </c>
      <c r="L227" s="7">
        <v>0</v>
      </c>
      <c r="M227" s="7">
        <f t="shared" si="9"/>
        <v>1891730.3599999999</v>
      </c>
      <c r="N227" s="7">
        <v>0</v>
      </c>
      <c r="O227" s="7">
        <v>224764</v>
      </c>
      <c r="P227" s="7">
        <v>522640</v>
      </c>
      <c r="Q227" s="7">
        <v>266366</v>
      </c>
      <c r="R227" s="7">
        <v>75820</v>
      </c>
      <c r="S227" s="7">
        <v>47777</v>
      </c>
      <c r="T227" s="7">
        <v>20849</v>
      </c>
      <c r="U227" s="7">
        <v>12104</v>
      </c>
      <c r="V227" s="7">
        <v>0</v>
      </c>
      <c r="W227" s="7">
        <f t="shared" si="10"/>
        <v>1170320</v>
      </c>
      <c r="X227" s="7">
        <v>0</v>
      </c>
      <c r="Y227" s="7">
        <v>596631.36</v>
      </c>
      <c r="Z227" s="7">
        <v>1209886</v>
      </c>
      <c r="AA227" s="7">
        <v>704012</v>
      </c>
      <c r="AB227" s="7">
        <v>282071</v>
      </c>
      <c r="AC227" s="7">
        <v>171398</v>
      </c>
      <c r="AD227" s="7">
        <v>79627</v>
      </c>
      <c r="AE227" s="7">
        <v>18425</v>
      </c>
      <c r="AF227" s="7">
        <v>0</v>
      </c>
      <c r="AG227" s="7">
        <f t="shared" si="11"/>
        <v>3062050.36</v>
      </c>
    </row>
    <row r="228" spans="1:33" ht="12.75">
      <c r="A228" s="3" t="s">
        <v>450</v>
      </c>
      <c r="B228" s="6" t="s">
        <v>660</v>
      </c>
      <c r="C228" s="2" t="s">
        <v>451</v>
      </c>
      <c r="D228" s="7">
        <v>16339</v>
      </c>
      <c r="E228" s="7">
        <v>7033751</v>
      </c>
      <c r="F228" s="7">
        <v>1552891</v>
      </c>
      <c r="G228" s="7">
        <v>834046</v>
      </c>
      <c r="H228" s="7">
        <v>225274</v>
      </c>
      <c r="I228" s="7">
        <v>84166</v>
      </c>
      <c r="J228" s="7">
        <v>52120</v>
      </c>
      <c r="K228" s="7">
        <v>18796</v>
      </c>
      <c r="L228" s="7">
        <v>0</v>
      </c>
      <c r="M228" s="7">
        <f t="shared" si="9"/>
        <v>9817383</v>
      </c>
      <c r="N228" s="7">
        <v>12743</v>
      </c>
      <c r="O228" s="7">
        <v>10912212</v>
      </c>
      <c r="P228" s="7">
        <v>1884241</v>
      </c>
      <c r="Q228" s="7">
        <v>604209</v>
      </c>
      <c r="R228" s="7">
        <v>286143</v>
      </c>
      <c r="S228" s="7">
        <v>180928</v>
      </c>
      <c r="T228" s="7">
        <v>86714</v>
      </c>
      <c r="U228" s="7">
        <v>32243</v>
      </c>
      <c r="V228" s="7">
        <v>0</v>
      </c>
      <c r="W228" s="7">
        <f t="shared" si="10"/>
        <v>13999433</v>
      </c>
      <c r="X228" s="7">
        <v>29082</v>
      </c>
      <c r="Y228" s="7">
        <v>17945963</v>
      </c>
      <c r="Z228" s="7">
        <v>3437132</v>
      </c>
      <c r="AA228" s="7">
        <v>1438255</v>
      </c>
      <c r="AB228" s="7">
        <v>511417</v>
      </c>
      <c r="AC228" s="7">
        <v>265094</v>
      </c>
      <c r="AD228" s="7">
        <v>138834</v>
      </c>
      <c r="AE228" s="7">
        <v>51039</v>
      </c>
      <c r="AF228" s="7">
        <v>0</v>
      </c>
      <c r="AG228" s="7">
        <f t="shared" si="11"/>
        <v>23816816</v>
      </c>
    </row>
    <row r="229" spans="1:33" ht="12.75">
      <c r="A229" s="3" t="s">
        <v>452</v>
      </c>
      <c r="B229" s="6" t="s">
        <v>660</v>
      </c>
      <c r="C229" s="2" t="s">
        <v>453</v>
      </c>
      <c r="D229" s="7">
        <v>30006</v>
      </c>
      <c r="E229" s="7">
        <v>6809703</v>
      </c>
      <c r="F229" s="7">
        <v>4450579</v>
      </c>
      <c r="G229" s="7">
        <v>1355417</v>
      </c>
      <c r="H229" s="7">
        <v>397576</v>
      </c>
      <c r="I229" s="7">
        <v>181116</v>
      </c>
      <c r="J229" s="7">
        <v>18983</v>
      </c>
      <c r="K229" s="7">
        <v>2569</v>
      </c>
      <c r="L229" s="7">
        <v>0</v>
      </c>
      <c r="M229" s="7">
        <f t="shared" si="9"/>
        <v>13245949</v>
      </c>
      <c r="N229" s="7">
        <v>14516</v>
      </c>
      <c r="O229" s="7">
        <v>9946635</v>
      </c>
      <c r="P229" s="7">
        <v>4632024</v>
      </c>
      <c r="Q229" s="7">
        <v>1168132</v>
      </c>
      <c r="R229" s="7">
        <v>332805</v>
      </c>
      <c r="S229" s="7">
        <v>92479</v>
      </c>
      <c r="T229" s="7">
        <v>6677</v>
      </c>
      <c r="U229" s="7">
        <v>1261</v>
      </c>
      <c r="V229" s="7">
        <v>0</v>
      </c>
      <c r="W229" s="7">
        <f t="shared" si="10"/>
        <v>16194529</v>
      </c>
      <c r="X229" s="7">
        <v>44522</v>
      </c>
      <c r="Y229" s="7">
        <v>16756338</v>
      </c>
      <c r="Z229" s="7">
        <v>9082603</v>
      </c>
      <c r="AA229" s="7">
        <v>2523549</v>
      </c>
      <c r="AB229" s="7">
        <v>730381</v>
      </c>
      <c r="AC229" s="7">
        <v>273595</v>
      </c>
      <c r="AD229" s="7">
        <v>25660</v>
      </c>
      <c r="AE229" s="7">
        <v>3830</v>
      </c>
      <c r="AF229" s="7">
        <v>0</v>
      </c>
      <c r="AG229" s="7">
        <f t="shared" si="11"/>
        <v>29440478</v>
      </c>
    </row>
    <row r="230" spans="1:33" ht="12.75">
      <c r="A230" s="3" t="s">
        <v>454</v>
      </c>
      <c r="B230" s="6" t="s">
        <v>658</v>
      </c>
      <c r="C230" s="2" t="s">
        <v>455</v>
      </c>
      <c r="D230" s="7">
        <v>2634.28</v>
      </c>
      <c r="E230" s="7">
        <v>1953567.24</v>
      </c>
      <c r="F230" s="7">
        <v>1664893.02</v>
      </c>
      <c r="G230" s="7">
        <v>1000728.38</v>
      </c>
      <c r="H230" s="7">
        <v>384350.58</v>
      </c>
      <c r="I230" s="7">
        <v>161882.47</v>
      </c>
      <c r="J230" s="7">
        <v>42473.45</v>
      </c>
      <c r="K230" s="7">
        <v>12766.77</v>
      </c>
      <c r="L230" s="7">
        <v>0</v>
      </c>
      <c r="M230" s="7">
        <f t="shared" si="9"/>
        <v>5223296.1899999995</v>
      </c>
      <c r="N230" s="7">
        <v>4482.92</v>
      </c>
      <c r="O230" s="7">
        <v>2667675.19</v>
      </c>
      <c r="P230" s="7">
        <v>1418343.27</v>
      </c>
      <c r="Q230" s="7">
        <v>470051.52</v>
      </c>
      <c r="R230" s="7">
        <v>129249.52</v>
      </c>
      <c r="S230" s="7">
        <v>69501.4</v>
      </c>
      <c r="T230" s="7">
        <v>17234.91</v>
      </c>
      <c r="U230" s="7">
        <v>6784.91</v>
      </c>
      <c r="V230" s="7">
        <v>0</v>
      </c>
      <c r="W230" s="7">
        <f t="shared" si="10"/>
        <v>4783323.640000001</v>
      </c>
      <c r="X230" s="7">
        <v>7117.2</v>
      </c>
      <c r="Y230" s="7">
        <v>4621242.43</v>
      </c>
      <c r="Z230" s="7">
        <v>3083236.29</v>
      </c>
      <c r="AA230" s="7">
        <v>1470779.9</v>
      </c>
      <c r="AB230" s="7">
        <v>513600.1</v>
      </c>
      <c r="AC230" s="7">
        <v>231383.87</v>
      </c>
      <c r="AD230" s="7">
        <v>59708.36</v>
      </c>
      <c r="AE230" s="7">
        <v>19551.68</v>
      </c>
      <c r="AF230" s="7">
        <v>0</v>
      </c>
      <c r="AG230" s="7">
        <f t="shared" si="11"/>
        <v>10006619.829999998</v>
      </c>
    </row>
    <row r="231" spans="1:33" ht="12.75">
      <c r="A231" s="3" t="s">
        <v>456</v>
      </c>
      <c r="B231" s="6" t="s">
        <v>658</v>
      </c>
      <c r="C231" s="2" t="s">
        <v>457</v>
      </c>
      <c r="D231" s="7" t="s">
        <v>743</v>
      </c>
      <c r="E231" s="7" t="s">
        <v>743</v>
      </c>
      <c r="F231" s="7" t="s">
        <v>743</v>
      </c>
      <c r="G231" s="7" t="s">
        <v>743</v>
      </c>
      <c r="H231" s="7" t="s">
        <v>743</v>
      </c>
      <c r="I231" s="7" t="s">
        <v>743</v>
      </c>
      <c r="J231" s="7" t="s">
        <v>743</v>
      </c>
      <c r="K231" s="7" t="s">
        <v>743</v>
      </c>
      <c r="L231" s="7" t="s">
        <v>743</v>
      </c>
      <c r="M231" s="7" t="s">
        <v>743</v>
      </c>
      <c r="N231" s="7" t="s">
        <v>743</v>
      </c>
      <c r="O231" s="7" t="s">
        <v>743</v>
      </c>
      <c r="P231" s="7" t="s">
        <v>743</v>
      </c>
      <c r="Q231" s="7" t="s">
        <v>743</v>
      </c>
      <c r="R231" s="7" t="s">
        <v>743</v>
      </c>
      <c r="S231" s="7" t="s">
        <v>743</v>
      </c>
      <c r="T231" s="7" t="s">
        <v>743</v>
      </c>
      <c r="U231" s="7" t="s">
        <v>743</v>
      </c>
      <c r="V231" s="7" t="s">
        <v>743</v>
      </c>
      <c r="W231" s="7" t="s">
        <v>743</v>
      </c>
      <c r="X231" s="7">
        <v>3809</v>
      </c>
      <c r="Y231" s="7">
        <v>3079612</v>
      </c>
      <c r="Z231" s="7">
        <v>2183068</v>
      </c>
      <c r="AA231" s="7">
        <v>1382800</v>
      </c>
      <c r="AB231" s="7">
        <v>505658</v>
      </c>
      <c r="AC231" s="7">
        <v>216373</v>
      </c>
      <c r="AD231" s="7">
        <v>79944</v>
      </c>
      <c r="AE231" s="7">
        <v>29636</v>
      </c>
      <c r="AF231" s="7">
        <v>0</v>
      </c>
      <c r="AG231" s="7">
        <f t="shared" si="11"/>
        <v>7480900</v>
      </c>
    </row>
    <row r="232" spans="1:33" ht="12.75">
      <c r="A232" s="3" t="s">
        <v>458</v>
      </c>
      <c r="B232" s="6" t="s">
        <v>660</v>
      </c>
      <c r="C232" s="2" t="s">
        <v>459</v>
      </c>
      <c r="D232" s="7">
        <v>10344</v>
      </c>
      <c r="E232" s="7">
        <v>5263092</v>
      </c>
      <c r="F232" s="7">
        <v>3131237</v>
      </c>
      <c r="G232" s="7">
        <v>2735341</v>
      </c>
      <c r="H232" s="7">
        <v>919947</v>
      </c>
      <c r="I232" s="7">
        <v>365631</v>
      </c>
      <c r="J232" s="7">
        <v>114295</v>
      </c>
      <c r="K232" s="7">
        <v>60018</v>
      </c>
      <c r="L232" s="7">
        <v>2333</v>
      </c>
      <c r="M232" s="7">
        <f aca="true" t="shared" si="12" ref="M232:M295">SUM(D232:L232)</f>
        <v>12602238</v>
      </c>
      <c r="N232" s="7">
        <v>15783</v>
      </c>
      <c r="O232" s="7">
        <v>6140333</v>
      </c>
      <c r="P232" s="7">
        <v>2436965</v>
      </c>
      <c r="Q232" s="7">
        <v>1100919</v>
      </c>
      <c r="R232" s="7">
        <v>299818</v>
      </c>
      <c r="S232" s="7">
        <v>148890</v>
      </c>
      <c r="T232" s="7">
        <v>51808</v>
      </c>
      <c r="U232" s="7">
        <v>19204</v>
      </c>
      <c r="V232" s="7">
        <v>0</v>
      </c>
      <c r="W232" s="7">
        <f aca="true" t="shared" si="13" ref="W232:W295">SUM(N232:V232)</f>
        <v>10213720</v>
      </c>
      <c r="X232" s="7">
        <v>26127</v>
      </c>
      <c r="Y232" s="7">
        <v>11403425</v>
      </c>
      <c r="Z232" s="7">
        <v>5568202</v>
      </c>
      <c r="AA232" s="7">
        <v>3836260</v>
      </c>
      <c r="AB232" s="7">
        <v>1219765</v>
      </c>
      <c r="AC232" s="7">
        <v>514521</v>
      </c>
      <c r="AD232" s="7">
        <v>166103</v>
      </c>
      <c r="AE232" s="7">
        <v>79222</v>
      </c>
      <c r="AF232" s="7">
        <v>2333</v>
      </c>
      <c r="AG232" s="7">
        <f t="shared" si="11"/>
        <v>22815958</v>
      </c>
    </row>
    <row r="233" spans="1:33" ht="12.75">
      <c r="A233" s="3" t="s">
        <v>460</v>
      </c>
      <c r="B233" s="6" t="s">
        <v>658</v>
      </c>
      <c r="C233" s="2" t="s">
        <v>461</v>
      </c>
      <c r="D233" s="7">
        <v>5759</v>
      </c>
      <c r="E233" s="7">
        <v>986937</v>
      </c>
      <c r="F233" s="7">
        <v>602000</v>
      </c>
      <c r="G233" s="7">
        <v>368067</v>
      </c>
      <c r="H233" s="7">
        <v>178127</v>
      </c>
      <c r="I233" s="7">
        <v>100219</v>
      </c>
      <c r="J233" s="7">
        <v>35091</v>
      </c>
      <c r="K233" s="7">
        <v>12820</v>
      </c>
      <c r="L233" s="7">
        <v>0</v>
      </c>
      <c r="M233" s="7">
        <f t="shared" si="12"/>
        <v>2289020</v>
      </c>
      <c r="N233" s="7">
        <v>6029</v>
      </c>
      <c r="O233" s="7">
        <v>997312</v>
      </c>
      <c r="P233" s="7">
        <v>504897</v>
      </c>
      <c r="Q233" s="7">
        <v>249677</v>
      </c>
      <c r="R233" s="7">
        <v>109343</v>
      </c>
      <c r="S233" s="7">
        <v>77579</v>
      </c>
      <c r="T233" s="7">
        <v>38666</v>
      </c>
      <c r="U233" s="7">
        <v>12987</v>
      </c>
      <c r="V233" s="7">
        <v>0</v>
      </c>
      <c r="W233" s="7">
        <f t="shared" si="13"/>
        <v>1996490</v>
      </c>
      <c r="X233" s="7">
        <v>11788</v>
      </c>
      <c r="Y233" s="7">
        <v>1984249</v>
      </c>
      <c r="Z233" s="7">
        <v>1106897</v>
      </c>
      <c r="AA233" s="7">
        <v>617744</v>
      </c>
      <c r="AB233" s="7">
        <v>287470</v>
      </c>
      <c r="AC233" s="7">
        <v>177798</v>
      </c>
      <c r="AD233" s="7">
        <v>73757</v>
      </c>
      <c r="AE233" s="7">
        <v>25807</v>
      </c>
      <c r="AF233" s="7">
        <v>0</v>
      </c>
      <c r="AG233" s="7">
        <f t="shared" si="11"/>
        <v>4285510</v>
      </c>
    </row>
    <row r="234" spans="1:33" ht="12.75">
      <c r="A234" s="3" t="s">
        <v>462</v>
      </c>
      <c r="B234" s="6" t="s">
        <v>658</v>
      </c>
      <c r="C234" s="2" t="s">
        <v>463</v>
      </c>
      <c r="D234" s="7">
        <v>0</v>
      </c>
      <c r="E234" s="7">
        <v>261265.95</v>
      </c>
      <c r="F234" s="7">
        <v>588555.04</v>
      </c>
      <c r="G234" s="7">
        <v>1066807.29</v>
      </c>
      <c r="H234" s="7">
        <v>768800.61</v>
      </c>
      <c r="I234" s="7">
        <v>320484.46</v>
      </c>
      <c r="J234" s="7">
        <v>155276.76</v>
      </c>
      <c r="K234" s="7">
        <v>77621.51</v>
      </c>
      <c r="L234" s="7">
        <v>2240.17</v>
      </c>
      <c r="M234" s="7">
        <f t="shared" si="12"/>
        <v>3241051.79</v>
      </c>
      <c r="N234" s="7">
        <v>0</v>
      </c>
      <c r="O234" s="7">
        <v>163626.58</v>
      </c>
      <c r="P234" s="7">
        <v>385340.84</v>
      </c>
      <c r="Q234" s="7">
        <v>1392544.99</v>
      </c>
      <c r="R234" s="7">
        <v>829985.18</v>
      </c>
      <c r="S234" s="7">
        <v>210098.94</v>
      </c>
      <c r="T234" s="7">
        <v>97633.42</v>
      </c>
      <c r="U234" s="7">
        <v>37034.86</v>
      </c>
      <c r="V234" s="7">
        <v>9244.88</v>
      </c>
      <c r="W234" s="7">
        <f t="shared" si="13"/>
        <v>3125509.69</v>
      </c>
      <c r="X234" s="7">
        <v>0</v>
      </c>
      <c r="Y234" s="7">
        <v>424892.53</v>
      </c>
      <c r="Z234" s="7">
        <v>973895.88</v>
      </c>
      <c r="AA234" s="7">
        <v>2459352.28</v>
      </c>
      <c r="AB234" s="7">
        <v>1598785.79</v>
      </c>
      <c r="AC234" s="7">
        <v>530583.4</v>
      </c>
      <c r="AD234" s="7">
        <v>252910.18</v>
      </c>
      <c r="AE234" s="7">
        <v>114656.37</v>
      </c>
      <c r="AF234" s="7">
        <v>11485.05</v>
      </c>
      <c r="AG234" s="7">
        <f t="shared" si="11"/>
        <v>6366561.48</v>
      </c>
    </row>
    <row r="235" spans="1:33" ht="12.75">
      <c r="A235" s="3" t="s">
        <v>464</v>
      </c>
      <c r="B235" s="6" t="s">
        <v>660</v>
      </c>
      <c r="C235" s="2" t="s">
        <v>465</v>
      </c>
      <c r="D235" s="7">
        <v>59371.42</v>
      </c>
      <c r="E235" s="7">
        <v>15613571.77</v>
      </c>
      <c r="F235" s="7">
        <v>2227563</v>
      </c>
      <c r="G235" s="7">
        <v>1311599</v>
      </c>
      <c r="H235" s="7">
        <v>498139</v>
      </c>
      <c r="I235" s="7">
        <v>181913</v>
      </c>
      <c r="J235" s="7">
        <v>55172</v>
      </c>
      <c r="K235" s="7">
        <v>23157</v>
      </c>
      <c r="L235" s="7">
        <v>0</v>
      </c>
      <c r="M235" s="7">
        <f t="shared" si="12"/>
        <v>19970486.189999998</v>
      </c>
      <c r="N235" s="7">
        <v>20789.46</v>
      </c>
      <c r="O235" s="7">
        <v>17382792.43</v>
      </c>
      <c r="P235" s="7">
        <v>1215770</v>
      </c>
      <c r="Q235" s="7">
        <v>483320</v>
      </c>
      <c r="R235" s="7">
        <v>165648</v>
      </c>
      <c r="S235" s="7">
        <v>88346</v>
      </c>
      <c r="T235" s="7">
        <v>15594</v>
      </c>
      <c r="U235" s="7">
        <v>7696</v>
      </c>
      <c r="V235" s="7">
        <v>0</v>
      </c>
      <c r="W235" s="7">
        <f t="shared" si="13"/>
        <v>19379955.89</v>
      </c>
      <c r="X235" s="7">
        <v>80160.88</v>
      </c>
      <c r="Y235" s="7">
        <v>32996364.2</v>
      </c>
      <c r="Z235" s="7">
        <v>3443333</v>
      </c>
      <c r="AA235" s="7">
        <v>1794919</v>
      </c>
      <c r="AB235" s="7">
        <v>663787</v>
      </c>
      <c r="AC235" s="7">
        <v>270259</v>
      </c>
      <c r="AD235" s="7">
        <v>70766</v>
      </c>
      <c r="AE235" s="7">
        <v>30853</v>
      </c>
      <c r="AF235" s="7">
        <v>0</v>
      </c>
      <c r="AG235" s="7">
        <f t="shared" si="11"/>
        <v>39350442.08</v>
      </c>
    </row>
    <row r="236" spans="1:33" ht="12.75">
      <c r="A236" s="3" t="s">
        <v>466</v>
      </c>
      <c r="B236" s="6" t="s">
        <v>658</v>
      </c>
      <c r="C236" s="2" t="s">
        <v>467</v>
      </c>
      <c r="D236" s="7">
        <v>2255.56</v>
      </c>
      <c r="E236" s="7">
        <v>897161.95</v>
      </c>
      <c r="F236" s="7">
        <v>1502018.6</v>
      </c>
      <c r="G236" s="7">
        <v>1363291.41</v>
      </c>
      <c r="H236" s="7">
        <v>602914.95</v>
      </c>
      <c r="I236" s="7">
        <v>246770.21</v>
      </c>
      <c r="J236" s="7">
        <v>75893.6</v>
      </c>
      <c r="K236" s="7">
        <v>39697.19</v>
      </c>
      <c r="L236" s="7">
        <v>0</v>
      </c>
      <c r="M236" s="7">
        <f t="shared" si="12"/>
        <v>4730003.470000001</v>
      </c>
      <c r="N236" s="7">
        <v>1775.2</v>
      </c>
      <c r="O236" s="7">
        <v>1398819.61</v>
      </c>
      <c r="P236" s="7">
        <v>1833215.77</v>
      </c>
      <c r="Q236" s="7">
        <v>1225624.01</v>
      </c>
      <c r="R236" s="7">
        <v>316155.29</v>
      </c>
      <c r="S236" s="7">
        <v>128104.43</v>
      </c>
      <c r="T236" s="7">
        <v>53910.55</v>
      </c>
      <c r="U236" s="7">
        <v>10160.83</v>
      </c>
      <c r="V236" s="7">
        <v>0</v>
      </c>
      <c r="W236" s="7">
        <f t="shared" si="13"/>
        <v>4967765.6899999995</v>
      </c>
      <c r="X236" s="7">
        <v>4030.76</v>
      </c>
      <c r="Y236" s="7">
        <v>2295981.56</v>
      </c>
      <c r="Z236" s="7">
        <v>3335234.37</v>
      </c>
      <c r="AA236" s="7">
        <v>2588915.42</v>
      </c>
      <c r="AB236" s="7">
        <v>919070.24</v>
      </c>
      <c r="AC236" s="7">
        <v>374874.64</v>
      </c>
      <c r="AD236" s="7">
        <v>129804.15</v>
      </c>
      <c r="AE236" s="7">
        <v>49858.02</v>
      </c>
      <c r="AF236" s="7">
        <v>0</v>
      </c>
      <c r="AG236" s="7">
        <f t="shared" si="11"/>
        <v>9697769.16</v>
      </c>
    </row>
    <row r="237" spans="1:33" ht="12.75">
      <c r="A237" s="3" t="s">
        <v>468</v>
      </c>
      <c r="B237" s="6" t="s">
        <v>661</v>
      </c>
      <c r="C237" s="2" t="s">
        <v>469</v>
      </c>
      <c r="D237" s="7">
        <v>9609</v>
      </c>
      <c r="E237" s="7">
        <v>3193412</v>
      </c>
      <c r="F237" s="7">
        <v>3630514</v>
      </c>
      <c r="G237" s="7">
        <v>2021282</v>
      </c>
      <c r="H237" s="7">
        <v>995033</v>
      </c>
      <c r="I237" s="7">
        <v>516785</v>
      </c>
      <c r="J237" s="7">
        <v>194379</v>
      </c>
      <c r="K237" s="7">
        <v>56676</v>
      </c>
      <c r="L237" s="7">
        <v>8030</v>
      </c>
      <c r="M237" s="7">
        <f t="shared" si="12"/>
        <v>10625720</v>
      </c>
      <c r="N237" s="7">
        <v>5175</v>
      </c>
      <c r="O237" s="7">
        <v>3229988</v>
      </c>
      <c r="P237" s="7">
        <v>2746178</v>
      </c>
      <c r="Q237" s="7">
        <v>825420</v>
      </c>
      <c r="R237" s="7">
        <v>329607</v>
      </c>
      <c r="S237" s="7">
        <v>165743</v>
      </c>
      <c r="T237" s="7">
        <v>85383</v>
      </c>
      <c r="U237" s="7">
        <v>35447</v>
      </c>
      <c r="V237" s="7">
        <v>0</v>
      </c>
      <c r="W237" s="7">
        <f t="shared" si="13"/>
        <v>7422941</v>
      </c>
      <c r="X237" s="7">
        <v>14784</v>
      </c>
      <c r="Y237" s="7">
        <v>6423400</v>
      </c>
      <c r="Z237" s="7">
        <v>6376692</v>
      </c>
      <c r="AA237" s="7">
        <v>2846702</v>
      </c>
      <c r="AB237" s="7">
        <v>1324640</v>
      </c>
      <c r="AC237" s="7">
        <v>682528</v>
      </c>
      <c r="AD237" s="7">
        <v>279762</v>
      </c>
      <c r="AE237" s="7">
        <v>92123</v>
      </c>
      <c r="AF237" s="7">
        <v>8030</v>
      </c>
      <c r="AG237" s="7">
        <f t="shared" si="11"/>
        <v>18048661</v>
      </c>
    </row>
    <row r="238" spans="1:33" ht="12.75">
      <c r="A238" s="3" t="s">
        <v>470</v>
      </c>
      <c r="B238" s="6" t="s">
        <v>661</v>
      </c>
      <c r="C238" s="2" t="s">
        <v>471</v>
      </c>
      <c r="D238" s="7">
        <v>0</v>
      </c>
      <c r="E238" s="7">
        <v>75988</v>
      </c>
      <c r="F238" s="7">
        <v>1015738</v>
      </c>
      <c r="G238" s="7">
        <v>1400773</v>
      </c>
      <c r="H238" s="7">
        <v>786820</v>
      </c>
      <c r="I238" s="7">
        <v>155975</v>
      </c>
      <c r="J238" s="7">
        <v>59084</v>
      </c>
      <c r="K238" s="7">
        <v>1803</v>
      </c>
      <c r="L238" s="7">
        <v>0</v>
      </c>
      <c r="M238" s="7">
        <f t="shared" si="12"/>
        <v>3496181</v>
      </c>
      <c r="N238" s="7">
        <v>0</v>
      </c>
      <c r="O238" s="7">
        <v>183029</v>
      </c>
      <c r="P238" s="7">
        <v>1244765</v>
      </c>
      <c r="Q238" s="7">
        <v>2520636</v>
      </c>
      <c r="R238" s="7">
        <v>1059491</v>
      </c>
      <c r="S238" s="7">
        <v>198650</v>
      </c>
      <c r="T238" s="7">
        <v>28191</v>
      </c>
      <c r="U238" s="7">
        <v>8704</v>
      </c>
      <c r="V238" s="7">
        <v>0</v>
      </c>
      <c r="W238" s="7">
        <f t="shared" si="13"/>
        <v>5243466</v>
      </c>
      <c r="X238" s="7">
        <v>0</v>
      </c>
      <c r="Y238" s="7">
        <v>259017</v>
      </c>
      <c r="Z238" s="7">
        <v>2260503</v>
      </c>
      <c r="AA238" s="7">
        <v>3921409</v>
      </c>
      <c r="AB238" s="7">
        <v>1846311</v>
      </c>
      <c r="AC238" s="7">
        <v>354625</v>
      </c>
      <c r="AD238" s="7">
        <v>87275</v>
      </c>
      <c r="AE238" s="7">
        <v>10507</v>
      </c>
      <c r="AF238" s="7">
        <v>0</v>
      </c>
      <c r="AG238" s="7">
        <f t="shared" si="11"/>
        <v>8739647</v>
      </c>
    </row>
    <row r="239" spans="1:33" ht="12.75">
      <c r="A239" s="3" t="s">
        <v>472</v>
      </c>
      <c r="B239" s="6" t="s">
        <v>660</v>
      </c>
      <c r="C239" s="2" t="s">
        <v>473</v>
      </c>
      <c r="D239" s="7">
        <v>5802</v>
      </c>
      <c r="E239" s="7">
        <v>1622352</v>
      </c>
      <c r="F239" s="7">
        <v>1519020</v>
      </c>
      <c r="G239" s="7">
        <v>1690920</v>
      </c>
      <c r="H239" s="7">
        <v>846130</v>
      </c>
      <c r="I239" s="7">
        <v>343595</v>
      </c>
      <c r="J239" s="7">
        <v>193559</v>
      </c>
      <c r="K239" s="7">
        <v>87867</v>
      </c>
      <c r="L239" s="7">
        <v>5522</v>
      </c>
      <c r="M239" s="7">
        <f t="shared" si="12"/>
        <v>6314767</v>
      </c>
      <c r="N239" s="7">
        <v>3080</v>
      </c>
      <c r="O239" s="7">
        <v>3134893</v>
      </c>
      <c r="P239" s="7">
        <v>1555005</v>
      </c>
      <c r="Q239" s="7">
        <v>1543547</v>
      </c>
      <c r="R239" s="7">
        <v>597561</v>
      </c>
      <c r="S239" s="7">
        <v>214405</v>
      </c>
      <c r="T239" s="7">
        <v>135853</v>
      </c>
      <c r="U239" s="7">
        <v>92406</v>
      </c>
      <c r="V239" s="7">
        <v>638</v>
      </c>
      <c r="W239" s="7">
        <f t="shared" si="13"/>
        <v>7277388</v>
      </c>
      <c r="X239" s="7">
        <v>8882</v>
      </c>
      <c r="Y239" s="7">
        <v>4757245</v>
      </c>
      <c r="Z239" s="7">
        <v>3074025</v>
      </c>
      <c r="AA239" s="7">
        <v>3234467</v>
      </c>
      <c r="AB239" s="7">
        <v>1443691</v>
      </c>
      <c r="AC239" s="7">
        <v>558000</v>
      </c>
      <c r="AD239" s="7">
        <v>329412</v>
      </c>
      <c r="AE239" s="7">
        <v>180273</v>
      </c>
      <c r="AF239" s="7">
        <v>6160</v>
      </c>
      <c r="AG239" s="7">
        <f t="shared" si="11"/>
        <v>13592155</v>
      </c>
    </row>
    <row r="240" spans="1:33" ht="12.75">
      <c r="A240" s="3" t="s">
        <v>474</v>
      </c>
      <c r="B240" s="6" t="s">
        <v>658</v>
      </c>
      <c r="C240" s="2" t="s">
        <v>475</v>
      </c>
      <c r="D240" s="7">
        <v>1497</v>
      </c>
      <c r="E240" s="7">
        <v>67930</v>
      </c>
      <c r="F240" s="7">
        <v>162289</v>
      </c>
      <c r="G240" s="7">
        <v>423950</v>
      </c>
      <c r="H240" s="7">
        <v>534502</v>
      </c>
      <c r="I240" s="7">
        <v>228006</v>
      </c>
      <c r="J240" s="7">
        <v>95807</v>
      </c>
      <c r="K240" s="7">
        <v>90448</v>
      </c>
      <c r="L240" s="7">
        <v>3994</v>
      </c>
      <c r="M240" s="7">
        <f t="shared" si="12"/>
        <v>1608423</v>
      </c>
      <c r="N240" s="7">
        <v>770</v>
      </c>
      <c r="O240" s="7">
        <v>32560</v>
      </c>
      <c r="P240" s="7">
        <v>94315</v>
      </c>
      <c r="Q240" s="7">
        <v>375614</v>
      </c>
      <c r="R240" s="7">
        <v>425553</v>
      </c>
      <c r="S240" s="7">
        <v>171897</v>
      </c>
      <c r="T240" s="7">
        <v>69682</v>
      </c>
      <c r="U240" s="7">
        <v>53045</v>
      </c>
      <c r="V240" s="7">
        <v>10644</v>
      </c>
      <c r="W240" s="7">
        <f t="shared" si="13"/>
        <v>1234080</v>
      </c>
      <c r="X240" s="7">
        <v>2267</v>
      </c>
      <c r="Y240" s="7">
        <v>100490</v>
      </c>
      <c r="Z240" s="7">
        <v>256604</v>
      </c>
      <c r="AA240" s="7">
        <v>799564</v>
      </c>
      <c r="AB240" s="7">
        <v>960055</v>
      </c>
      <c r="AC240" s="7">
        <v>399903</v>
      </c>
      <c r="AD240" s="7">
        <v>165489</v>
      </c>
      <c r="AE240" s="7">
        <v>143493</v>
      </c>
      <c r="AF240" s="7">
        <v>14638</v>
      </c>
      <c r="AG240" s="7">
        <f t="shared" si="11"/>
        <v>2842503</v>
      </c>
    </row>
    <row r="241" spans="1:33" ht="12.75">
      <c r="A241" s="3" t="s">
        <v>476</v>
      </c>
      <c r="B241" s="6" t="s">
        <v>658</v>
      </c>
      <c r="C241" s="3" t="s">
        <v>477</v>
      </c>
      <c r="D241" s="7">
        <v>0</v>
      </c>
      <c r="E241" s="7">
        <v>153034</v>
      </c>
      <c r="F241" s="7">
        <v>773629</v>
      </c>
      <c r="G241" s="7">
        <v>1627712</v>
      </c>
      <c r="H241" s="7">
        <v>371868</v>
      </c>
      <c r="I241" s="7">
        <v>244788</v>
      </c>
      <c r="J241" s="7">
        <v>75044</v>
      </c>
      <c r="K241" s="7">
        <v>29813</v>
      </c>
      <c r="L241" s="7">
        <v>2270</v>
      </c>
      <c r="M241" s="7">
        <f t="shared" si="12"/>
        <v>3278158</v>
      </c>
      <c r="N241" s="7">
        <v>0</v>
      </c>
      <c r="O241" s="7">
        <v>189110</v>
      </c>
      <c r="P241" s="7">
        <v>618535</v>
      </c>
      <c r="Q241" s="7">
        <v>1490450</v>
      </c>
      <c r="R241" s="7">
        <v>297560</v>
      </c>
      <c r="S241" s="7">
        <v>141872</v>
      </c>
      <c r="T241" s="7">
        <v>47694</v>
      </c>
      <c r="U241" s="7">
        <v>14707</v>
      </c>
      <c r="V241" s="7">
        <v>0</v>
      </c>
      <c r="W241" s="7">
        <f t="shared" si="13"/>
        <v>2799928</v>
      </c>
      <c r="X241" s="7">
        <v>0</v>
      </c>
      <c r="Y241" s="7">
        <v>342144</v>
      </c>
      <c r="Z241" s="7">
        <v>1392164</v>
      </c>
      <c r="AA241" s="7">
        <v>3118162</v>
      </c>
      <c r="AB241" s="7">
        <v>669428</v>
      </c>
      <c r="AC241" s="7">
        <v>386660</v>
      </c>
      <c r="AD241" s="7">
        <v>122738</v>
      </c>
      <c r="AE241" s="7">
        <v>44520</v>
      </c>
      <c r="AF241" s="7">
        <v>2270</v>
      </c>
      <c r="AG241" s="7">
        <f t="shared" si="11"/>
        <v>6078086</v>
      </c>
    </row>
    <row r="242" spans="1:33" ht="12.75">
      <c r="A242" s="3" t="s">
        <v>478</v>
      </c>
      <c r="B242" s="6" t="s">
        <v>658</v>
      </c>
      <c r="C242" s="2" t="s">
        <v>479</v>
      </c>
      <c r="D242" s="7">
        <v>2643.08</v>
      </c>
      <c r="E242" s="7">
        <v>105027.36</v>
      </c>
      <c r="F242" s="7">
        <v>585725.9</v>
      </c>
      <c r="G242" s="7">
        <v>348051</v>
      </c>
      <c r="H242" s="7">
        <v>225646</v>
      </c>
      <c r="I242" s="7">
        <v>79473</v>
      </c>
      <c r="J242" s="7">
        <v>36966</v>
      </c>
      <c r="K242" s="7">
        <v>8026</v>
      </c>
      <c r="L242" s="7">
        <v>0</v>
      </c>
      <c r="M242" s="7">
        <f t="shared" si="12"/>
        <v>1391558.34</v>
      </c>
      <c r="N242" s="7">
        <v>2165.33</v>
      </c>
      <c r="O242" s="7">
        <v>1323232.69</v>
      </c>
      <c r="P242" s="7">
        <v>562858</v>
      </c>
      <c r="Q242" s="7">
        <v>223615</v>
      </c>
      <c r="R242" s="7">
        <v>157536</v>
      </c>
      <c r="S242" s="7">
        <v>45857</v>
      </c>
      <c r="T242" s="7">
        <v>17370</v>
      </c>
      <c r="U242" s="7">
        <v>11913</v>
      </c>
      <c r="V242" s="7">
        <v>0</v>
      </c>
      <c r="W242" s="7">
        <f t="shared" si="13"/>
        <v>2344547.02</v>
      </c>
      <c r="X242" s="7">
        <v>4808.41</v>
      </c>
      <c r="Y242" s="7">
        <v>1428260.05</v>
      </c>
      <c r="Z242" s="7">
        <v>1148583.9</v>
      </c>
      <c r="AA242" s="7">
        <v>571666</v>
      </c>
      <c r="AB242" s="7">
        <v>383182</v>
      </c>
      <c r="AC242" s="7">
        <v>125330</v>
      </c>
      <c r="AD242" s="7">
        <v>54336</v>
      </c>
      <c r="AE242" s="7">
        <v>19939</v>
      </c>
      <c r="AF242" s="7">
        <v>0</v>
      </c>
      <c r="AG242" s="7">
        <f t="shared" si="11"/>
        <v>3736105.36</v>
      </c>
    </row>
    <row r="243" spans="1:33" ht="12.75">
      <c r="A243" s="3" t="s">
        <v>480</v>
      </c>
      <c r="B243" s="6" t="s">
        <v>661</v>
      </c>
      <c r="C243" s="2" t="s">
        <v>481</v>
      </c>
      <c r="D243" s="7">
        <v>3379</v>
      </c>
      <c r="E243" s="7">
        <v>1565122</v>
      </c>
      <c r="F243" s="7">
        <v>2539080</v>
      </c>
      <c r="G243" s="7">
        <v>1340554</v>
      </c>
      <c r="H243" s="7">
        <v>572391</v>
      </c>
      <c r="I243" s="7">
        <v>240236</v>
      </c>
      <c r="J243" s="7">
        <v>82771</v>
      </c>
      <c r="K243" s="7">
        <v>30051</v>
      </c>
      <c r="L243" s="7">
        <v>0</v>
      </c>
      <c r="M243" s="7">
        <f t="shared" si="12"/>
        <v>6373584</v>
      </c>
      <c r="N243" s="7">
        <v>6597</v>
      </c>
      <c r="O243" s="7">
        <v>1857678</v>
      </c>
      <c r="P243" s="7">
        <v>2862632</v>
      </c>
      <c r="Q243" s="7">
        <v>1144196</v>
      </c>
      <c r="R243" s="7">
        <v>454713</v>
      </c>
      <c r="S243" s="7">
        <v>177565</v>
      </c>
      <c r="T243" s="7">
        <v>63848</v>
      </c>
      <c r="U243" s="7">
        <v>16318</v>
      </c>
      <c r="V243" s="7">
        <v>0</v>
      </c>
      <c r="W243" s="7">
        <f t="shared" si="13"/>
        <v>6583547</v>
      </c>
      <c r="X243" s="7">
        <v>9976</v>
      </c>
      <c r="Y243" s="7">
        <v>3422800</v>
      </c>
      <c r="Z243" s="7">
        <v>5401712</v>
      </c>
      <c r="AA243" s="7">
        <v>2484750</v>
      </c>
      <c r="AB243" s="7">
        <v>1027104</v>
      </c>
      <c r="AC243" s="7">
        <v>417801</v>
      </c>
      <c r="AD243" s="7">
        <v>146619</v>
      </c>
      <c r="AE243" s="7">
        <v>46369</v>
      </c>
      <c r="AF243" s="7">
        <v>0</v>
      </c>
      <c r="AG243" s="7">
        <f t="shared" si="11"/>
        <v>12957131</v>
      </c>
    </row>
    <row r="244" spans="1:33" ht="12.75">
      <c r="A244" s="3" t="s">
        <v>482</v>
      </c>
      <c r="B244" s="6" t="s">
        <v>658</v>
      </c>
      <c r="C244" s="2" t="s">
        <v>483</v>
      </c>
      <c r="D244" s="7">
        <v>0</v>
      </c>
      <c r="E244" s="7">
        <v>782976</v>
      </c>
      <c r="F244" s="7">
        <v>923111</v>
      </c>
      <c r="G244" s="7">
        <v>640610</v>
      </c>
      <c r="H244" s="7">
        <v>411954</v>
      </c>
      <c r="I244" s="7">
        <v>230326</v>
      </c>
      <c r="J244" s="7">
        <v>90190</v>
      </c>
      <c r="K244" s="7">
        <v>50352</v>
      </c>
      <c r="L244" s="7">
        <v>5355</v>
      </c>
      <c r="M244" s="7">
        <f t="shared" si="12"/>
        <v>3134874</v>
      </c>
      <c r="N244" s="7">
        <v>0</v>
      </c>
      <c r="O244" s="7">
        <v>519437</v>
      </c>
      <c r="P244" s="7">
        <v>975428</v>
      </c>
      <c r="Q244" s="7">
        <v>617022</v>
      </c>
      <c r="R244" s="7">
        <v>206522</v>
      </c>
      <c r="S244" s="7">
        <v>119670</v>
      </c>
      <c r="T244" s="7">
        <v>42467</v>
      </c>
      <c r="U244" s="7">
        <v>26212</v>
      </c>
      <c r="V244" s="7">
        <v>1223</v>
      </c>
      <c r="W244" s="7">
        <f t="shared" si="13"/>
        <v>2507981</v>
      </c>
      <c r="X244" s="7">
        <v>0</v>
      </c>
      <c r="Y244" s="7">
        <v>1302413</v>
      </c>
      <c r="Z244" s="7">
        <v>1898539</v>
      </c>
      <c r="AA244" s="7">
        <v>1257632</v>
      </c>
      <c r="AB244" s="7">
        <v>618476</v>
      </c>
      <c r="AC244" s="7">
        <v>349996</v>
      </c>
      <c r="AD244" s="7">
        <v>132657</v>
      </c>
      <c r="AE244" s="7">
        <v>76564</v>
      </c>
      <c r="AF244" s="7">
        <v>6578</v>
      </c>
      <c r="AG244" s="7">
        <f t="shared" si="11"/>
        <v>5642855</v>
      </c>
    </row>
    <row r="245" spans="1:33" ht="12.75">
      <c r="A245" s="3" t="s">
        <v>484</v>
      </c>
      <c r="B245" s="6" t="s">
        <v>658</v>
      </c>
      <c r="C245" s="2" t="s">
        <v>485</v>
      </c>
      <c r="D245" s="7">
        <v>2729</v>
      </c>
      <c r="E245" s="7">
        <v>1703392</v>
      </c>
      <c r="F245" s="7">
        <v>683066</v>
      </c>
      <c r="G245" s="7">
        <v>577612</v>
      </c>
      <c r="H245" s="7">
        <v>144749</v>
      </c>
      <c r="I245" s="7">
        <v>38680</v>
      </c>
      <c r="J245" s="7">
        <v>5237</v>
      </c>
      <c r="K245" s="7">
        <v>1043</v>
      </c>
      <c r="L245" s="7">
        <v>0</v>
      </c>
      <c r="M245" s="7">
        <f t="shared" si="12"/>
        <v>3156508</v>
      </c>
      <c r="N245" s="7">
        <v>5328</v>
      </c>
      <c r="O245" s="7">
        <v>1425036</v>
      </c>
      <c r="P245" s="7">
        <v>346877</v>
      </c>
      <c r="Q245" s="7">
        <v>225160</v>
      </c>
      <c r="R245" s="7">
        <v>74596</v>
      </c>
      <c r="S245" s="7">
        <v>30044</v>
      </c>
      <c r="T245" s="7">
        <v>6610</v>
      </c>
      <c r="U245" s="7">
        <v>1885</v>
      </c>
      <c r="V245" s="7">
        <v>0</v>
      </c>
      <c r="W245" s="7">
        <f t="shared" si="13"/>
        <v>2115536</v>
      </c>
      <c r="X245" s="7">
        <v>8057</v>
      </c>
      <c r="Y245" s="7">
        <v>3128428</v>
      </c>
      <c r="Z245" s="7">
        <v>1029943</v>
      </c>
      <c r="AA245" s="7">
        <v>802772</v>
      </c>
      <c r="AB245" s="7">
        <v>219345</v>
      </c>
      <c r="AC245" s="7">
        <v>68724</v>
      </c>
      <c r="AD245" s="7">
        <v>11847</v>
      </c>
      <c r="AE245" s="7">
        <v>2928</v>
      </c>
      <c r="AF245" s="7">
        <v>0</v>
      </c>
      <c r="AG245" s="7">
        <f t="shared" si="11"/>
        <v>5272044</v>
      </c>
    </row>
    <row r="246" spans="1:33" ht="12.75">
      <c r="A246" s="3" t="s">
        <v>486</v>
      </c>
      <c r="B246" s="6" t="s">
        <v>658</v>
      </c>
      <c r="C246" s="2" t="s">
        <v>487</v>
      </c>
      <c r="D246" s="7">
        <v>3550.1644314989526</v>
      </c>
      <c r="E246" s="7">
        <v>1827681.060581399</v>
      </c>
      <c r="F246" s="7">
        <v>818555.2082308492</v>
      </c>
      <c r="G246" s="7">
        <v>450479.70797440683</v>
      </c>
      <c r="H246" s="7">
        <v>242468.8945897448</v>
      </c>
      <c r="I246" s="7">
        <v>87084.92992480025</v>
      </c>
      <c r="J246" s="7">
        <v>35561.26611228843</v>
      </c>
      <c r="K246" s="7">
        <v>9194.071228374372</v>
      </c>
      <c r="L246" s="7">
        <v>0</v>
      </c>
      <c r="M246" s="7">
        <f t="shared" si="12"/>
        <v>3474575.3030733615</v>
      </c>
      <c r="N246" s="7">
        <v>2277.3212829416243</v>
      </c>
      <c r="O246" s="7">
        <v>1987157.2546906166</v>
      </c>
      <c r="P246" s="7">
        <v>599969.9967865689</v>
      </c>
      <c r="Q246" s="7">
        <v>227759.18565246198</v>
      </c>
      <c r="R246" s="7">
        <v>139146.04083345755</v>
      </c>
      <c r="S246" s="7">
        <v>65792.98795098369</v>
      </c>
      <c r="T246" s="7">
        <v>26939.080356241535</v>
      </c>
      <c r="U246" s="7">
        <v>8601.639373366439</v>
      </c>
      <c r="V246" s="7">
        <v>0</v>
      </c>
      <c r="W246" s="7">
        <f t="shared" si="13"/>
        <v>3057643.506926638</v>
      </c>
      <c r="X246" s="7">
        <v>5827.485714440577</v>
      </c>
      <c r="Y246" s="7">
        <v>3814838.3152720155</v>
      </c>
      <c r="Z246" s="7">
        <v>1418525.2050174181</v>
      </c>
      <c r="AA246" s="7">
        <v>678238.8936268688</v>
      </c>
      <c r="AB246" s="7">
        <v>381614.93542320235</v>
      </c>
      <c r="AC246" s="7">
        <v>152877.91787578393</v>
      </c>
      <c r="AD246" s="7">
        <v>62500.34646852997</v>
      </c>
      <c r="AE246" s="7">
        <v>17795.71060174081</v>
      </c>
      <c r="AF246" s="7">
        <v>0</v>
      </c>
      <c r="AG246" s="7">
        <f t="shared" si="11"/>
        <v>6532218.809999999</v>
      </c>
    </row>
    <row r="247" spans="1:33" ht="12.75">
      <c r="A247" s="3" t="s">
        <v>488</v>
      </c>
      <c r="B247" s="6" t="s">
        <v>658</v>
      </c>
      <c r="C247" s="2" t="s">
        <v>489</v>
      </c>
      <c r="D247" s="7">
        <v>0</v>
      </c>
      <c r="E247" s="7">
        <v>501362</v>
      </c>
      <c r="F247" s="7">
        <v>980373</v>
      </c>
      <c r="G247" s="7">
        <v>821121</v>
      </c>
      <c r="H247" s="7">
        <v>450402</v>
      </c>
      <c r="I247" s="7">
        <v>225139</v>
      </c>
      <c r="J247" s="7">
        <v>109624</v>
      </c>
      <c r="K247" s="7">
        <v>42498</v>
      </c>
      <c r="L247" s="7">
        <v>3143</v>
      </c>
      <c r="M247" s="7">
        <f t="shared" si="12"/>
        <v>3133662</v>
      </c>
      <c r="N247" s="7">
        <v>0</v>
      </c>
      <c r="O247" s="7">
        <v>541993</v>
      </c>
      <c r="P247" s="7">
        <v>824262</v>
      </c>
      <c r="Q247" s="7">
        <v>524651</v>
      </c>
      <c r="R247" s="7">
        <v>203123</v>
      </c>
      <c r="S247" s="7">
        <v>92823</v>
      </c>
      <c r="T247" s="7">
        <v>45587</v>
      </c>
      <c r="U247" s="7">
        <v>31286</v>
      </c>
      <c r="V247" s="7">
        <v>0</v>
      </c>
      <c r="W247" s="7">
        <f t="shared" si="13"/>
        <v>2263725</v>
      </c>
      <c r="X247" s="7">
        <v>0</v>
      </c>
      <c r="Y247" s="7">
        <v>1043355</v>
      </c>
      <c r="Z247" s="7">
        <v>1804635</v>
      </c>
      <c r="AA247" s="7">
        <v>1345772</v>
      </c>
      <c r="AB247" s="7">
        <v>653525</v>
      </c>
      <c r="AC247" s="7">
        <v>317962</v>
      </c>
      <c r="AD247" s="7">
        <v>155211</v>
      </c>
      <c r="AE247" s="7">
        <v>73784</v>
      </c>
      <c r="AF247" s="7">
        <v>3143</v>
      </c>
      <c r="AG247" s="7">
        <f t="shared" si="11"/>
        <v>5397387</v>
      </c>
    </row>
    <row r="248" spans="1:33" ht="12.75">
      <c r="A248" s="3" t="s">
        <v>490</v>
      </c>
      <c r="B248" s="6" t="s">
        <v>658</v>
      </c>
      <c r="C248" s="2" t="s">
        <v>491</v>
      </c>
      <c r="D248" s="7">
        <v>2316.19</v>
      </c>
      <c r="E248" s="7">
        <v>1051578.56</v>
      </c>
      <c r="F248" s="7">
        <v>1507834.81</v>
      </c>
      <c r="G248" s="7">
        <v>920115.46</v>
      </c>
      <c r="H248" s="7">
        <v>396387.91</v>
      </c>
      <c r="I248" s="7">
        <v>151707.56</v>
      </c>
      <c r="J248" s="7">
        <v>39769.88</v>
      </c>
      <c r="K248" s="7">
        <v>19265.22</v>
      </c>
      <c r="L248" s="7">
        <v>0</v>
      </c>
      <c r="M248" s="7">
        <f t="shared" si="12"/>
        <v>4088975.5900000003</v>
      </c>
      <c r="N248" s="7">
        <v>1182.08</v>
      </c>
      <c r="O248" s="7">
        <v>825127.34</v>
      </c>
      <c r="P248" s="7">
        <v>1513895.38</v>
      </c>
      <c r="Q248" s="7">
        <v>475409.37</v>
      </c>
      <c r="R248" s="7">
        <v>192945.78</v>
      </c>
      <c r="S248" s="7">
        <v>89413.53</v>
      </c>
      <c r="T248" s="7">
        <v>30141.18</v>
      </c>
      <c r="U248" s="7">
        <v>4671.48</v>
      </c>
      <c r="V248" s="7">
        <v>893.73</v>
      </c>
      <c r="W248" s="7">
        <f t="shared" si="13"/>
        <v>3133679.8699999996</v>
      </c>
      <c r="X248" s="7">
        <v>3498.27</v>
      </c>
      <c r="Y248" s="7">
        <v>1876705.9</v>
      </c>
      <c r="Z248" s="7">
        <v>3021730.19</v>
      </c>
      <c r="AA248" s="7">
        <v>1395524.83</v>
      </c>
      <c r="AB248" s="7">
        <v>589333.69</v>
      </c>
      <c r="AC248" s="7">
        <v>241121.09</v>
      </c>
      <c r="AD248" s="7">
        <v>69911.06</v>
      </c>
      <c r="AE248" s="7">
        <v>23936.7</v>
      </c>
      <c r="AF248" s="7">
        <v>893.73</v>
      </c>
      <c r="AG248" s="7">
        <f t="shared" si="11"/>
        <v>7222655.459999999</v>
      </c>
    </row>
    <row r="249" spans="1:33" ht="12.75">
      <c r="A249" s="3" t="s">
        <v>492</v>
      </c>
      <c r="B249" s="6" t="s">
        <v>658</v>
      </c>
      <c r="C249" s="2" t="s">
        <v>493</v>
      </c>
      <c r="D249" s="7">
        <v>605.08</v>
      </c>
      <c r="E249" s="7">
        <v>204255.86</v>
      </c>
      <c r="F249" s="7">
        <v>849141</v>
      </c>
      <c r="G249" s="7">
        <v>495106</v>
      </c>
      <c r="H249" s="7">
        <v>154328</v>
      </c>
      <c r="I249" s="7">
        <v>80397</v>
      </c>
      <c r="J249" s="7">
        <v>41367</v>
      </c>
      <c r="K249" s="7">
        <v>15456</v>
      </c>
      <c r="L249" s="7">
        <v>2887</v>
      </c>
      <c r="M249" s="7">
        <f t="shared" si="12"/>
        <v>1843542.94</v>
      </c>
      <c r="N249" s="7">
        <v>690.38</v>
      </c>
      <c r="O249" s="7">
        <v>154682.65</v>
      </c>
      <c r="P249" s="7">
        <v>521491</v>
      </c>
      <c r="Q249" s="7">
        <v>312474</v>
      </c>
      <c r="R249" s="7">
        <v>83782</v>
      </c>
      <c r="S249" s="7">
        <v>71252</v>
      </c>
      <c r="T249" s="7">
        <v>16658</v>
      </c>
      <c r="U249" s="7">
        <v>15712</v>
      </c>
      <c r="V249" s="7">
        <v>5093</v>
      </c>
      <c r="W249" s="7">
        <f t="shared" si="13"/>
        <v>1181835.03</v>
      </c>
      <c r="X249" s="7">
        <v>1295.46</v>
      </c>
      <c r="Y249" s="7">
        <v>358938.51</v>
      </c>
      <c r="Z249" s="7">
        <v>1370632</v>
      </c>
      <c r="AA249" s="7">
        <v>807580</v>
      </c>
      <c r="AB249" s="7">
        <v>238110</v>
      </c>
      <c r="AC249" s="7">
        <v>151649</v>
      </c>
      <c r="AD249" s="7">
        <v>58025</v>
      </c>
      <c r="AE249" s="7">
        <v>31168</v>
      </c>
      <c r="AF249" s="7">
        <v>7980</v>
      </c>
      <c r="AG249" s="7">
        <f t="shared" si="11"/>
        <v>3025377.9699999997</v>
      </c>
    </row>
    <row r="250" spans="1:33" ht="12.75">
      <c r="A250" s="3" t="s">
        <v>494</v>
      </c>
      <c r="B250" s="6" t="s">
        <v>658</v>
      </c>
      <c r="C250" s="2" t="s">
        <v>495</v>
      </c>
      <c r="D250" s="7">
        <v>847</v>
      </c>
      <c r="E250" s="7">
        <v>231289</v>
      </c>
      <c r="F250" s="7">
        <v>581700</v>
      </c>
      <c r="G250" s="7">
        <v>1024512</v>
      </c>
      <c r="H250" s="7">
        <v>663763</v>
      </c>
      <c r="I250" s="7">
        <v>244091</v>
      </c>
      <c r="J250" s="7">
        <v>73889</v>
      </c>
      <c r="K250" s="7">
        <v>43505</v>
      </c>
      <c r="L250" s="7">
        <v>4554</v>
      </c>
      <c r="M250" s="7">
        <f t="shared" si="12"/>
        <v>2868150</v>
      </c>
      <c r="N250" s="7">
        <v>601</v>
      </c>
      <c r="O250" s="7">
        <v>151898</v>
      </c>
      <c r="P250" s="7">
        <v>668510</v>
      </c>
      <c r="Q250" s="7">
        <v>1303650</v>
      </c>
      <c r="R250" s="7">
        <v>647393</v>
      </c>
      <c r="S250" s="7">
        <v>154072</v>
      </c>
      <c r="T250" s="7">
        <v>55215</v>
      </c>
      <c r="U250" s="7">
        <v>36095</v>
      </c>
      <c r="V250" s="7">
        <v>0</v>
      </c>
      <c r="W250" s="7">
        <f t="shared" si="13"/>
        <v>3017434</v>
      </c>
      <c r="X250" s="7">
        <v>1448</v>
      </c>
      <c r="Y250" s="7">
        <v>383187</v>
      </c>
      <c r="Z250" s="7">
        <v>1250210</v>
      </c>
      <c r="AA250" s="7">
        <v>2328162</v>
      </c>
      <c r="AB250" s="7">
        <v>1311156</v>
      </c>
      <c r="AC250" s="7">
        <v>398163</v>
      </c>
      <c r="AD250" s="7">
        <v>129104</v>
      </c>
      <c r="AE250" s="7">
        <v>79600</v>
      </c>
      <c r="AF250" s="7">
        <v>4554</v>
      </c>
      <c r="AG250" s="7">
        <f t="shared" si="11"/>
        <v>5885584</v>
      </c>
    </row>
    <row r="251" spans="1:33" ht="12.75">
      <c r="A251" s="3" t="s">
        <v>496</v>
      </c>
      <c r="B251" s="6" t="s">
        <v>658</v>
      </c>
      <c r="C251" s="2" t="s">
        <v>497</v>
      </c>
      <c r="D251" s="7">
        <v>2676</v>
      </c>
      <c r="E251" s="7">
        <v>1126561</v>
      </c>
      <c r="F251" s="7">
        <v>876041</v>
      </c>
      <c r="G251" s="7">
        <v>670110</v>
      </c>
      <c r="H251" s="7">
        <v>264780</v>
      </c>
      <c r="I251" s="7">
        <v>91975</v>
      </c>
      <c r="J251" s="7">
        <v>17477</v>
      </c>
      <c r="K251" s="7">
        <v>10118</v>
      </c>
      <c r="L251" s="7">
        <v>4699</v>
      </c>
      <c r="M251" s="7">
        <f t="shared" si="12"/>
        <v>3064437</v>
      </c>
      <c r="N251" s="7">
        <v>476</v>
      </c>
      <c r="O251" s="7">
        <v>1053511</v>
      </c>
      <c r="P251" s="7">
        <v>793725</v>
      </c>
      <c r="Q251" s="7">
        <v>282659</v>
      </c>
      <c r="R251" s="7">
        <v>106968</v>
      </c>
      <c r="S251" s="7">
        <v>52005</v>
      </c>
      <c r="T251" s="7">
        <v>16633</v>
      </c>
      <c r="U251" s="7">
        <v>8791</v>
      </c>
      <c r="V251" s="7">
        <v>0</v>
      </c>
      <c r="W251" s="7">
        <f t="shared" si="13"/>
        <v>2314768</v>
      </c>
      <c r="X251" s="7">
        <v>3152</v>
      </c>
      <c r="Y251" s="7">
        <v>2180072</v>
      </c>
      <c r="Z251" s="7">
        <v>1669766</v>
      </c>
      <c r="AA251" s="7">
        <v>952769</v>
      </c>
      <c r="AB251" s="7">
        <v>371748</v>
      </c>
      <c r="AC251" s="7">
        <v>143980</v>
      </c>
      <c r="AD251" s="7">
        <v>34110</v>
      </c>
      <c r="AE251" s="7">
        <v>18909</v>
      </c>
      <c r="AF251" s="7">
        <v>4699</v>
      </c>
      <c r="AG251" s="7">
        <f t="shared" si="11"/>
        <v>5379205</v>
      </c>
    </row>
    <row r="252" spans="1:33" ht="12.75">
      <c r="A252" s="3" t="s">
        <v>498</v>
      </c>
      <c r="B252" s="6" t="s">
        <v>658</v>
      </c>
      <c r="C252" s="2" t="s">
        <v>499</v>
      </c>
      <c r="D252" s="7">
        <v>627.48</v>
      </c>
      <c r="E252" s="7">
        <v>1180481.79</v>
      </c>
      <c r="F252" s="7">
        <v>2548791.74</v>
      </c>
      <c r="G252" s="7">
        <v>978187.55</v>
      </c>
      <c r="H252" s="7">
        <v>523555.49</v>
      </c>
      <c r="I252" s="7">
        <v>283847.44</v>
      </c>
      <c r="J252" s="7">
        <v>81526.6</v>
      </c>
      <c r="K252" s="7">
        <v>23072.88</v>
      </c>
      <c r="L252" s="7">
        <v>0</v>
      </c>
      <c r="M252" s="7">
        <f t="shared" si="12"/>
        <v>5620090.970000001</v>
      </c>
      <c r="N252" s="7">
        <v>0</v>
      </c>
      <c r="O252" s="7">
        <v>1266174.96</v>
      </c>
      <c r="P252" s="7">
        <v>2000481.73</v>
      </c>
      <c r="Q252" s="7">
        <v>736637.43</v>
      </c>
      <c r="R252" s="7">
        <v>165327.34</v>
      </c>
      <c r="S252" s="7">
        <v>125078.66</v>
      </c>
      <c r="T252" s="7">
        <v>36782.57</v>
      </c>
      <c r="U252" s="7">
        <v>8605.51</v>
      </c>
      <c r="V252" s="7">
        <v>0</v>
      </c>
      <c r="W252" s="7">
        <f t="shared" si="13"/>
        <v>4339088.2</v>
      </c>
      <c r="X252" s="7">
        <v>627.48</v>
      </c>
      <c r="Y252" s="7">
        <v>2446656.75</v>
      </c>
      <c r="Z252" s="7">
        <v>4549273.47</v>
      </c>
      <c r="AA252" s="7">
        <v>1714824.98</v>
      </c>
      <c r="AB252" s="7">
        <v>688882.83</v>
      </c>
      <c r="AC252" s="7">
        <v>408926.1</v>
      </c>
      <c r="AD252" s="7">
        <v>118309.17</v>
      </c>
      <c r="AE252" s="7">
        <v>31678.39</v>
      </c>
      <c r="AF252" s="7">
        <v>0</v>
      </c>
      <c r="AG252" s="7">
        <f t="shared" si="11"/>
        <v>9959179.17</v>
      </c>
    </row>
    <row r="253" spans="1:33" ht="12.75">
      <c r="A253" s="3" t="s">
        <v>500</v>
      </c>
      <c r="B253" s="6" t="s">
        <v>658</v>
      </c>
      <c r="C253" s="2" t="s">
        <v>501</v>
      </c>
      <c r="D253" s="7">
        <v>1567.95</v>
      </c>
      <c r="E253" s="7">
        <v>944303.06</v>
      </c>
      <c r="F253" s="7">
        <v>1283587.11</v>
      </c>
      <c r="G253" s="7">
        <v>816765.88</v>
      </c>
      <c r="H253" s="7">
        <v>347737.89</v>
      </c>
      <c r="I253" s="7">
        <v>199548.25</v>
      </c>
      <c r="J253" s="7">
        <v>106470.86</v>
      </c>
      <c r="K253" s="7">
        <v>51722.78</v>
      </c>
      <c r="L253" s="7">
        <v>2158.36</v>
      </c>
      <c r="M253" s="7">
        <f t="shared" si="12"/>
        <v>3753862.1399999997</v>
      </c>
      <c r="N253" s="7">
        <v>481.14</v>
      </c>
      <c r="O253" s="7">
        <v>786023.99</v>
      </c>
      <c r="P253" s="7">
        <v>690400.65</v>
      </c>
      <c r="Q253" s="7">
        <v>298959.88</v>
      </c>
      <c r="R253" s="7">
        <v>100306.85</v>
      </c>
      <c r="S253" s="7">
        <v>41792.47</v>
      </c>
      <c r="T253" s="7">
        <v>27137.22</v>
      </c>
      <c r="U253" s="7">
        <v>14108.69</v>
      </c>
      <c r="V253" s="7">
        <v>0</v>
      </c>
      <c r="W253" s="7">
        <f t="shared" si="13"/>
        <v>1959210.8900000001</v>
      </c>
      <c r="X253" s="7">
        <v>2049.09</v>
      </c>
      <c r="Y253" s="7">
        <v>1730327.05</v>
      </c>
      <c r="Z253" s="7">
        <v>1973987.76</v>
      </c>
      <c r="AA253" s="7">
        <v>1115725.76</v>
      </c>
      <c r="AB253" s="7">
        <v>448044.74</v>
      </c>
      <c r="AC253" s="7">
        <v>241340.72</v>
      </c>
      <c r="AD253" s="7">
        <v>133608.08</v>
      </c>
      <c r="AE253" s="7">
        <v>65831.47</v>
      </c>
      <c r="AF253" s="7">
        <v>2158.36</v>
      </c>
      <c r="AG253" s="7">
        <f t="shared" si="11"/>
        <v>5713073.03</v>
      </c>
    </row>
    <row r="254" spans="1:33" ht="12.75">
      <c r="A254" s="3" t="s">
        <v>502</v>
      </c>
      <c r="B254" s="6" t="s">
        <v>660</v>
      </c>
      <c r="C254" s="2" t="s">
        <v>503</v>
      </c>
      <c r="D254" s="7">
        <v>18592</v>
      </c>
      <c r="E254" s="7">
        <v>6130780</v>
      </c>
      <c r="F254" s="7">
        <v>911712</v>
      </c>
      <c r="G254" s="7">
        <v>452598</v>
      </c>
      <c r="H254" s="7">
        <v>162079</v>
      </c>
      <c r="I254" s="7">
        <v>74768</v>
      </c>
      <c r="J254" s="7">
        <v>5915</v>
      </c>
      <c r="K254" s="7">
        <v>9194</v>
      </c>
      <c r="L254" s="7">
        <v>0</v>
      </c>
      <c r="M254" s="7">
        <f t="shared" si="12"/>
        <v>7765638</v>
      </c>
      <c r="N254" s="7">
        <v>9630</v>
      </c>
      <c r="O254" s="7">
        <v>6733439</v>
      </c>
      <c r="P254" s="7">
        <v>477395</v>
      </c>
      <c r="Q254" s="7">
        <v>162935</v>
      </c>
      <c r="R254" s="7">
        <v>57000</v>
      </c>
      <c r="S254" s="7">
        <v>24014</v>
      </c>
      <c r="T254" s="7">
        <v>3524</v>
      </c>
      <c r="U254" s="7">
        <v>1058</v>
      </c>
      <c r="V254" s="7">
        <v>0</v>
      </c>
      <c r="W254" s="7">
        <f t="shared" si="13"/>
        <v>7468995</v>
      </c>
      <c r="X254" s="7">
        <v>28222</v>
      </c>
      <c r="Y254" s="7">
        <v>12864219</v>
      </c>
      <c r="Z254" s="7">
        <v>1389107</v>
      </c>
      <c r="AA254" s="7">
        <v>615533</v>
      </c>
      <c r="AB254" s="7">
        <v>219079</v>
      </c>
      <c r="AC254" s="7">
        <v>98782</v>
      </c>
      <c r="AD254" s="7">
        <v>9439</v>
      </c>
      <c r="AE254" s="7">
        <v>10252</v>
      </c>
      <c r="AF254" s="7">
        <v>0</v>
      </c>
      <c r="AG254" s="7">
        <f t="shared" si="11"/>
        <v>15234633</v>
      </c>
    </row>
    <row r="255" spans="1:33" ht="12.75">
      <c r="A255" s="3" t="s">
        <v>504</v>
      </c>
      <c r="B255" s="6" t="s">
        <v>661</v>
      </c>
      <c r="C255" s="2" t="s">
        <v>505</v>
      </c>
      <c r="D255" s="7">
        <v>8004.84</v>
      </c>
      <c r="E255" s="7">
        <v>3195944</v>
      </c>
      <c r="F255" s="7">
        <v>2516257</v>
      </c>
      <c r="G255" s="7">
        <v>983068</v>
      </c>
      <c r="H255" s="7">
        <v>330113</v>
      </c>
      <c r="I255" s="7">
        <v>62801</v>
      </c>
      <c r="J255" s="7">
        <v>20528</v>
      </c>
      <c r="K255" s="7">
        <v>2459</v>
      </c>
      <c r="L255" s="7">
        <v>0</v>
      </c>
      <c r="M255" s="7">
        <f t="shared" si="12"/>
        <v>7119174.84</v>
      </c>
      <c r="N255" s="7">
        <v>10740.22</v>
      </c>
      <c r="O255" s="7">
        <v>5478435</v>
      </c>
      <c r="P255" s="7">
        <v>3322441</v>
      </c>
      <c r="Q255" s="7">
        <v>1073838</v>
      </c>
      <c r="R255" s="7">
        <v>243933</v>
      </c>
      <c r="S255" s="7">
        <v>40284</v>
      </c>
      <c r="T255" s="7">
        <v>11487</v>
      </c>
      <c r="U255" s="7">
        <v>3573</v>
      </c>
      <c r="V255" s="7">
        <v>0</v>
      </c>
      <c r="W255" s="7">
        <f t="shared" si="13"/>
        <v>10184731.219999999</v>
      </c>
      <c r="X255" s="7">
        <v>18745.06</v>
      </c>
      <c r="Y255" s="7">
        <v>8674379</v>
      </c>
      <c r="Z255" s="7">
        <v>5838698</v>
      </c>
      <c r="AA255" s="7">
        <v>2056906</v>
      </c>
      <c r="AB255" s="7">
        <v>574046</v>
      </c>
      <c r="AC255" s="7">
        <v>103085</v>
      </c>
      <c r="AD255" s="7">
        <v>32015</v>
      </c>
      <c r="AE255" s="7">
        <v>6032</v>
      </c>
      <c r="AF255" s="7">
        <v>0</v>
      </c>
      <c r="AG255" s="7">
        <f t="shared" si="11"/>
        <v>17303906.060000002</v>
      </c>
    </row>
    <row r="256" spans="1:33" ht="12.75">
      <c r="A256" s="3" t="s">
        <v>506</v>
      </c>
      <c r="B256" s="6" t="s">
        <v>661</v>
      </c>
      <c r="C256" s="2" t="s">
        <v>507</v>
      </c>
      <c r="D256" s="7">
        <v>2989.59</v>
      </c>
      <c r="E256" s="7">
        <v>1585001.17</v>
      </c>
      <c r="F256" s="7">
        <v>1360484.89</v>
      </c>
      <c r="G256" s="7">
        <v>1746640.48</v>
      </c>
      <c r="H256" s="7">
        <v>704128.96</v>
      </c>
      <c r="I256" s="7">
        <v>225199.31</v>
      </c>
      <c r="J256" s="7">
        <v>93081.8</v>
      </c>
      <c r="K256" s="7">
        <v>16407.47</v>
      </c>
      <c r="L256" s="7">
        <v>0</v>
      </c>
      <c r="M256" s="7">
        <f t="shared" si="12"/>
        <v>5733933.669999999</v>
      </c>
      <c r="N256" s="7">
        <v>3465.8</v>
      </c>
      <c r="O256" s="7">
        <v>2334708.68</v>
      </c>
      <c r="P256" s="7">
        <v>1640405.03</v>
      </c>
      <c r="Q256" s="7">
        <v>1324205.69</v>
      </c>
      <c r="R256" s="7">
        <v>392198.97</v>
      </c>
      <c r="S256" s="7">
        <v>88072.08</v>
      </c>
      <c r="T256" s="7">
        <v>23026.3</v>
      </c>
      <c r="U256" s="7">
        <v>6083.17</v>
      </c>
      <c r="V256" s="7">
        <v>0</v>
      </c>
      <c r="W256" s="7">
        <f t="shared" si="13"/>
        <v>5812165.719999999</v>
      </c>
      <c r="X256" s="7">
        <v>6455.39</v>
      </c>
      <c r="Y256" s="7">
        <v>3919709.85</v>
      </c>
      <c r="Z256" s="7">
        <v>3000889.92</v>
      </c>
      <c r="AA256" s="7">
        <v>3070846.17</v>
      </c>
      <c r="AB256" s="7">
        <v>1096327.93</v>
      </c>
      <c r="AC256" s="7">
        <v>313271.39</v>
      </c>
      <c r="AD256" s="7">
        <v>116108.1</v>
      </c>
      <c r="AE256" s="7">
        <v>22490.64</v>
      </c>
      <c r="AF256" s="7">
        <v>0</v>
      </c>
      <c r="AG256" s="7">
        <f t="shared" si="11"/>
        <v>11546099.39</v>
      </c>
    </row>
    <row r="257" spans="1:33" ht="12.75">
      <c r="A257" s="3" t="s">
        <v>508</v>
      </c>
      <c r="B257" s="6" t="s">
        <v>662</v>
      </c>
      <c r="C257" s="2" t="s">
        <v>509</v>
      </c>
      <c r="D257" s="7">
        <v>1350.14</v>
      </c>
      <c r="E257" s="7">
        <v>753763.72</v>
      </c>
      <c r="F257" s="7">
        <v>2974571</v>
      </c>
      <c r="G257" s="7">
        <v>2375509.77</v>
      </c>
      <c r="H257" s="7">
        <v>1479101.81</v>
      </c>
      <c r="I257" s="7">
        <v>736892.04</v>
      </c>
      <c r="J257" s="7">
        <v>164978.3</v>
      </c>
      <c r="K257" s="7">
        <v>55164.58</v>
      </c>
      <c r="L257" s="7">
        <v>4252.99</v>
      </c>
      <c r="M257" s="7">
        <f t="shared" si="12"/>
        <v>8545584.35</v>
      </c>
      <c r="N257" s="7">
        <v>291.02</v>
      </c>
      <c r="O257" s="7">
        <v>1668964.31</v>
      </c>
      <c r="P257" s="7">
        <v>5736431.95</v>
      </c>
      <c r="Q257" s="7">
        <v>4376358.81</v>
      </c>
      <c r="R257" s="7">
        <v>2016397.05</v>
      </c>
      <c r="S257" s="7">
        <v>1293396.39</v>
      </c>
      <c r="T257" s="7">
        <v>206547.62</v>
      </c>
      <c r="U257" s="7">
        <v>68081.32</v>
      </c>
      <c r="V257" s="7">
        <v>1499.78</v>
      </c>
      <c r="W257" s="7">
        <f t="shared" si="13"/>
        <v>15367968.25</v>
      </c>
      <c r="X257" s="7">
        <v>1641.16</v>
      </c>
      <c r="Y257" s="7">
        <v>2422728.03</v>
      </c>
      <c r="Z257" s="7">
        <v>8711002.95</v>
      </c>
      <c r="AA257" s="7">
        <v>6751868.58</v>
      </c>
      <c r="AB257" s="7">
        <v>3495498.86</v>
      </c>
      <c r="AC257" s="7">
        <v>2030288.43</v>
      </c>
      <c r="AD257" s="7">
        <v>371525.92</v>
      </c>
      <c r="AE257" s="7">
        <v>123245.9</v>
      </c>
      <c r="AF257" s="7">
        <v>5752.77</v>
      </c>
      <c r="AG257" s="7">
        <f t="shared" si="11"/>
        <v>23913552.599999998</v>
      </c>
    </row>
    <row r="258" spans="1:33" ht="12.75">
      <c r="A258" s="3" t="s">
        <v>510</v>
      </c>
      <c r="B258" s="6" t="s">
        <v>658</v>
      </c>
      <c r="C258" s="2" t="s">
        <v>511</v>
      </c>
      <c r="D258" s="7">
        <v>344</v>
      </c>
      <c r="E258" s="7">
        <v>39875</v>
      </c>
      <c r="F258" s="7">
        <v>150087</v>
      </c>
      <c r="G258" s="7">
        <v>839941</v>
      </c>
      <c r="H258" s="7">
        <v>949426</v>
      </c>
      <c r="I258" s="7">
        <v>367598</v>
      </c>
      <c r="J258" s="7">
        <v>126769</v>
      </c>
      <c r="K258" s="7">
        <v>22561</v>
      </c>
      <c r="L258" s="7">
        <v>0</v>
      </c>
      <c r="M258" s="7">
        <f t="shared" si="12"/>
        <v>2496601</v>
      </c>
      <c r="N258" s="7">
        <v>0</v>
      </c>
      <c r="O258" s="7">
        <v>15630</v>
      </c>
      <c r="P258" s="7">
        <v>250166</v>
      </c>
      <c r="Q258" s="7">
        <v>1162751</v>
      </c>
      <c r="R258" s="7">
        <v>1286174</v>
      </c>
      <c r="S258" s="7">
        <v>348176</v>
      </c>
      <c r="T258" s="7">
        <v>69534</v>
      </c>
      <c r="U258" s="7">
        <v>15627</v>
      </c>
      <c r="V258" s="7">
        <v>712</v>
      </c>
      <c r="W258" s="7">
        <f t="shared" si="13"/>
        <v>3148770</v>
      </c>
      <c r="X258" s="7">
        <v>344</v>
      </c>
      <c r="Y258" s="7">
        <v>55505</v>
      </c>
      <c r="Z258" s="7">
        <v>400253</v>
      </c>
      <c r="AA258" s="7">
        <v>2002692</v>
      </c>
      <c r="AB258" s="7">
        <v>2235600</v>
      </c>
      <c r="AC258" s="7">
        <v>715774</v>
      </c>
      <c r="AD258" s="7">
        <v>196303</v>
      </c>
      <c r="AE258" s="7">
        <v>38188</v>
      </c>
      <c r="AF258" s="7">
        <v>712</v>
      </c>
      <c r="AG258" s="7">
        <f t="shared" si="11"/>
        <v>5645371</v>
      </c>
    </row>
    <row r="259" spans="1:33" ht="12.75">
      <c r="A259" s="3" t="s">
        <v>512</v>
      </c>
      <c r="B259" s="6" t="s">
        <v>658</v>
      </c>
      <c r="C259" s="3" t="s">
        <v>513</v>
      </c>
      <c r="D259" s="7">
        <v>0</v>
      </c>
      <c r="E259" s="7">
        <v>95431</v>
      </c>
      <c r="F259" s="7">
        <v>468695</v>
      </c>
      <c r="G259" s="7">
        <v>705929</v>
      </c>
      <c r="H259" s="7">
        <v>676042</v>
      </c>
      <c r="I259" s="7">
        <v>208656</v>
      </c>
      <c r="J259" s="7">
        <v>86284</v>
      </c>
      <c r="K259" s="7">
        <v>20321</v>
      </c>
      <c r="L259" s="7">
        <v>81</v>
      </c>
      <c r="M259" s="7">
        <f t="shared" si="12"/>
        <v>2261439</v>
      </c>
      <c r="N259" s="7">
        <v>0</v>
      </c>
      <c r="O259" s="7">
        <v>92141</v>
      </c>
      <c r="P259" s="7">
        <v>514488</v>
      </c>
      <c r="Q259" s="7">
        <v>1445145</v>
      </c>
      <c r="R259" s="7">
        <v>1454161</v>
      </c>
      <c r="S259" s="7">
        <v>405761</v>
      </c>
      <c r="T259" s="7">
        <v>135201</v>
      </c>
      <c r="U259" s="7">
        <v>56900</v>
      </c>
      <c r="V259" s="7">
        <v>367</v>
      </c>
      <c r="W259" s="7">
        <f t="shared" si="13"/>
        <v>4104164</v>
      </c>
      <c r="X259" s="7">
        <v>0</v>
      </c>
      <c r="Y259" s="7">
        <v>187571.9</v>
      </c>
      <c r="Z259" s="7">
        <v>983183.03</v>
      </c>
      <c r="AA259" s="7">
        <v>2151073.93</v>
      </c>
      <c r="AB259" s="7">
        <v>2130203.46</v>
      </c>
      <c r="AC259" s="7">
        <v>614417.36</v>
      </c>
      <c r="AD259" s="7">
        <v>221485.13</v>
      </c>
      <c r="AE259" s="7">
        <v>77220.97</v>
      </c>
      <c r="AF259" s="7">
        <v>448.28</v>
      </c>
      <c r="AG259" s="7">
        <f t="shared" si="11"/>
        <v>6365604.0600000005</v>
      </c>
    </row>
    <row r="260" spans="1:33" ht="12.75">
      <c r="A260" s="3" t="s">
        <v>514</v>
      </c>
      <c r="B260" s="6" t="s">
        <v>658</v>
      </c>
      <c r="C260" s="2" t="s">
        <v>515</v>
      </c>
      <c r="D260" s="7">
        <v>162.48</v>
      </c>
      <c r="E260" s="7">
        <v>720779.17</v>
      </c>
      <c r="F260" s="7">
        <v>1492382</v>
      </c>
      <c r="G260" s="7">
        <v>506244</v>
      </c>
      <c r="H260" s="7">
        <v>292047</v>
      </c>
      <c r="I260" s="7">
        <v>92573</v>
      </c>
      <c r="J260" s="7">
        <v>27619</v>
      </c>
      <c r="K260" s="7">
        <v>15125</v>
      </c>
      <c r="L260" s="7">
        <v>0</v>
      </c>
      <c r="M260" s="7">
        <f t="shared" si="12"/>
        <v>3146931.65</v>
      </c>
      <c r="N260" s="7">
        <v>0</v>
      </c>
      <c r="O260" s="7">
        <v>746877.99</v>
      </c>
      <c r="P260" s="7">
        <v>1523205</v>
      </c>
      <c r="Q260" s="7">
        <v>299048</v>
      </c>
      <c r="R260" s="7">
        <v>92025</v>
      </c>
      <c r="S260" s="7">
        <v>48173</v>
      </c>
      <c r="T260" s="7">
        <v>8997</v>
      </c>
      <c r="U260" s="7">
        <v>11162</v>
      </c>
      <c r="V260" s="7">
        <v>0</v>
      </c>
      <c r="W260" s="7">
        <f t="shared" si="13"/>
        <v>2729487.99</v>
      </c>
      <c r="X260" s="7">
        <v>162.48</v>
      </c>
      <c r="Y260" s="7">
        <v>1467657.16</v>
      </c>
      <c r="Z260" s="7">
        <v>3015587</v>
      </c>
      <c r="AA260" s="7">
        <v>805292</v>
      </c>
      <c r="AB260" s="7">
        <v>384072</v>
      </c>
      <c r="AC260" s="7">
        <v>140746</v>
      </c>
      <c r="AD260" s="7">
        <v>36616</v>
      </c>
      <c r="AE260" s="7">
        <v>26287</v>
      </c>
      <c r="AF260" s="7">
        <v>0</v>
      </c>
      <c r="AG260" s="7">
        <f t="shared" si="11"/>
        <v>5876419.64</v>
      </c>
    </row>
    <row r="261" spans="1:33" ht="12.75">
      <c r="A261" s="3" t="s">
        <v>516</v>
      </c>
      <c r="B261" s="6" t="s">
        <v>660</v>
      </c>
      <c r="C261" s="2" t="s">
        <v>517</v>
      </c>
      <c r="D261" s="7">
        <v>18745</v>
      </c>
      <c r="E261" s="7">
        <v>4262402</v>
      </c>
      <c r="F261" s="7">
        <v>1499330</v>
      </c>
      <c r="G261" s="7">
        <v>948606</v>
      </c>
      <c r="H261" s="7">
        <v>197837</v>
      </c>
      <c r="I261" s="7">
        <v>86930</v>
      </c>
      <c r="J261" s="7">
        <v>32803</v>
      </c>
      <c r="K261" s="7">
        <v>17849</v>
      </c>
      <c r="L261" s="7">
        <v>0</v>
      </c>
      <c r="M261" s="7">
        <f t="shared" si="12"/>
        <v>7064502</v>
      </c>
      <c r="N261" s="7">
        <v>11640</v>
      </c>
      <c r="O261" s="7">
        <v>5300391</v>
      </c>
      <c r="P261" s="7">
        <v>976867</v>
      </c>
      <c r="Q261" s="7">
        <v>295104</v>
      </c>
      <c r="R261" s="7">
        <v>86889</v>
      </c>
      <c r="S261" s="7">
        <v>47654</v>
      </c>
      <c r="T261" s="7">
        <v>17045</v>
      </c>
      <c r="U261" s="7">
        <v>3898</v>
      </c>
      <c r="V261" s="7">
        <v>0</v>
      </c>
      <c r="W261" s="7">
        <f t="shared" si="13"/>
        <v>6739488</v>
      </c>
      <c r="X261" s="7">
        <v>30385</v>
      </c>
      <c r="Y261" s="7">
        <v>9562793</v>
      </c>
      <c r="Z261" s="7">
        <v>2476197</v>
      </c>
      <c r="AA261" s="7">
        <v>1243710</v>
      </c>
      <c r="AB261" s="7">
        <v>284726</v>
      </c>
      <c r="AC261" s="7">
        <v>134584</v>
      </c>
      <c r="AD261" s="7">
        <v>49848</v>
      </c>
      <c r="AE261" s="7">
        <v>21747</v>
      </c>
      <c r="AF261" s="7">
        <v>0</v>
      </c>
      <c r="AG261" s="7">
        <f t="shared" si="11"/>
        <v>13803990</v>
      </c>
    </row>
    <row r="262" spans="1:33" ht="12.75">
      <c r="A262" s="3" t="s">
        <v>518</v>
      </c>
      <c r="B262" s="6" t="s">
        <v>658</v>
      </c>
      <c r="C262" s="2" t="s">
        <v>519</v>
      </c>
      <c r="D262" s="7">
        <v>900.51</v>
      </c>
      <c r="E262" s="7">
        <v>1247783.79</v>
      </c>
      <c r="F262" s="7">
        <v>752522.59</v>
      </c>
      <c r="G262" s="7">
        <v>550118.09</v>
      </c>
      <c r="H262" s="7">
        <v>252560.19</v>
      </c>
      <c r="I262" s="7">
        <v>111590.93</v>
      </c>
      <c r="J262" s="7">
        <v>31143.89</v>
      </c>
      <c r="K262" s="7">
        <v>21161.14</v>
      </c>
      <c r="L262" s="7">
        <v>0</v>
      </c>
      <c r="M262" s="7">
        <f t="shared" si="12"/>
        <v>2967781.1300000004</v>
      </c>
      <c r="N262" s="7">
        <v>1998.64</v>
      </c>
      <c r="O262" s="7">
        <v>1178860.84</v>
      </c>
      <c r="P262" s="7">
        <v>587521.73</v>
      </c>
      <c r="Q262" s="7">
        <v>191744.93</v>
      </c>
      <c r="R262" s="7">
        <v>63025.07</v>
      </c>
      <c r="S262" s="7">
        <v>27116.89</v>
      </c>
      <c r="T262" s="7">
        <v>9065.56</v>
      </c>
      <c r="U262" s="7">
        <v>3693.8</v>
      </c>
      <c r="V262" s="7">
        <v>0</v>
      </c>
      <c r="W262" s="7">
        <f t="shared" si="13"/>
        <v>2063027.46</v>
      </c>
      <c r="X262" s="7">
        <v>2899.15</v>
      </c>
      <c r="Y262" s="7">
        <v>2426644.63</v>
      </c>
      <c r="Z262" s="7">
        <v>1340044.32</v>
      </c>
      <c r="AA262" s="7">
        <v>741863.02</v>
      </c>
      <c r="AB262" s="7">
        <v>315585.26</v>
      </c>
      <c r="AC262" s="7">
        <v>138707.82</v>
      </c>
      <c r="AD262" s="7">
        <v>40209.45</v>
      </c>
      <c r="AE262" s="7">
        <v>24854.94</v>
      </c>
      <c r="AF262" s="7">
        <v>0</v>
      </c>
      <c r="AG262" s="7">
        <f aca="true" t="shared" si="14" ref="AG262:AG325">SUM(X262:AF262)</f>
        <v>5030808.59</v>
      </c>
    </row>
    <row r="263" spans="1:33" ht="12.75">
      <c r="A263" s="3" t="s">
        <v>520</v>
      </c>
      <c r="B263" s="6" t="s">
        <v>658</v>
      </c>
      <c r="C263" s="2" t="s">
        <v>521</v>
      </c>
      <c r="D263" s="7">
        <v>0</v>
      </c>
      <c r="E263" s="7">
        <v>1035115</v>
      </c>
      <c r="F263" s="7">
        <v>808956</v>
      </c>
      <c r="G263" s="7">
        <v>593752</v>
      </c>
      <c r="H263" s="7">
        <v>262121</v>
      </c>
      <c r="I263" s="7">
        <v>140430</v>
      </c>
      <c r="J263" s="7">
        <v>52946</v>
      </c>
      <c r="K263" s="7">
        <v>10425</v>
      </c>
      <c r="L263" s="7">
        <v>0</v>
      </c>
      <c r="M263" s="7">
        <f t="shared" si="12"/>
        <v>2903745</v>
      </c>
      <c r="N263" s="7">
        <v>0</v>
      </c>
      <c r="O263" s="7">
        <v>1009962</v>
      </c>
      <c r="P263" s="7">
        <v>546138</v>
      </c>
      <c r="Q263" s="7">
        <v>211711</v>
      </c>
      <c r="R263" s="7">
        <v>81535</v>
      </c>
      <c r="S263" s="7">
        <v>44287</v>
      </c>
      <c r="T263" s="7">
        <v>20991</v>
      </c>
      <c r="U263" s="7">
        <v>9684</v>
      </c>
      <c r="V263" s="7">
        <v>0</v>
      </c>
      <c r="W263" s="7">
        <f t="shared" si="13"/>
        <v>1924308</v>
      </c>
      <c r="X263" s="7">
        <v>0</v>
      </c>
      <c r="Y263" s="7">
        <v>2045077</v>
      </c>
      <c r="Z263" s="7">
        <v>1355094</v>
      </c>
      <c r="AA263" s="7">
        <v>805463</v>
      </c>
      <c r="AB263" s="7">
        <v>343656</v>
      </c>
      <c r="AC263" s="7">
        <v>184717</v>
      </c>
      <c r="AD263" s="7">
        <v>73937</v>
      </c>
      <c r="AE263" s="7">
        <v>20109</v>
      </c>
      <c r="AF263" s="7">
        <v>0</v>
      </c>
      <c r="AG263" s="7">
        <f t="shared" si="14"/>
        <v>4828053</v>
      </c>
    </row>
    <row r="264" spans="1:33" ht="12.75">
      <c r="A264" s="3" t="s">
        <v>522</v>
      </c>
      <c r="B264" s="6" t="s">
        <v>658</v>
      </c>
      <c r="C264" s="2" t="s">
        <v>523</v>
      </c>
      <c r="D264" s="7">
        <v>490</v>
      </c>
      <c r="E264" s="7">
        <v>111607</v>
      </c>
      <c r="F264" s="7">
        <v>801287</v>
      </c>
      <c r="G264" s="7">
        <v>1666379</v>
      </c>
      <c r="H264" s="7">
        <v>166061</v>
      </c>
      <c r="I264" s="7">
        <v>61077</v>
      </c>
      <c r="J264" s="7">
        <v>16602</v>
      </c>
      <c r="K264" s="7">
        <v>1819</v>
      </c>
      <c r="L264" s="7">
        <v>0</v>
      </c>
      <c r="M264" s="7">
        <f t="shared" si="12"/>
        <v>2825322</v>
      </c>
      <c r="N264" s="7">
        <v>2126</v>
      </c>
      <c r="O264" s="7">
        <v>310374</v>
      </c>
      <c r="P264" s="7">
        <v>1073610</v>
      </c>
      <c r="Q264" s="7">
        <v>2257272</v>
      </c>
      <c r="R264" s="7">
        <v>270421</v>
      </c>
      <c r="S264" s="7">
        <v>64691</v>
      </c>
      <c r="T264" s="7">
        <v>13671</v>
      </c>
      <c r="U264" s="7">
        <v>9573</v>
      </c>
      <c r="V264" s="7">
        <v>0</v>
      </c>
      <c r="W264" s="7">
        <f t="shared" si="13"/>
        <v>4001738</v>
      </c>
      <c r="X264" s="7">
        <v>2616</v>
      </c>
      <c r="Y264" s="7">
        <v>421981</v>
      </c>
      <c r="Z264" s="7">
        <v>1874897</v>
      </c>
      <c r="AA264" s="7">
        <v>3923651</v>
      </c>
      <c r="AB264" s="7">
        <v>436482</v>
      </c>
      <c r="AC264" s="7">
        <v>125768</v>
      </c>
      <c r="AD264" s="7">
        <v>30273</v>
      </c>
      <c r="AE264" s="7">
        <v>11392</v>
      </c>
      <c r="AF264" s="7">
        <v>0</v>
      </c>
      <c r="AG264" s="7">
        <f t="shared" si="14"/>
        <v>6827060</v>
      </c>
    </row>
    <row r="265" spans="1:33" ht="12.75">
      <c r="A265" s="3" t="s">
        <v>524</v>
      </c>
      <c r="B265" s="6" t="s">
        <v>660</v>
      </c>
      <c r="C265" s="2" t="s">
        <v>525</v>
      </c>
      <c r="D265" s="7">
        <v>6270.7</v>
      </c>
      <c r="E265" s="7">
        <v>3933118.51</v>
      </c>
      <c r="F265" s="7">
        <v>2507460.84</v>
      </c>
      <c r="G265" s="7">
        <v>1899459.48</v>
      </c>
      <c r="H265" s="7">
        <v>1022370.74</v>
      </c>
      <c r="I265" s="7">
        <v>466447.06</v>
      </c>
      <c r="J265" s="7">
        <v>173381.26</v>
      </c>
      <c r="K265" s="7">
        <v>56390</v>
      </c>
      <c r="L265" s="7">
        <v>5236</v>
      </c>
      <c r="M265" s="7">
        <f t="shared" si="12"/>
        <v>10070134.59</v>
      </c>
      <c r="N265" s="7">
        <v>6716.52</v>
      </c>
      <c r="O265" s="7">
        <v>6432641.64</v>
      </c>
      <c r="P265" s="7">
        <v>2340269.46</v>
      </c>
      <c r="Q265" s="7">
        <v>911804.41</v>
      </c>
      <c r="R265" s="7">
        <v>307945.81</v>
      </c>
      <c r="S265" s="7">
        <v>126452.16</v>
      </c>
      <c r="T265" s="7">
        <v>47576.19</v>
      </c>
      <c r="U265" s="7">
        <v>16877</v>
      </c>
      <c r="V265" s="7">
        <v>1069</v>
      </c>
      <c r="W265" s="7">
        <f t="shared" si="13"/>
        <v>10191352.19</v>
      </c>
      <c r="X265" s="7">
        <v>12987.22</v>
      </c>
      <c r="Y265" s="7">
        <v>10365760.149999999</v>
      </c>
      <c r="Z265" s="7">
        <v>4847730.3</v>
      </c>
      <c r="AA265" s="7">
        <v>2811263.89</v>
      </c>
      <c r="AB265" s="7">
        <v>1330316.55</v>
      </c>
      <c r="AC265" s="7">
        <v>592899.22</v>
      </c>
      <c r="AD265" s="7">
        <v>220957.45</v>
      </c>
      <c r="AE265" s="7">
        <v>73267</v>
      </c>
      <c r="AF265" s="7">
        <v>6305</v>
      </c>
      <c r="AG265" s="7">
        <f t="shared" si="14"/>
        <v>20261486.779999997</v>
      </c>
    </row>
    <row r="266" spans="1:33" ht="12.75">
      <c r="A266" s="3" t="s">
        <v>526</v>
      </c>
      <c r="B266" s="6" t="s">
        <v>661</v>
      </c>
      <c r="C266" s="2" t="s">
        <v>527</v>
      </c>
      <c r="D266" s="7">
        <v>14061.36</v>
      </c>
      <c r="E266" s="7">
        <v>4507027.3</v>
      </c>
      <c r="F266" s="7">
        <v>1318828.95</v>
      </c>
      <c r="G266" s="7">
        <v>886211.66</v>
      </c>
      <c r="H266" s="7">
        <v>292643.96</v>
      </c>
      <c r="I266" s="7">
        <v>124795.06</v>
      </c>
      <c r="J266" s="7">
        <v>45903.44</v>
      </c>
      <c r="K266" s="7">
        <v>29012.81</v>
      </c>
      <c r="L266" s="7">
        <v>1554.38</v>
      </c>
      <c r="M266" s="7">
        <f t="shared" si="12"/>
        <v>7220038.92</v>
      </c>
      <c r="N266" s="7">
        <v>15049.99</v>
      </c>
      <c r="O266" s="7">
        <v>6287602.63</v>
      </c>
      <c r="P266" s="7">
        <v>1044998.65</v>
      </c>
      <c r="Q266" s="7">
        <v>553283.69</v>
      </c>
      <c r="R266" s="7">
        <v>221086.24</v>
      </c>
      <c r="S266" s="7">
        <v>102572.3</v>
      </c>
      <c r="T266" s="7">
        <v>38053.86</v>
      </c>
      <c r="U266" s="7">
        <v>16788.44</v>
      </c>
      <c r="V266" s="7">
        <v>0</v>
      </c>
      <c r="W266" s="7">
        <f t="shared" si="13"/>
        <v>8279435.800000002</v>
      </c>
      <c r="X266" s="7">
        <v>29111.35</v>
      </c>
      <c r="Y266" s="7">
        <v>10794629.93</v>
      </c>
      <c r="Z266" s="7">
        <v>2363827.6</v>
      </c>
      <c r="AA266" s="7">
        <v>1439495.35</v>
      </c>
      <c r="AB266" s="7">
        <v>513730.2</v>
      </c>
      <c r="AC266" s="7">
        <v>227367.36</v>
      </c>
      <c r="AD266" s="7">
        <v>83957.3</v>
      </c>
      <c r="AE266" s="7">
        <v>45801.25</v>
      </c>
      <c r="AF266" s="7">
        <v>1554.38</v>
      </c>
      <c r="AG266" s="7">
        <f t="shared" si="14"/>
        <v>15499474.719999999</v>
      </c>
    </row>
    <row r="267" spans="1:33" ht="12.75">
      <c r="A267" s="3" t="s">
        <v>528</v>
      </c>
      <c r="B267" s="6" t="s">
        <v>661</v>
      </c>
      <c r="C267" s="2" t="s">
        <v>529</v>
      </c>
      <c r="D267" s="7">
        <v>13501</v>
      </c>
      <c r="E267" s="7">
        <v>6810364</v>
      </c>
      <c r="F267" s="7">
        <v>1536576</v>
      </c>
      <c r="G267" s="7">
        <v>789555.21</v>
      </c>
      <c r="H267" s="7">
        <v>114660.33</v>
      </c>
      <c r="I267" s="7">
        <v>36529.78</v>
      </c>
      <c r="J267" s="7">
        <v>8228.02</v>
      </c>
      <c r="K267" s="7">
        <v>0</v>
      </c>
      <c r="L267" s="7">
        <v>0</v>
      </c>
      <c r="M267" s="7">
        <f t="shared" si="12"/>
        <v>9309414.34</v>
      </c>
      <c r="N267" s="7">
        <v>17649</v>
      </c>
      <c r="O267" s="7">
        <v>9091297</v>
      </c>
      <c r="P267" s="7">
        <v>944887</v>
      </c>
      <c r="Q267" s="7">
        <v>315743.16</v>
      </c>
      <c r="R267" s="7">
        <v>65064.15</v>
      </c>
      <c r="S267" s="7">
        <v>22302.83</v>
      </c>
      <c r="T267" s="7">
        <v>3054.61</v>
      </c>
      <c r="U267" s="7">
        <v>1789.22</v>
      </c>
      <c r="V267" s="7">
        <v>0</v>
      </c>
      <c r="W267" s="7">
        <f t="shared" si="13"/>
        <v>10461786.97</v>
      </c>
      <c r="X267" s="7">
        <v>31150</v>
      </c>
      <c r="Y267" s="7">
        <v>15901661</v>
      </c>
      <c r="Z267" s="7">
        <v>2481463</v>
      </c>
      <c r="AA267" s="7">
        <v>1105298.37</v>
      </c>
      <c r="AB267" s="7">
        <v>179724.48</v>
      </c>
      <c r="AC267" s="7">
        <v>58832.61</v>
      </c>
      <c r="AD267" s="7">
        <v>11282.63</v>
      </c>
      <c r="AE267" s="7">
        <v>1789.22</v>
      </c>
      <c r="AF267" s="7">
        <v>0</v>
      </c>
      <c r="AG267" s="7">
        <f t="shared" si="14"/>
        <v>19771201.31</v>
      </c>
    </row>
    <row r="268" spans="1:33" ht="12.75">
      <c r="A268" s="3" t="s">
        <v>530</v>
      </c>
      <c r="B268" s="6" t="s">
        <v>658</v>
      </c>
      <c r="C268" s="2" t="s">
        <v>531</v>
      </c>
      <c r="D268" s="7">
        <v>0</v>
      </c>
      <c r="E268" s="7">
        <v>363368</v>
      </c>
      <c r="F268" s="7">
        <v>1041949</v>
      </c>
      <c r="G268" s="7">
        <v>1620285</v>
      </c>
      <c r="H268" s="7">
        <v>568830</v>
      </c>
      <c r="I268" s="7">
        <v>364620</v>
      </c>
      <c r="J268" s="7">
        <v>102290</v>
      </c>
      <c r="K268" s="7">
        <v>50587</v>
      </c>
      <c r="L268" s="7">
        <v>1219</v>
      </c>
      <c r="M268" s="7">
        <f t="shared" si="12"/>
        <v>4113148</v>
      </c>
      <c r="N268" s="7">
        <v>0</v>
      </c>
      <c r="O268" s="7">
        <v>352445</v>
      </c>
      <c r="P268" s="7">
        <v>890420</v>
      </c>
      <c r="Q268" s="7">
        <v>1210231</v>
      </c>
      <c r="R268" s="7">
        <v>288884</v>
      </c>
      <c r="S268" s="7">
        <v>164145</v>
      </c>
      <c r="T268" s="7">
        <v>68159</v>
      </c>
      <c r="U268" s="7">
        <v>34781</v>
      </c>
      <c r="V268" s="7">
        <v>1679</v>
      </c>
      <c r="W268" s="7">
        <f t="shared" si="13"/>
        <v>3010744</v>
      </c>
      <c r="X268" s="7">
        <v>0</v>
      </c>
      <c r="Y268" s="7">
        <v>715813</v>
      </c>
      <c r="Z268" s="7">
        <v>1932369</v>
      </c>
      <c r="AA268" s="7">
        <v>2830516</v>
      </c>
      <c r="AB268" s="7">
        <v>857714</v>
      </c>
      <c r="AC268" s="7">
        <v>528765</v>
      </c>
      <c r="AD268" s="7">
        <v>170449</v>
      </c>
      <c r="AE268" s="7">
        <v>85368</v>
      </c>
      <c r="AF268" s="7">
        <v>2898</v>
      </c>
      <c r="AG268" s="7">
        <f t="shared" si="14"/>
        <v>7123892</v>
      </c>
    </row>
    <row r="269" spans="1:33" ht="12.75">
      <c r="A269" s="3" t="s">
        <v>532</v>
      </c>
      <c r="B269" s="6" t="s">
        <v>658</v>
      </c>
      <c r="C269" s="2" t="s">
        <v>533</v>
      </c>
      <c r="D269" s="7">
        <v>1743.66</v>
      </c>
      <c r="E269" s="7">
        <v>924289.5</v>
      </c>
      <c r="F269" s="7">
        <v>1069520.39</v>
      </c>
      <c r="G269" s="7">
        <v>680322.46</v>
      </c>
      <c r="H269" s="7">
        <v>343121.9</v>
      </c>
      <c r="I269" s="7">
        <v>184333.34</v>
      </c>
      <c r="J269" s="7">
        <v>73481.28</v>
      </c>
      <c r="K269" s="7">
        <v>34785.54</v>
      </c>
      <c r="L269" s="7">
        <v>0</v>
      </c>
      <c r="M269" s="7">
        <f t="shared" si="12"/>
        <v>3311598.0699999994</v>
      </c>
      <c r="N269" s="7">
        <v>873.91</v>
      </c>
      <c r="O269" s="7">
        <v>1081031.97</v>
      </c>
      <c r="P269" s="7">
        <v>1114665.16</v>
      </c>
      <c r="Q269" s="7">
        <v>607587.86</v>
      </c>
      <c r="R269" s="7">
        <v>165920.66</v>
      </c>
      <c r="S269" s="7">
        <v>80294.36</v>
      </c>
      <c r="T269" s="7">
        <v>31552.16</v>
      </c>
      <c r="U269" s="7">
        <v>10545.89</v>
      </c>
      <c r="V269" s="7">
        <v>2875.16</v>
      </c>
      <c r="W269" s="7">
        <f t="shared" si="13"/>
        <v>3095347.1300000004</v>
      </c>
      <c r="X269" s="7">
        <v>2617.57</v>
      </c>
      <c r="Y269" s="7">
        <v>2005321.47</v>
      </c>
      <c r="Z269" s="7">
        <v>2184185.55</v>
      </c>
      <c r="AA269" s="7">
        <v>1287910.32</v>
      </c>
      <c r="AB269" s="7">
        <v>509042.56</v>
      </c>
      <c r="AC269" s="7">
        <v>264627.7</v>
      </c>
      <c r="AD269" s="7">
        <v>105033.44</v>
      </c>
      <c r="AE269" s="7">
        <v>45331.43</v>
      </c>
      <c r="AF269" s="7">
        <v>2875.16</v>
      </c>
      <c r="AG269" s="7">
        <f t="shared" si="14"/>
        <v>6406945.2</v>
      </c>
    </row>
    <row r="270" spans="1:33" ht="12.75">
      <c r="A270" s="3" t="s">
        <v>534</v>
      </c>
      <c r="B270" s="6" t="s">
        <v>658</v>
      </c>
      <c r="C270" s="2" t="s">
        <v>535</v>
      </c>
      <c r="D270" s="7">
        <v>2010.09</v>
      </c>
      <c r="E270" s="7">
        <v>997170</v>
      </c>
      <c r="F270" s="7">
        <v>1464603</v>
      </c>
      <c r="G270" s="7">
        <v>707488</v>
      </c>
      <c r="H270" s="7">
        <v>428707</v>
      </c>
      <c r="I270" s="7">
        <v>187734</v>
      </c>
      <c r="J270" s="7">
        <v>51318</v>
      </c>
      <c r="K270" s="7">
        <v>20516</v>
      </c>
      <c r="L270" s="7">
        <v>2918</v>
      </c>
      <c r="M270" s="7">
        <f t="shared" si="12"/>
        <v>3862464.09</v>
      </c>
      <c r="N270" s="7">
        <v>2999.31</v>
      </c>
      <c r="O270" s="7">
        <v>755385.06</v>
      </c>
      <c r="P270" s="7">
        <v>1227192</v>
      </c>
      <c r="Q270" s="7">
        <v>358742</v>
      </c>
      <c r="R270" s="7">
        <v>159005</v>
      </c>
      <c r="S270" s="7">
        <v>92390</v>
      </c>
      <c r="T270" s="7">
        <v>22977</v>
      </c>
      <c r="U270" s="7">
        <v>3096</v>
      </c>
      <c r="V270" s="7">
        <v>0</v>
      </c>
      <c r="W270" s="7">
        <f t="shared" si="13"/>
        <v>2621786.37</v>
      </c>
      <c r="X270" s="7">
        <v>5009.4</v>
      </c>
      <c r="Y270" s="7">
        <v>1752555.06</v>
      </c>
      <c r="Z270" s="7">
        <v>2691795</v>
      </c>
      <c r="AA270" s="7">
        <v>1066230</v>
      </c>
      <c r="AB270" s="7">
        <v>587712</v>
      </c>
      <c r="AC270" s="7">
        <v>280124</v>
      </c>
      <c r="AD270" s="7">
        <v>74295</v>
      </c>
      <c r="AE270" s="7">
        <v>23612</v>
      </c>
      <c r="AF270" s="7">
        <v>2918</v>
      </c>
      <c r="AG270" s="7">
        <f t="shared" si="14"/>
        <v>6484250.46</v>
      </c>
    </row>
    <row r="271" spans="1:33" ht="12.75">
      <c r="A271" s="3" t="s">
        <v>536</v>
      </c>
      <c r="B271" s="6" t="s">
        <v>660</v>
      </c>
      <c r="C271" s="2" t="s">
        <v>537</v>
      </c>
      <c r="D271" s="7">
        <v>0</v>
      </c>
      <c r="E271" s="7">
        <v>9735119</v>
      </c>
      <c r="F271" s="7">
        <v>1246615</v>
      </c>
      <c r="G271" s="7">
        <v>859322</v>
      </c>
      <c r="H271" s="7">
        <v>212817</v>
      </c>
      <c r="I271" s="7">
        <v>69214</v>
      </c>
      <c r="J271" s="7">
        <v>14194</v>
      </c>
      <c r="K271" s="7">
        <v>11290</v>
      </c>
      <c r="L271" s="7">
        <v>0</v>
      </c>
      <c r="M271" s="7">
        <f t="shared" si="12"/>
        <v>12148571</v>
      </c>
      <c r="N271" s="7">
        <v>0</v>
      </c>
      <c r="O271" s="7">
        <v>11047459</v>
      </c>
      <c r="P271" s="7">
        <v>847594</v>
      </c>
      <c r="Q271" s="7">
        <v>297800</v>
      </c>
      <c r="R271" s="7">
        <v>116659</v>
      </c>
      <c r="S271" s="7">
        <v>40766</v>
      </c>
      <c r="T271" s="7">
        <v>11120</v>
      </c>
      <c r="U271" s="7">
        <v>7044</v>
      </c>
      <c r="V271" s="7">
        <v>0</v>
      </c>
      <c r="W271" s="7">
        <f t="shared" si="13"/>
        <v>12368442</v>
      </c>
      <c r="X271" s="7">
        <v>0</v>
      </c>
      <c r="Y271" s="7">
        <v>20782578</v>
      </c>
      <c r="Z271" s="7">
        <v>2094209</v>
      </c>
      <c r="AA271" s="7">
        <v>1157122</v>
      </c>
      <c r="AB271" s="7">
        <v>329476</v>
      </c>
      <c r="AC271" s="7">
        <v>109980</v>
      </c>
      <c r="AD271" s="7">
        <v>25314</v>
      </c>
      <c r="AE271" s="7">
        <v>18334</v>
      </c>
      <c r="AF271" s="7">
        <v>0</v>
      </c>
      <c r="AG271" s="7">
        <f t="shared" si="14"/>
        <v>24517013</v>
      </c>
    </row>
    <row r="272" spans="1:33" ht="12.75">
      <c r="A272" s="3" t="s">
        <v>538</v>
      </c>
      <c r="B272" s="6" t="s">
        <v>658</v>
      </c>
      <c r="C272" s="2" t="s">
        <v>539</v>
      </c>
      <c r="D272" s="7">
        <v>0</v>
      </c>
      <c r="E272" s="7">
        <v>103347.01</v>
      </c>
      <c r="F272" s="7">
        <v>269576.77</v>
      </c>
      <c r="G272" s="7">
        <v>401835.07</v>
      </c>
      <c r="H272" s="7">
        <v>543697.29</v>
      </c>
      <c r="I272" s="7">
        <v>195053.82</v>
      </c>
      <c r="J272" s="7">
        <v>77364.68</v>
      </c>
      <c r="K272" s="7">
        <v>43422.71</v>
      </c>
      <c r="L272" s="7">
        <v>3206.96</v>
      </c>
      <c r="M272" s="7">
        <f t="shared" si="12"/>
        <v>1637504.31</v>
      </c>
      <c r="N272" s="7">
        <v>656.88</v>
      </c>
      <c r="O272" s="7">
        <v>38741.8</v>
      </c>
      <c r="P272" s="7">
        <v>364539.54</v>
      </c>
      <c r="Q272" s="7">
        <v>451306.57</v>
      </c>
      <c r="R272" s="7">
        <v>459842.17</v>
      </c>
      <c r="S272" s="7">
        <v>85966.59</v>
      </c>
      <c r="T272" s="7">
        <v>46776.65</v>
      </c>
      <c r="U272" s="7">
        <v>11591.93</v>
      </c>
      <c r="V272" s="7">
        <v>0</v>
      </c>
      <c r="W272" s="7">
        <f t="shared" si="13"/>
        <v>1459422.13</v>
      </c>
      <c r="X272" s="7">
        <v>656.88</v>
      </c>
      <c r="Y272" s="7">
        <v>142088.81</v>
      </c>
      <c r="Z272" s="7">
        <v>634116.31</v>
      </c>
      <c r="AA272" s="7">
        <v>853141.64</v>
      </c>
      <c r="AB272" s="7">
        <v>1003539.46</v>
      </c>
      <c r="AC272" s="7">
        <v>281020.41</v>
      </c>
      <c r="AD272" s="7">
        <v>124141.33</v>
      </c>
      <c r="AE272" s="7">
        <v>55014.64</v>
      </c>
      <c r="AF272" s="7">
        <v>3206.96</v>
      </c>
      <c r="AG272" s="7">
        <f t="shared" si="14"/>
        <v>3096926.4400000004</v>
      </c>
    </row>
    <row r="273" spans="1:33" ht="12.75">
      <c r="A273" s="3" t="s">
        <v>540</v>
      </c>
      <c r="B273" s="6" t="s">
        <v>659</v>
      </c>
      <c r="C273" s="2" t="s">
        <v>541</v>
      </c>
      <c r="D273" s="7">
        <v>601.62</v>
      </c>
      <c r="E273" s="7">
        <v>67496.37</v>
      </c>
      <c r="F273" s="7">
        <v>895820.05</v>
      </c>
      <c r="G273" s="7">
        <v>1984939.89</v>
      </c>
      <c r="H273" s="7">
        <v>1361543.34</v>
      </c>
      <c r="I273" s="7">
        <v>521673.47</v>
      </c>
      <c r="J273" s="7">
        <v>184729.52</v>
      </c>
      <c r="K273" s="7">
        <v>68441.78</v>
      </c>
      <c r="L273" s="7">
        <v>2177.24</v>
      </c>
      <c r="M273" s="7">
        <f t="shared" si="12"/>
        <v>5087423.279999999</v>
      </c>
      <c r="N273" s="7">
        <v>0</v>
      </c>
      <c r="O273" s="7">
        <v>140759.02</v>
      </c>
      <c r="P273" s="7">
        <v>1224321.77</v>
      </c>
      <c r="Q273" s="7">
        <v>3673694.21</v>
      </c>
      <c r="R273" s="7">
        <v>1928478.12</v>
      </c>
      <c r="S273" s="7">
        <v>520323.67</v>
      </c>
      <c r="T273" s="7">
        <v>163841.79</v>
      </c>
      <c r="U273" s="7">
        <v>33376.97</v>
      </c>
      <c r="V273" s="7">
        <v>1258.78</v>
      </c>
      <c r="W273" s="7">
        <f t="shared" si="13"/>
        <v>7686054.33</v>
      </c>
      <c r="X273" s="7">
        <v>601.62</v>
      </c>
      <c r="Y273" s="7">
        <v>208255.39</v>
      </c>
      <c r="Z273" s="7">
        <v>2120141.82</v>
      </c>
      <c r="AA273" s="7">
        <v>5658634.1</v>
      </c>
      <c r="AB273" s="7">
        <v>3290021.46</v>
      </c>
      <c r="AC273" s="7">
        <v>1041997.14</v>
      </c>
      <c r="AD273" s="7">
        <v>348571.31</v>
      </c>
      <c r="AE273" s="7">
        <v>101818.75</v>
      </c>
      <c r="AF273" s="7">
        <v>3436.02</v>
      </c>
      <c r="AG273" s="7">
        <f t="shared" si="14"/>
        <v>12773477.610000001</v>
      </c>
    </row>
    <row r="274" spans="1:33" ht="12.75">
      <c r="A274" s="3" t="s">
        <v>542</v>
      </c>
      <c r="B274" s="6" t="s">
        <v>658</v>
      </c>
      <c r="C274" s="2" t="s">
        <v>543</v>
      </c>
      <c r="D274" s="7">
        <v>2284.52</v>
      </c>
      <c r="E274" s="7">
        <v>955511.85</v>
      </c>
      <c r="F274" s="7">
        <v>1542372.69</v>
      </c>
      <c r="G274" s="7">
        <v>1406745.52</v>
      </c>
      <c r="H274" s="7">
        <v>577315.96</v>
      </c>
      <c r="I274" s="7">
        <v>171638.53</v>
      </c>
      <c r="J274" s="7">
        <v>68232.96</v>
      </c>
      <c r="K274" s="7">
        <v>13246.57</v>
      </c>
      <c r="L274" s="7">
        <v>0</v>
      </c>
      <c r="M274" s="7">
        <f t="shared" si="12"/>
        <v>4737348.600000001</v>
      </c>
      <c r="N274" s="7">
        <v>0</v>
      </c>
      <c r="O274" s="7">
        <v>1535309.61</v>
      </c>
      <c r="P274" s="7">
        <v>2128687.36</v>
      </c>
      <c r="Q274" s="7">
        <v>1646692.3</v>
      </c>
      <c r="R274" s="7">
        <v>469760.79</v>
      </c>
      <c r="S274" s="7">
        <v>172425.91</v>
      </c>
      <c r="T274" s="7">
        <v>40301.15</v>
      </c>
      <c r="U274" s="7">
        <v>12099.8</v>
      </c>
      <c r="V274" s="7">
        <v>1981.89</v>
      </c>
      <c r="W274" s="7">
        <f t="shared" si="13"/>
        <v>6007258.81</v>
      </c>
      <c r="X274" s="7">
        <v>2284.52</v>
      </c>
      <c r="Y274" s="7">
        <v>2490821.46</v>
      </c>
      <c r="Z274" s="7">
        <v>3671060.05</v>
      </c>
      <c r="AA274" s="7">
        <v>3053437.82</v>
      </c>
      <c r="AB274" s="7">
        <v>1047076.75</v>
      </c>
      <c r="AC274" s="7">
        <v>344064.44</v>
      </c>
      <c r="AD274" s="7">
        <v>108534.11</v>
      </c>
      <c r="AE274" s="7">
        <v>25346.37</v>
      </c>
      <c r="AF274" s="7">
        <v>1981.89</v>
      </c>
      <c r="AG274" s="7">
        <f t="shared" si="14"/>
        <v>10744607.409999998</v>
      </c>
    </row>
    <row r="275" spans="1:33" ht="12.75">
      <c r="A275" s="3" t="s">
        <v>544</v>
      </c>
      <c r="B275" s="6" t="s">
        <v>661</v>
      </c>
      <c r="C275" s="2" t="s">
        <v>545</v>
      </c>
      <c r="D275" s="7">
        <v>6056.32</v>
      </c>
      <c r="E275" s="7">
        <v>1793817.6</v>
      </c>
      <c r="F275" s="7">
        <v>1721383.34</v>
      </c>
      <c r="G275" s="7">
        <v>1049857.88</v>
      </c>
      <c r="H275" s="7">
        <v>420132.93</v>
      </c>
      <c r="I275" s="7">
        <v>128437.52</v>
      </c>
      <c r="J275" s="7">
        <v>44126.9</v>
      </c>
      <c r="K275" s="7">
        <v>12486.48</v>
      </c>
      <c r="L275" s="7">
        <v>0</v>
      </c>
      <c r="M275" s="7">
        <f t="shared" si="12"/>
        <v>5176298.970000001</v>
      </c>
      <c r="N275" s="7">
        <v>4480.99</v>
      </c>
      <c r="O275" s="7">
        <v>2174705.03</v>
      </c>
      <c r="P275" s="7">
        <v>2226899.13</v>
      </c>
      <c r="Q275" s="7">
        <v>990929.43</v>
      </c>
      <c r="R275" s="7">
        <v>345037.76</v>
      </c>
      <c r="S275" s="7">
        <v>97966.38</v>
      </c>
      <c r="T275" s="7">
        <v>37482.57</v>
      </c>
      <c r="U275" s="7">
        <v>4585.03</v>
      </c>
      <c r="V275" s="7">
        <v>0</v>
      </c>
      <c r="W275" s="7">
        <f t="shared" si="13"/>
        <v>5882086.32</v>
      </c>
      <c r="X275" s="7">
        <v>10537.31</v>
      </c>
      <c r="Y275" s="7">
        <v>3968522.63</v>
      </c>
      <c r="Z275" s="7">
        <v>3948282.47</v>
      </c>
      <c r="AA275" s="7">
        <v>2040787.31</v>
      </c>
      <c r="AB275" s="7">
        <v>765170.69</v>
      </c>
      <c r="AC275" s="7">
        <v>226403.9</v>
      </c>
      <c r="AD275" s="7">
        <v>81609.47</v>
      </c>
      <c r="AE275" s="7">
        <v>17071.51</v>
      </c>
      <c r="AF275" s="7">
        <v>0</v>
      </c>
      <c r="AG275" s="7">
        <f t="shared" si="14"/>
        <v>11058385.290000001</v>
      </c>
    </row>
    <row r="276" spans="1:33" ht="12.75">
      <c r="A276" s="3" t="s">
        <v>546</v>
      </c>
      <c r="B276" s="6" t="s">
        <v>660</v>
      </c>
      <c r="C276" s="2" t="s">
        <v>547</v>
      </c>
      <c r="D276" s="7">
        <v>12289</v>
      </c>
      <c r="E276" s="7">
        <v>6476618</v>
      </c>
      <c r="F276" s="7">
        <v>1228212</v>
      </c>
      <c r="G276" s="7">
        <v>1136236</v>
      </c>
      <c r="H276" s="7">
        <v>216104</v>
      </c>
      <c r="I276" s="7">
        <v>72283</v>
      </c>
      <c r="J276" s="7">
        <v>9379</v>
      </c>
      <c r="K276" s="7">
        <v>9241</v>
      </c>
      <c r="L276" s="7">
        <v>0</v>
      </c>
      <c r="M276" s="7">
        <f t="shared" si="12"/>
        <v>9160362</v>
      </c>
      <c r="N276" s="7">
        <v>9898</v>
      </c>
      <c r="O276" s="7">
        <v>5368688</v>
      </c>
      <c r="P276" s="7">
        <v>964658</v>
      </c>
      <c r="Q276" s="7">
        <v>409686</v>
      </c>
      <c r="R276" s="7">
        <v>104434</v>
      </c>
      <c r="S276" s="7">
        <v>36696</v>
      </c>
      <c r="T276" s="7">
        <v>4692</v>
      </c>
      <c r="U276" s="7">
        <v>0</v>
      </c>
      <c r="V276" s="7">
        <v>0</v>
      </c>
      <c r="W276" s="7">
        <f t="shared" si="13"/>
        <v>6898752</v>
      </c>
      <c r="X276" s="7">
        <v>22187</v>
      </c>
      <c r="Y276" s="7">
        <v>11845307</v>
      </c>
      <c r="Z276" s="7">
        <v>2192870</v>
      </c>
      <c r="AA276" s="7">
        <v>1545922</v>
      </c>
      <c r="AB276" s="7">
        <v>320538</v>
      </c>
      <c r="AC276" s="7">
        <v>108979</v>
      </c>
      <c r="AD276" s="7">
        <v>14071</v>
      </c>
      <c r="AE276" s="7">
        <v>9241</v>
      </c>
      <c r="AF276" s="7">
        <v>0</v>
      </c>
      <c r="AG276" s="7">
        <f t="shared" si="14"/>
        <v>16059115</v>
      </c>
    </row>
    <row r="277" spans="1:33" ht="12.75">
      <c r="A277" s="3" t="s">
        <v>548</v>
      </c>
      <c r="B277" s="6" t="s">
        <v>658</v>
      </c>
      <c r="C277" s="2" t="s">
        <v>549</v>
      </c>
      <c r="D277" s="7">
        <v>1657</v>
      </c>
      <c r="E277" s="7">
        <v>1241631</v>
      </c>
      <c r="F277" s="7">
        <v>900602</v>
      </c>
      <c r="G277" s="7">
        <v>292592</v>
      </c>
      <c r="H277" s="7">
        <v>91265</v>
      </c>
      <c r="I277" s="7">
        <v>32372</v>
      </c>
      <c r="J277" s="7">
        <v>12455</v>
      </c>
      <c r="K277" s="7">
        <v>2969</v>
      </c>
      <c r="L277" s="7">
        <v>0</v>
      </c>
      <c r="M277" s="7">
        <f t="shared" si="12"/>
        <v>2575543</v>
      </c>
      <c r="N277" s="7">
        <v>2881</v>
      </c>
      <c r="O277" s="7">
        <v>1083635</v>
      </c>
      <c r="P277" s="7">
        <v>646128</v>
      </c>
      <c r="Q277" s="7">
        <v>98353</v>
      </c>
      <c r="R277" s="7">
        <v>37754</v>
      </c>
      <c r="S277" s="7">
        <v>14502</v>
      </c>
      <c r="T277" s="7">
        <v>3992</v>
      </c>
      <c r="U277" s="7">
        <v>391</v>
      </c>
      <c r="V277" s="7">
        <v>0</v>
      </c>
      <c r="W277" s="7">
        <f t="shared" si="13"/>
        <v>1887636</v>
      </c>
      <c r="X277" s="7">
        <v>4538</v>
      </c>
      <c r="Y277" s="7">
        <v>2325266</v>
      </c>
      <c r="Z277" s="7">
        <v>1546730</v>
      </c>
      <c r="AA277" s="7">
        <v>390945</v>
      </c>
      <c r="AB277" s="7">
        <v>129019</v>
      </c>
      <c r="AC277" s="7">
        <v>46874</v>
      </c>
      <c r="AD277" s="7">
        <v>16447</v>
      </c>
      <c r="AE277" s="7">
        <v>3360</v>
      </c>
      <c r="AF277" s="7">
        <v>0</v>
      </c>
      <c r="AG277" s="7">
        <f t="shared" si="14"/>
        <v>4463179</v>
      </c>
    </row>
    <row r="278" spans="1:33" ht="12.75">
      <c r="A278" s="3" t="s">
        <v>550</v>
      </c>
      <c r="B278" s="6" t="s">
        <v>658</v>
      </c>
      <c r="C278" s="2" t="s">
        <v>551</v>
      </c>
      <c r="D278" s="7">
        <v>0</v>
      </c>
      <c r="E278" s="7">
        <v>86167</v>
      </c>
      <c r="F278" s="7">
        <v>398168</v>
      </c>
      <c r="G278" s="7">
        <v>408583</v>
      </c>
      <c r="H278" s="7">
        <v>564843</v>
      </c>
      <c r="I278" s="7">
        <v>293738</v>
      </c>
      <c r="J278" s="7">
        <v>127130</v>
      </c>
      <c r="K278" s="7">
        <v>74962</v>
      </c>
      <c r="L278" s="7">
        <v>12115</v>
      </c>
      <c r="M278" s="7">
        <f t="shared" si="12"/>
        <v>1965706</v>
      </c>
      <c r="N278" s="7">
        <v>0</v>
      </c>
      <c r="O278" s="7">
        <v>75061</v>
      </c>
      <c r="P278" s="7">
        <v>340518</v>
      </c>
      <c r="Q278" s="7">
        <v>698093</v>
      </c>
      <c r="R278" s="7">
        <v>838116</v>
      </c>
      <c r="S278" s="7">
        <v>339021</v>
      </c>
      <c r="T278" s="7">
        <v>85131</v>
      </c>
      <c r="U278" s="7">
        <v>70703</v>
      </c>
      <c r="V278" s="7">
        <v>9500</v>
      </c>
      <c r="W278" s="7">
        <f t="shared" si="13"/>
        <v>2456143</v>
      </c>
      <c r="X278" s="7">
        <v>0</v>
      </c>
      <c r="Y278" s="7">
        <v>161228</v>
      </c>
      <c r="Z278" s="7">
        <v>738686</v>
      </c>
      <c r="AA278" s="7">
        <v>1106676</v>
      </c>
      <c r="AB278" s="7">
        <v>1402959</v>
      </c>
      <c r="AC278" s="7">
        <v>632759</v>
      </c>
      <c r="AD278" s="7">
        <v>212261</v>
      </c>
      <c r="AE278" s="7">
        <v>145665</v>
      </c>
      <c r="AF278" s="7">
        <v>21615</v>
      </c>
      <c r="AG278" s="7">
        <f t="shared" si="14"/>
        <v>4421849</v>
      </c>
    </row>
    <row r="279" spans="1:33" ht="12.75">
      <c r="A279" s="3" t="s">
        <v>552</v>
      </c>
      <c r="B279" s="6" t="s">
        <v>658</v>
      </c>
      <c r="C279" s="2" t="s">
        <v>553</v>
      </c>
      <c r="D279" s="7">
        <v>0.01</v>
      </c>
      <c r="E279" s="7">
        <v>839048</v>
      </c>
      <c r="F279" s="7">
        <v>1340142</v>
      </c>
      <c r="G279" s="7">
        <v>556906</v>
      </c>
      <c r="H279" s="7">
        <v>285438</v>
      </c>
      <c r="I279" s="7">
        <v>138828</v>
      </c>
      <c r="J279" s="7">
        <v>48653</v>
      </c>
      <c r="K279" s="7">
        <v>14397</v>
      </c>
      <c r="L279" s="7">
        <v>0.01</v>
      </c>
      <c r="M279" s="7">
        <f t="shared" si="12"/>
        <v>3223412.0199999996</v>
      </c>
      <c r="N279" s="7">
        <v>0.01</v>
      </c>
      <c r="O279" s="7">
        <v>831075</v>
      </c>
      <c r="P279" s="7">
        <v>1187038</v>
      </c>
      <c r="Q279" s="7">
        <v>451111</v>
      </c>
      <c r="R279" s="7">
        <v>122332</v>
      </c>
      <c r="S279" s="7">
        <v>61562</v>
      </c>
      <c r="T279" s="7">
        <v>19072</v>
      </c>
      <c r="U279" s="7">
        <v>9180</v>
      </c>
      <c r="V279" s="7">
        <v>0.01</v>
      </c>
      <c r="W279" s="7">
        <f t="shared" si="13"/>
        <v>2681370.0199999996</v>
      </c>
      <c r="X279" s="7">
        <v>0.02</v>
      </c>
      <c r="Y279" s="7">
        <v>1670123</v>
      </c>
      <c r="Z279" s="7">
        <v>2527180</v>
      </c>
      <c r="AA279" s="7">
        <v>1008017</v>
      </c>
      <c r="AB279" s="7">
        <v>407770</v>
      </c>
      <c r="AC279" s="7">
        <v>200390</v>
      </c>
      <c r="AD279" s="7">
        <v>67725</v>
      </c>
      <c r="AE279" s="7">
        <v>23577</v>
      </c>
      <c r="AF279" s="7">
        <v>0.02</v>
      </c>
      <c r="AG279" s="7">
        <f t="shared" si="14"/>
        <v>5904782.039999999</v>
      </c>
    </row>
    <row r="280" spans="1:33" ht="12.75">
      <c r="A280" s="3" t="s">
        <v>554</v>
      </c>
      <c r="B280" s="6" t="s">
        <v>658</v>
      </c>
      <c r="C280" s="2" t="s">
        <v>555</v>
      </c>
      <c r="D280" s="7">
        <v>2849.09</v>
      </c>
      <c r="E280" s="7">
        <v>1277975.54</v>
      </c>
      <c r="F280" s="7">
        <v>1610118.24</v>
      </c>
      <c r="G280" s="7">
        <v>1225728.92</v>
      </c>
      <c r="H280" s="7">
        <v>730308.16</v>
      </c>
      <c r="I280" s="7">
        <v>304228.54</v>
      </c>
      <c r="J280" s="7">
        <v>123352.79</v>
      </c>
      <c r="K280" s="7">
        <v>38168.57</v>
      </c>
      <c r="L280" s="7">
        <v>0</v>
      </c>
      <c r="M280" s="7">
        <f t="shared" si="12"/>
        <v>5312729.850000001</v>
      </c>
      <c r="N280" s="7">
        <v>1938.15</v>
      </c>
      <c r="O280" s="7">
        <v>1071197.31</v>
      </c>
      <c r="P280" s="7">
        <v>1786850.72</v>
      </c>
      <c r="Q280" s="7">
        <v>897143.41</v>
      </c>
      <c r="R280" s="7">
        <v>301332.01</v>
      </c>
      <c r="S280" s="7">
        <v>155409.7</v>
      </c>
      <c r="T280" s="7">
        <v>59289.04</v>
      </c>
      <c r="U280" s="7">
        <v>11856.24</v>
      </c>
      <c r="V280" s="7">
        <v>0</v>
      </c>
      <c r="W280" s="7">
        <f t="shared" si="13"/>
        <v>4285016.58</v>
      </c>
      <c r="X280" s="7">
        <v>4787.24</v>
      </c>
      <c r="Y280" s="7">
        <v>2349172.85</v>
      </c>
      <c r="Z280" s="7">
        <v>3396968.96</v>
      </c>
      <c r="AA280" s="7">
        <v>2122872.33</v>
      </c>
      <c r="AB280" s="7">
        <v>1031640.17</v>
      </c>
      <c r="AC280" s="7">
        <v>459638.24</v>
      </c>
      <c r="AD280" s="7">
        <v>182641.83</v>
      </c>
      <c r="AE280" s="7">
        <v>50024.81</v>
      </c>
      <c r="AF280" s="7">
        <v>0</v>
      </c>
      <c r="AG280" s="7">
        <f t="shared" si="14"/>
        <v>9597746.430000002</v>
      </c>
    </row>
    <row r="281" spans="1:33" ht="12.75">
      <c r="A281" s="3" t="s">
        <v>556</v>
      </c>
      <c r="B281" s="6" t="s">
        <v>661</v>
      </c>
      <c r="C281" s="2" t="s">
        <v>557</v>
      </c>
      <c r="D281" s="7">
        <v>10281.74</v>
      </c>
      <c r="E281" s="7">
        <v>3166937.71</v>
      </c>
      <c r="F281" s="7">
        <v>1715924.59</v>
      </c>
      <c r="G281" s="7">
        <v>648808.79</v>
      </c>
      <c r="H281" s="7">
        <v>272795.79</v>
      </c>
      <c r="I281" s="7">
        <v>138144.12</v>
      </c>
      <c r="J281" s="7">
        <v>60970.2</v>
      </c>
      <c r="K281" s="7">
        <v>21640.14</v>
      </c>
      <c r="L281" s="7">
        <v>0</v>
      </c>
      <c r="M281" s="7">
        <f t="shared" si="12"/>
        <v>6035503.08</v>
      </c>
      <c r="N281" s="7">
        <v>8275.74</v>
      </c>
      <c r="O281" s="7">
        <v>4444031.66</v>
      </c>
      <c r="P281" s="7">
        <v>1645823.28</v>
      </c>
      <c r="Q281" s="7">
        <v>499052.9</v>
      </c>
      <c r="R281" s="7">
        <v>209089.6</v>
      </c>
      <c r="S281" s="7">
        <v>95901.4</v>
      </c>
      <c r="T281" s="7">
        <v>33439.53</v>
      </c>
      <c r="U281" s="7">
        <v>19222.54</v>
      </c>
      <c r="V281" s="7">
        <v>0</v>
      </c>
      <c r="W281" s="7">
        <f t="shared" si="13"/>
        <v>6954836.650000001</v>
      </c>
      <c r="X281" s="7">
        <v>18557.48</v>
      </c>
      <c r="Y281" s="7">
        <v>7610969.37</v>
      </c>
      <c r="Z281" s="7">
        <v>3361747.87</v>
      </c>
      <c r="AA281" s="7">
        <v>1147861.69</v>
      </c>
      <c r="AB281" s="7">
        <v>481885.39</v>
      </c>
      <c r="AC281" s="7">
        <v>234045.52</v>
      </c>
      <c r="AD281" s="7">
        <v>94409.73</v>
      </c>
      <c r="AE281" s="7">
        <v>40862.68</v>
      </c>
      <c r="AF281" s="7">
        <v>0</v>
      </c>
      <c r="AG281" s="7">
        <f t="shared" si="14"/>
        <v>12990339.73</v>
      </c>
    </row>
    <row r="282" spans="1:33" ht="12.75">
      <c r="A282" s="3" t="s">
        <v>558</v>
      </c>
      <c r="B282" s="6" t="s">
        <v>658</v>
      </c>
      <c r="C282" s="2" t="s">
        <v>559</v>
      </c>
      <c r="D282" s="7">
        <v>1986.19</v>
      </c>
      <c r="E282" s="7">
        <v>1757320.2399999998</v>
      </c>
      <c r="F282" s="7">
        <v>2317392.19</v>
      </c>
      <c r="G282" s="7">
        <v>2608492.83</v>
      </c>
      <c r="H282" s="7">
        <v>785097.05</v>
      </c>
      <c r="I282" s="7">
        <v>196259.01</v>
      </c>
      <c r="J282" s="7">
        <v>72100.02</v>
      </c>
      <c r="K282" s="7">
        <v>16056.15</v>
      </c>
      <c r="L282" s="7">
        <v>0</v>
      </c>
      <c r="M282" s="7">
        <f t="shared" si="12"/>
        <v>7754703.679999999</v>
      </c>
      <c r="N282" s="7">
        <v>2929.28</v>
      </c>
      <c r="O282" s="7">
        <v>2018594.23</v>
      </c>
      <c r="P282" s="7">
        <v>1780716.34</v>
      </c>
      <c r="Q282" s="7">
        <v>1204372.08</v>
      </c>
      <c r="R282" s="7">
        <v>330188.19999999995</v>
      </c>
      <c r="S282" s="7">
        <v>124790.39</v>
      </c>
      <c r="T282" s="7">
        <v>34400.28</v>
      </c>
      <c r="U282" s="7">
        <v>18154.31</v>
      </c>
      <c r="V282" s="7">
        <v>0</v>
      </c>
      <c r="W282" s="7">
        <f t="shared" si="13"/>
        <v>5514145.109999999</v>
      </c>
      <c r="X282" s="7">
        <v>4915.47</v>
      </c>
      <c r="Y282" s="7">
        <v>3775914.47</v>
      </c>
      <c r="Z282" s="7">
        <v>4098108.53</v>
      </c>
      <c r="AA282" s="7">
        <v>3812864.91</v>
      </c>
      <c r="AB282" s="7">
        <v>1115285.25</v>
      </c>
      <c r="AC282" s="7">
        <v>321049.4</v>
      </c>
      <c r="AD282" s="7">
        <v>106500.3</v>
      </c>
      <c r="AE282" s="7">
        <v>34210.46</v>
      </c>
      <c r="AF282" s="7">
        <v>0</v>
      </c>
      <c r="AG282" s="7">
        <f t="shared" si="14"/>
        <v>13268848.790000003</v>
      </c>
    </row>
    <row r="283" spans="1:33" ht="12.75">
      <c r="A283" s="3" t="s">
        <v>560</v>
      </c>
      <c r="B283" s="6" t="s">
        <v>658</v>
      </c>
      <c r="C283" s="2" t="s">
        <v>561</v>
      </c>
      <c r="D283" s="7">
        <v>0</v>
      </c>
      <c r="E283" s="7">
        <v>272439</v>
      </c>
      <c r="F283" s="7">
        <v>909217</v>
      </c>
      <c r="G283" s="7">
        <v>883962</v>
      </c>
      <c r="H283" s="7">
        <v>348664</v>
      </c>
      <c r="I283" s="7">
        <v>176352</v>
      </c>
      <c r="J283" s="7">
        <v>60617</v>
      </c>
      <c r="K283" s="7">
        <v>26353</v>
      </c>
      <c r="L283" s="7">
        <v>2110</v>
      </c>
      <c r="M283" s="7">
        <f t="shared" si="12"/>
        <v>2679714</v>
      </c>
      <c r="N283" s="7">
        <v>0</v>
      </c>
      <c r="O283" s="7">
        <v>301871</v>
      </c>
      <c r="P283" s="7">
        <v>1072975</v>
      </c>
      <c r="Q283" s="7">
        <v>970501</v>
      </c>
      <c r="R283" s="7">
        <v>243852</v>
      </c>
      <c r="S283" s="7">
        <v>95243</v>
      </c>
      <c r="T283" s="7">
        <v>33468</v>
      </c>
      <c r="U283" s="7">
        <v>11829</v>
      </c>
      <c r="V283" s="7">
        <v>4830</v>
      </c>
      <c r="W283" s="7">
        <f t="shared" si="13"/>
        <v>2734569</v>
      </c>
      <c r="X283" s="7">
        <v>0</v>
      </c>
      <c r="Y283" s="7">
        <v>574310</v>
      </c>
      <c r="Z283" s="7">
        <v>1982192</v>
      </c>
      <c r="AA283" s="7">
        <v>1854463</v>
      </c>
      <c r="AB283" s="7">
        <v>592516</v>
      </c>
      <c r="AC283" s="7">
        <v>271595</v>
      </c>
      <c r="AD283" s="7">
        <v>94085</v>
      </c>
      <c r="AE283" s="7">
        <v>38182</v>
      </c>
      <c r="AF283" s="7">
        <v>6940</v>
      </c>
      <c r="AG283" s="7">
        <f t="shared" si="14"/>
        <v>5414283</v>
      </c>
    </row>
    <row r="284" spans="1:33" ht="12.75">
      <c r="A284" s="3" t="s">
        <v>562</v>
      </c>
      <c r="B284" s="6" t="s">
        <v>658</v>
      </c>
      <c r="C284" s="2" t="s">
        <v>563</v>
      </c>
      <c r="D284" s="7">
        <v>2454</v>
      </c>
      <c r="E284" s="7">
        <v>695929</v>
      </c>
      <c r="F284" s="7">
        <v>436180</v>
      </c>
      <c r="G284" s="7">
        <v>535089</v>
      </c>
      <c r="H284" s="7">
        <v>205525</v>
      </c>
      <c r="I284" s="7">
        <v>133923</v>
      </c>
      <c r="J284" s="7">
        <v>48649</v>
      </c>
      <c r="K284" s="7">
        <v>23493</v>
      </c>
      <c r="L284" s="7">
        <v>0</v>
      </c>
      <c r="M284" s="7">
        <f t="shared" si="12"/>
        <v>2081242</v>
      </c>
      <c r="N284" s="7">
        <v>4528</v>
      </c>
      <c r="O284" s="7">
        <v>823795</v>
      </c>
      <c r="P284" s="7">
        <v>480614</v>
      </c>
      <c r="Q284" s="7">
        <v>531098</v>
      </c>
      <c r="R284" s="7">
        <v>121667</v>
      </c>
      <c r="S284" s="7">
        <v>51280</v>
      </c>
      <c r="T284" s="7">
        <v>24120</v>
      </c>
      <c r="U284" s="7">
        <v>10889</v>
      </c>
      <c r="V284" s="7">
        <v>2130</v>
      </c>
      <c r="W284" s="7">
        <f t="shared" si="13"/>
        <v>2050121</v>
      </c>
      <c r="X284" s="7">
        <v>6982</v>
      </c>
      <c r="Y284" s="7">
        <v>1519724</v>
      </c>
      <c r="Z284" s="7">
        <v>916794</v>
      </c>
      <c r="AA284" s="7">
        <v>1066187</v>
      </c>
      <c r="AB284" s="7">
        <v>327192</v>
      </c>
      <c r="AC284" s="7">
        <v>185203</v>
      </c>
      <c r="AD284" s="7">
        <v>72769</v>
      </c>
      <c r="AE284" s="7">
        <v>34382</v>
      </c>
      <c r="AF284" s="7">
        <v>2130</v>
      </c>
      <c r="AG284" s="7">
        <f t="shared" si="14"/>
        <v>4131363</v>
      </c>
    </row>
    <row r="285" spans="1:33" ht="12.75">
      <c r="A285" s="3" t="s">
        <v>564</v>
      </c>
      <c r="B285" s="6" t="s">
        <v>658</v>
      </c>
      <c r="C285" s="2" t="s">
        <v>565</v>
      </c>
      <c r="D285" s="7">
        <v>3164</v>
      </c>
      <c r="E285" s="7">
        <v>2002057</v>
      </c>
      <c r="F285" s="7">
        <v>2117728</v>
      </c>
      <c r="G285" s="7">
        <v>1717707</v>
      </c>
      <c r="H285" s="7">
        <v>540414</v>
      </c>
      <c r="I285" s="7">
        <v>189105</v>
      </c>
      <c r="J285" s="7">
        <v>57086</v>
      </c>
      <c r="K285" s="7">
        <v>19285</v>
      </c>
      <c r="L285" s="7">
        <v>0</v>
      </c>
      <c r="M285" s="7">
        <f t="shared" si="12"/>
        <v>6646546</v>
      </c>
      <c r="N285" s="7">
        <v>2352</v>
      </c>
      <c r="O285" s="7">
        <v>3548056</v>
      </c>
      <c r="P285" s="7">
        <v>3060705</v>
      </c>
      <c r="Q285" s="7">
        <v>1390617</v>
      </c>
      <c r="R285" s="7">
        <v>344255</v>
      </c>
      <c r="S285" s="7">
        <v>117179</v>
      </c>
      <c r="T285" s="7">
        <v>29761</v>
      </c>
      <c r="U285" s="7">
        <v>9187</v>
      </c>
      <c r="V285" s="7">
        <v>0</v>
      </c>
      <c r="W285" s="7">
        <f t="shared" si="13"/>
        <v>8502112</v>
      </c>
      <c r="X285" s="7">
        <v>5516</v>
      </c>
      <c r="Y285" s="7">
        <v>5550113</v>
      </c>
      <c r="Z285" s="7">
        <v>5178433</v>
      </c>
      <c r="AA285" s="7">
        <v>3108324</v>
      </c>
      <c r="AB285" s="7">
        <v>884669</v>
      </c>
      <c r="AC285" s="7">
        <v>306284</v>
      </c>
      <c r="AD285" s="7">
        <v>86847</v>
      </c>
      <c r="AE285" s="7">
        <v>28472</v>
      </c>
      <c r="AF285" s="7">
        <v>0</v>
      </c>
      <c r="AG285" s="7">
        <f t="shared" si="14"/>
        <v>15148658</v>
      </c>
    </row>
    <row r="286" spans="1:33" ht="12.75">
      <c r="A286" s="3" t="s">
        <v>566</v>
      </c>
      <c r="B286" s="6" t="s">
        <v>658</v>
      </c>
      <c r="C286" s="3" t="s">
        <v>567</v>
      </c>
      <c r="D286" s="7">
        <v>0</v>
      </c>
      <c r="E286" s="7">
        <v>90379</v>
      </c>
      <c r="F286" s="7">
        <v>362612</v>
      </c>
      <c r="G286" s="7">
        <v>592601</v>
      </c>
      <c r="H286" s="7">
        <v>719120</v>
      </c>
      <c r="I286" s="7">
        <v>252689</v>
      </c>
      <c r="J286" s="7">
        <v>72433</v>
      </c>
      <c r="K286" s="7">
        <v>66897</v>
      </c>
      <c r="L286" s="7">
        <v>20754</v>
      </c>
      <c r="M286" s="7">
        <f t="shared" si="12"/>
        <v>2177485</v>
      </c>
      <c r="N286" s="7">
        <v>0</v>
      </c>
      <c r="O286" s="7">
        <v>93389</v>
      </c>
      <c r="P286" s="7">
        <v>494120</v>
      </c>
      <c r="Q286" s="7">
        <v>916552</v>
      </c>
      <c r="R286" s="7">
        <v>922482</v>
      </c>
      <c r="S286" s="7">
        <v>204782</v>
      </c>
      <c r="T286" s="7">
        <v>26123</v>
      </c>
      <c r="U286" s="7">
        <v>20438</v>
      </c>
      <c r="V286" s="7">
        <v>2904</v>
      </c>
      <c r="W286" s="7">
        <f t="shared" si="13"/>
        <v>2680790</v>
      </c>
      <c r="X286" s="7">
        <v>0</v>
      </c>
      <c r="Y286" s="7">
        <v>183768</v>
      </c>
      <c r="Z286" s="7">
        <v>856732</v>
      </c>
      <c r="AA286" s="7">
        <v>1509153</v>
      </c>
      <c r="AB286" s="7">
        <v>1641602</v>
      </c>
      <c r="AC286" s="7">
        <v>457471</v>
      </c>
      <c r="AD286" s="7">
        <v>98556</v>
      </c>
      <c r="AE286" s="7">
        <v>87335</v>
      </c>
      <c r="AF286" s="7">
        <v>23658</v>
      </c>
      <c r="AG286" s="7">
        <f t="shared" si="14"/>
        <v>4858275</v>
      </c>
    </row>
    <row r="287" spans="1:33" ht="12.75">
      <c r="A287" s="3" t="s">
        <v>568</v>
      </c>
      <c r="B287" s="6" t="s">
        <v>661</v>
      </c>
      <c r="C287" s="2" t="s">
        <v>569</v>
      </c>
      <c r="D287" s="7">
        <v>555.22</v>
      </c>
      <c r="E287" s="7">
        <v>820483.48</v>
      </c>
      <c r="F287" s="7">
        <v>998385.55</v>
      </c>
      <c r="G287" s="7">
        <v>1785546.71</v>
      </c>
      <c r="H287" s="7">
        <v>399551.52</v>
      </c>
      <c r="I287" s="7">
        <v>112769.14</v>
      </c>
      <c r="J287" s="7">
        <v>33272.01</v>
      </c>
      <c r="K287" s="7">
        <v>17669.38</v>
      </c>
      <c r="L287" s="7">
        <v>1332.54</v>
      </c>
      <c r="M287" s="7">
        <f t="shared" si="12"/>
        <v>4169565.55</v>
      </c>
      <c r="N287" s="7">
        <v>971.65</v>
      </c>
      <c r="O287" s="7">
        <v>1002138.7</v>
      </c>
      <c r="P287" s="7">
        <v>1431930.16</v>
      </c>
      <c r="Q287" s="7">
        <v>1733825.64</v>
      </c>
      <c r="R287" s="7">
        <v>375386.87</v>
      </c>
      <c r="S287" s="7">
        <v>95880.97</v>
      </c>
      <c r="T287" s="7">
        <v>44869.64</v>
      </c>
      <c r="U287" s="7">
        <v>16606.07</v>
      </c>
      <c r="V287" s="7">
        <v>0</v>
      </c>
      <c r="W287" s="7">
        <f t="shared" si="13"/>
        <v>4701609.699999999</v>
      </c>
      <c r="X287" s="7">
        <v>1526.87</v>
      </c>
      <c r="Y287" s="7">
        <v>1822622.18</v>
      </c>
      <c r="Z287" s="7">
        <v>2430315.71</v>
      </c>
      <c r="AA287" s="7">
        <v>3519372.35</v>
      </c>
      <c r="AB287" s="7">
        <v>774938.39</v>
      </c>
      <c r="AC287" s="7">
        <v>208650.11</v>
      </c>
      <c r="AD287" s="7">
        <v>78141.65</v>
      </c>
      <c r="AE287" s="7">
        <v>34275.45</v>
      </c>
      <c r="AF287" s="7">
        <v>1332.54</v>
      </c>
      <c r="AG287" s="7">
        <f t="shared" si="14"/>
        <v>8871175.249999998</v>
      </c>
    </row>
    <row r="288" spans="1:33" ht="12.75">
      <c r="A288" s="3" t="s">
        <v>570</v>
      </c>
      <c r="B288" s="6" t="s">
        <v>658</v>
      </c>
      <c r="C288" s="2" t="s">
        <v>571</v>
      </c>
      <c r="D288" s="7">
        <v>0</v>
      </c>
      <c r="E288" s="7">
        <v>293224.7</v>
      </c>
      <c r="F288" s="7">
        <v>649151.4</v>
      </c>
      <c r="G288" s="7">
        <v>1166564.4</v>
      </c>
      <c r="H288" s="7">
        <v>690780.15</v>
      </c>
      <c r="I288" s="7">
        <v>275660.07</v>
      </c>
      <c r="J288" s="7">
        <v>78117.57</v>
      </c>
      <c r="K288" s="7">
        <v>40301.26</v>
      </c>
      <c r="L288" s="7">
        <v>2306.69</v>
      </c>
      <c r="M288" s="7">
        <f t="shared" si="12"/>
        <v>3196106.2399999993</v>
      </c>
      <c r="N288" s="7">
        <v>0</v>
      </c>
      <c r="O288" s="7">
        <v>208804.85</v>
      </c>
      <c r="P288" s="7">
        <v>465680.46</v>
      </c>
      <c r="Q288" s="7">
        <v>1671199.26</v>
      </c>
      <c r="R288" s="7">
        <v>721365.03</v>
      </c>
      <c r="S288" s="7">
        <v>244353.71</v>
      </c>
      <c r="T288" s="7">
        <v>101875.01</v>
      </c>
      <c r="U288" s="7">
        <v>33602.93</v>
      </c>
      <c r="V288" s="7">
        <v>1972.91</v>
      </c>
      <c r="W288" s="7">
        <f t="shared" si="13"/>
        <v>3448854.1600000006</v>
      </c>
      <c r="X288" s="7">
        <v>0</v>
      </c>
      <c r="Y288" s="7">
        <v>502029.55</v>
      </c>
      <c r="Z288" s="7">
        <v>1114831.86</v>
      </c>
      <c r="AA288" s="7">
        <v>2837763.66</v>
      </c>
      <c r="AB288" s="7">
        <v>1412145.18</v>
      </c>
      <c r="AC288" s="7">
        <v>520013.78</v>
      </c>
      <c r="AD288" s="7">
        <v>179992.58</v>
      </c>
      <c r="AE288" s="7">
        <v>73904.19</v>
      </c>
      <c r="AF288" s="7">
        <v>4279.6</v>
      </c>
      <c r="AG288" s="7">
        <f t="shared" si="14"/>
        <v>6644960.4</v>
      </c>
    </row>
    <row r="289" spans="1:33" ht="12.75">
      <c r="A289" s="3" t="s">
        <v>572</v>
      </c>
      <c r="B289" s="6" t="s">
        <v>661</v>
      </c>
      <c r="C289" s="2" t="s">
        <v>573</v>
      </c>
      <c r="D289" s="7">
        <v>0</v>
      </c>
      <c r="E289" s="7">
        <v>1674460</v>
      </c>
      <c r="F289" s="7">
        <v>2258420</v>
      </c>
      <c r="G289" s="7">
        <v>1954740</v>
      </c>
      <c r="H289" s="7">
        <v>930430</v>
      </c>
      <c r="I289" s="7">
        <v>329888</v>
      </c>
      <c r="J289" s="7">
        <v>122405</v>
      </c>
      <c r="K289" s="7">
        <v>25158</v>
      </c>
      <c r="L289" s="7">
        <v>4496</v>
      </c>
      <c r="M289" s="7">
        <f t="shared" si="12"/>
        <v>7299997</v>
      </c>
      <c r="N289" s="7">
        <v>0</v>
      </c>
      <c r="O289" s="7">
        <v>2125711</v>
      </c>
      <c r="P289" s="7">
        <v>1923403</v>
      </c>
      <c r="Q289" s="7">
        <v>1118992</v>
      </c>
      <c r="R289" s="7">
        <v>330602</v>
      </c>
      <c r="S289" s="7">
        <v>132559</v>
      </c>
      <c r="T289" s="7">
        <v>34526</v>
      </c>
      <c r="U289" s="7">
        <v>13311</v>
      </c>
      <c r="V289" s="7">
        <v>0</v>
      </c>
      <c r="W289" s="7">
        <f t="shared" si="13"/>
        <v>5679104</v>
      </c>
      <c r="X289" s="7">
        <v>0</v>
      </c>
      <c r="Y289" s="7">
        <v>3800171</v>
      </c>
      <c r="Z289" s="7">
        <v>4181823</v>
      </c>
      <c r="AA289" s="7">
        <v>3073732</v>
      </c>
      <c r="AB289" s="7">
        <v>1261032</v>
      </c>
      <c r="AC289" s="7">
        <v>462447</v>
      </c>
      <c r="AD289" s="7">
        <v>156931</v>
      </c>
      <c r="AE289" s="7">
        <v>38469</v>
      </c>
      <c r="AF289" s="7">
        <v>4496</v>
      </c>
      <c r="AG289" s="7">
        <f t="shared" si="14"/>
        <v>12979101</v>
      </c>
    </row>
    <row r="290" spans="1:33" ht="12.75">
      <c r="A290" s="3" t="s">
        <v>574</v>
      </c>
      <c r="B290" s="6" t="s">
        <v>658</v>
      </c>
      <c r="C290" s="2" t="s">
        <v>575</v>
      </c>
      <c r="D290" s="7">
        <v>1607</v>
      </c>
      <c r="E290" s="7">
        <v>1031969</v>
      </c>
      <c r="F290" s="7">
        <v>677948</v>
      </c>
      <c r="G290" s="7">
        <v>533528</v>
      </c>
      <c r="H290" s="7">
        <v>330480</v>
      </c>
      <c r="I290" s="7">
        <v>127557</v>
      </c>
      <c r="J290" s="7">
        <v>37995</v>
      </c>
      <c r="K290" s="7">
        <v>7405</v>
      </c>
      <c r="L290" s="7">
        <v>0</v>
      </c>
      <c r="M290" s="7">
        <f t="shared" si="12"/>
        <v>2748489</v>
      </c>
      <c r="N290" s="7">
        <v>2984</v>
      </c>
      <c r="O290" s="7">
        <v>827546</v>
      </c>
      <c r="P290" s="7">
        <v>406909</v>
      </c>
      <c r="Q290" s="7">
        <v>252965</v>
      </c>
      <c r="R290" s="7">
        <v>109458</v>
      </c>
      <c r="S290" s="7">
        <v>32249</v>
      </c>
      <c r="T290" s="7">
        <v>5685</v>
      </c>
      <c r="U290" s="7">
        <v>0</v>
      </c>
      <c r="V290" s="7">
        <v>0</v>
      </c>
      <c r="W290" s="7">
        <f t="shared" si="13"/>
        <v>1637796</v>
      </c>
      <c r="X290" s="7">
        <v>4591</v>
      </c>
      <c r="Y290" s="7">
        <v>1859515</v>
      </c>
      <c r="Z290" s="7">
        <v>1084857</v>
      </c>
      <c r="AA290" s="7">
        <v>786493</v>
      </c>
      <c r="AB290" s="7">
        <v>439938</v>
      </c>
      <c r="AC290" s="7">
        <v>159806</v>
      </c>
      <c r="AD290" s="7">
        <v>43680</v>
      </c>
      <c r="AE290" s="7">
        <v>7405</v>
      </c>
      <c r="AF290" s="7">
        <v>0</v>
      </c>
      <c r="AG290" s="7">
        <f t="shared" si="14"/>
        <v>4386285</v>
      </c>
    </row>
    <row r="291" spans="1:33" ht="12.75">
      <c r="A291" s="3" t="s">
        <v>576</v>
      </c>
      <c r="B291" s="6" t="s">
        <v>662</v>
      </c>
      <c r="C291" s="3" t="s">
        <v>577</v>
      </c>
      <c r="D291" s="7">
        <v>0</v>
      </c>
      <c r="E291" s="7">
        <v>60704</v>
      </c>
      <c r="F291" s="7">
        <v>890329</v>
      </c>
      <c r="G291" s="7">
        <v>1699719</v>
      </c>
      <c r="H291" s="7">
        <v>1942536</v>
      </c>
      <c r="I291" s="7">
        <v>2278433</v>
      </c>
      <c r="J291" s="7">
        <v>1052207</v>
      </c>
      <c r="K291" s="7">
        <v>161878</v>
      </c>
      <c r="L291" s="7">
        <v>8094</v>
      </c>
      <c r="M291" s="7">
        <f t="shared" si="12"/>
        <v>8093900</v>
      </c>
      <c r="N291" s="7">
        <v>0</v>
      </c>
      <c r="O291" s="7">
        <v>156796</v>
      </c>
      <c r="P291" s="7">
        <v>2299671</v>
      </c>
      <c r="Q291" s="7">
        <v>4390281</v>
      </c>
      <c r="R291" s="7">
        <v>5017464</v>
      </c>
      <c r="S291" s="7">
        <v>5885067</v>
      </c>
      <c r="T291" s="7">
        <v>2717793</v>
      </c>
      <c r="U291" s="7">
        <v>418122</v>
      </c>
      <c r="V291" s="7">
        <v>20906</v>
      </c>
      <c r="W291" s="7">
        <f t="shared" si="13"/>
        <v>20906100</v>
      </c>
      <c r="X291" s="7">
        <v>0</v>
      </c>
      <c r="Y291" s="7">
        <v>217500</v>
      </c>
      <c r="Z291" s="7">
        <v>3190000</v>
      </c>
      <c r="AA291" s="7">
        <v>6090000</v>
      </c>
      <c r="AB291" s="7">
        <v>6960000</v>
      </c>
      <c r="AC291" s="7">
        <v>8163500</v>
      </c>
      <c r="AD291" s="7">
        <v>3770000</v>
      </c>
      <c r="AE291" s="7">
        <v>580000</v>
      </c>
      <c r="AF291" s="7">
        <v>29000</v>
      </c>
      <c r="AG291" s="7">
        <f t="shared" si="14"/>
        <v>29000000</v>
      </c>
    </row>
    <row r="292" spans="1:33" ht="12.75">
      <c r="A292" s="3" t="s">
        <v>578</v>
      </c>
      <c r="B292" s="6" t="s">
        <v>660</v>
      </c>
      <c r="C292" s="2" t="s">
        <v>579</v>
      </c>
      <c r="D292" s="7">
        <v>730</v>
      </c>
      <c r="E292" s="7">
        <v>2135873</v>
      </c>
      <c r="F292" s="7">
        <v>1529319</v>
      </c>
      <c r="G292" s="7">
        <v>1207820</v>
      </c>
      <c r="H292" s="7">
        <v>545873</v>
      </c>
      <c r="I292" s="7">
        <v>204355</v>
      </c>
      <c r="J292" s="7">
        <v>88220</v>
      </c>
      <c r="K292" s="7">
        <v>55889</v>
      </c>
      <c r="L292" s="7">
        <v>6822</v>
      </c>
      <c r="M292" s="7">
        <f t="shared" si="12"/>
        <v>5774901</v>
      </c>
      <c r="N292" s="7">
        <v>1215</v>
      </c>
      <c r="O292" s="7">
        <v>3225655</v>
      </c>
      <c r="P292" s="7">
        <v>1769250</v>
      </c>
      <c r="Q292" s="7">
        <v>905234</v>
      </c>
      <c r="R292" s="7">
        <v>310377</v>
      </c>
      <c r="S292" s="7">
        <v>81949</v>
      </c>
      <c r="T292" s="7">
        <v>31624</v>
      </c>
      <c r="U292" s="7">
        <v>19874</v>
      </c>
      <c r="V292" s="7">
        <v>1799</v>
      </c>
      <c r="W292" s="7">
        <f t="shared" si="13"/>
        <v>6346977</v>
      </c>
      <c r="X292" s="7">
        <v>1945</v>
      </c>
      <c r="Y292" s="7">
        <v>5361528</v>
      </c>
      <c r="Z292" s="7">
        <v>3298569</v>
      </c>
      <c r="AA292" s="7">
        <v>2113054</v>
      </c>
      <c r="AB292" s="7">
        <v>856250</v>
      </c>
      <c r="AC292" s="7">
        <v>286304</v>
      </c>
      <c r="AD292" s="7">
        <v>119844</v>
      </c>
      <c r="AE292" s="7">
        <v>75763</v>
      </c>
      <c r="AF292" s="7">
        <v>8621</v>
      </c>
      <c r="AG292" s="7">
        <f t="shared" si="14"/>
        <v>12121878</v>
      </c>
    </row>
    <row r="293" spans="1:33" ht="12.75">
      <c r="A293" s="3" t="s">
        <v>580</v>
      </c>
      <c r="B293" s="6" t="s">
        <v>658</v>
      </c>
      <c r="C293" s="2" t="s">
        <v>581</v>
      </c>
      <c r="D293" s="7">
        <v>1532</v>
      </c>
      <c r="E293" s="7">
        <v>391598</v>
      </c>
      <c r="F293" s="7">
        <v>527777</v>
      </c>
      <c r="G293" s="7">
        <v>1083900</v>
      </c>
      <c r="H293" s="7">
        <v>491320</v>
      </c>
      <c r="I293" s="7">
        <v>144836</v>
      </c>
      <c r="J293" s="7">
        <v>102696</v>
      </c>
      <c r="K293" s="7">
        <v>31794</v>
      </c>
      <c r="L293" s="7">
        <v>0</v>
      </c>
      <c r="M293" s="7">
        <f t="shared" si="12"/>
        <v>2775453</v>
      </c>
      <c r="N293" s="7">
        <v>638</v>
      </c>
      <c r="O293" s="7">
        <v>373733</v>
      </c>
      <c r="P293" s="7">
        <v>642980</v>
      </c>
      <c r="Q293" s="7">
        <v>1388005</v>
      </c>
      <c r="R293" s="7">
        <v>465636</v>
      </c>
      <c r="S293" s="7">
        <v>127049</v>
      </c>
      <c r="T293" s="7">
        <v>53620</v>
      </c>
      <c r="U293" s="7">
        <v>20876</v>
      </c>
      <c r="V293" s="7">
        <v>0</v>
      </c>
      <c r="W293" s="7">
        <f t="shared" si="13"/>
        <v>3072537</v>
      </c>
      <c r="X293" s="7">
        <v>2170</v>
      </c>
      <c r="Y293" s="7">
        <v>765331</v>
      </c>
      <c r="Z293" s="7">
        <v>1170757</v>
      </c>
      <c r="AA293" s="7">
        <v>2471905</v>
      </c>
      <c r="AB293" s="7">
        <v>956956</v>
      </c>
      <c r="AC293" s="7">
        <v>271885</v>
      </c>
      <c r="AD293" s="7">
        <v>156316</v>
      </c>
      <c r="AE293" s="7">
        <v>52670</v>
      </c>
      <c r="AF293" s="7">
        <v>0</v>
      </c>
      <c r="AG293" s="7">
        <f t="shared" si="14"/>
        <v>5847990</v>
      </c>
    </row>
    <row r="294" spans="1:33" ht="12.75">
      <c r="A294" s="3" t="s">
        <v>582</v>
      </c>
      <c r="B294" s="6" t="s">
        <v>658</v>
      </c>
      <c r="C294" s="2" t="s">
        <v>583</v>
      </c>
      <c r="D294" s="7">
        <v>0</v>
      </c>
      <c r="E294" s="7">
        <v>127301</v>
      </c>
      <c r="F294" s="7">
        <v>641624</v>
      </c>
      <c r="G294" s="7">
        <v>641967</v>
      </c>
      <c r="H294" s="7">
        <v>342250</v>
      </c>
      <c r="I294" s="7">
        <v>164231</v>
      </c>
      <c r="J294" s="7">
        <v>78731</v>
      </c>
      <c r="K294" s="7">
        <v>52016</v>
      </c>
      <c r="L294" s="7">
        <v>1278</v>
      </c>
      <c r="M294" s="7">
        <f t="shared" si="12"/>
        <v>2049398</v>
      </c>
      <c r="N294" s="7">
        <v>0</v>
      </c>
      <c r="O294" s="7">
        <v>65173</v>
      </c>
      <c r="P294" s="7">
        <v>376507</v>
      </c>
      <c r="Q294" s="7">
        <v>700156</v>
      </c>
      <c r="R294" s="7">
        <v>294385</v>
      </c>
      <c r="S294" s="7">
        <v>162771</v>
      </c>
      <c r="T294" s="7">
        <v>59160</v>
      </c>
      <c r="U294" s="7">
        <v>25354</v>
      </c>
      <c r="V294" s="7">
        <v>1405</v>
      </c>
      <c r="W294" s="7">
        <f t="shared" si="13"/>
        <v>1684911</v>
      </c>
      <c r="X294" s="7">
        <v>0</v>
      </c>
      <c r="Y294" s="7">
        <v>192474</v>
      </c>
      <c r="Z294" s="7">
        <v>1018131</v>
      </c>
      <c r="AA294" s="7">
        <v>1342123</v>
      </c>
      <c r="AB294" s="7">
        <v>636635</v>
      </c>
      <c r="AC294" s="7">
        <v>327002</v>
      </c>
      <c r="AD294" s="7">
        <v>137891</v>
      </c>
      <c r="AE294" s="7">
        <v>77370</v>
      </c>
      <c r="AF294" s="7">
        <v>2683</v>
      </c>
      <c r="AG294" s="7">
        <f t="shared" si="14"/>
        <v>3734309</v>
      </c>
    </row>
    <row r="295" spans="1:33" ht="12.75">
      <c r="A295" s="3" t="s">
        <v>584</v>
      </c>
      <c r="B295" s="6" t="s">
        <v>658</v>
      </c>
      <c r="C295" s="2" t="s">
        <v>585</v>
      </c>
      <c r="D295" s="7">
        <v>2647</v>
      </c>
      <c r="E295" s="7">
        <v>181823</v>
      </c>
      <c r="F295" s="7">
        <v>674033</v>
      </c>
      <c r="G295" s="7">
        <v>1109922</v>
      </c>
      <c r="H295" s="7">
        <v>444958</v>
      </c>
      <c r="I295" s="7">
        <v>194065</v>
      </c>
      <c r="J295" s="7">
        <v>66156</v>
      </c>
      <c r="K295" s="7">
        <v>27854</v>
      </c>
      <c r="L295" s="7">
        <v>0</v>
      </c>
      <c r="M295" s="7">
        <f t="shared" si="12"/>
        <v>2701458</v>
      </c>
      <c r="N295" s="7">
        <v>2310</v>
      </c>
      <c r="O295" s="7">
        <v>133265</v>
      </c>
      <c r="P295" s="7">
        <v>772839</v>
      </c>
      <c r="Q295" s="7">
        <v>1395920</v>
      </c>
      <c r="R295" s="7">
        <v>350053</v>
      </c>
      <c r="S295" s="7">
        <v>120130</v>
      </c>
      <c r="T295" s="7">
        <v>38448</v>
      </c>
      <c r="U295" s="7">
        <v>24701</v>
      </c>
      <c r="V295" s="7">
        <v>3020</v>
      </c>
      <c r="W295" s="7">
        <f t="shared" si="13"/>
        <v>2840686</v>
      </c>
      <c r="X295" s="7">
        <v>4957</v>
      </c>
      <c r="Y295" s="7">
        <v>315088</v>
      </c>
      <c r="Z295" s="7">
        <v>1446872</v>
      </c>
      <c r="AA295" s="7">
        <v>2505842</v>
      </c>
      <c r="AB295" s="7">
        <v>795011</v>
      </c>
      <c r="AC295" s="7">
        <v>314195</v>
      </c>
      <c r="AD295" s="7">
        <v>104604</v>
      </c>
      <c r="AE295" s="7">
        <v>52555</v>
      </c>
      <c r="AF295" s="7">
        <v>3020</v>
      </c>
      <c r="AG295" s="7">
        <f t="shared" si="14"/>
        <v>5542144</v>
      </c>
    </row>
    <row r="296" spans="1:33" ht="12.75">
      <c r="A296" s="3" t="s">
        <v>586</v>
      </c>
      <c r="B296" s="6" t="s">
        <v>660</v>
      </c>
      <c r="C296" s="2" t="s">
        <v>587</v>
      </c>
      <c r="D296" s="7">
        <v>33816.88</v>
      </c>
      <c r="E296" s="7">
        <v>7615704</v>
      </c>
      <c r="F296" s="7">
        <v>1330386</v>
      </c>
      <c r="G296" s="7">
        <v>784333</v>
      </c>
      <c r="H296" s="7">
        <v>256947</v>
      </c>
      <c r="I296" s="7">
        <v>133062</v>
      </c>
      <c r="J296" s="7">
        <v>24310</v>
      </c>
      <c r="K296" s="7">
        <v>14509</v>
      </c>
      <c r="L296" s="7">
        <v>0</v>
      </c>
      <c r="M296" s="7">
        <f aca="true" t="shared" si="15" ref="M296:M314">SUM(D296:L296)</f>
        <v>10193067.879999999</v>
      </c>
      <c r="N296" s="7">
        <v>21140</v>
      </c>
      <c r="O296" s="7">
        <v>7304086</v>
      </c>
      <c r="P296" s="7">
        <v>827648</v>
      </c>
      <c r="Q296" s="7">
        <v>312525</v>
      </c>
      <c r="R296" s="7">
        <v>158123</v>
      </c>
      <c r="S296" s="7">
        <v>51937</v>
      </c>
      <c r="T296" s="7">
        <v>17949</v>
      </c>
      <c r="U296" s="7">
        <v>4534</v>
      </c>
      <c r="V296" s="7">
        <v>0</v>
      </c>
      <c r="W296" s="7">
        <f aca="true" t="shared" si="16" ref="W296:W314">SUM(N296:V296)</f>
        <v>8697942</v>
      </c>
      <c r="X296" s="7">
        <v>54956.88</v>
      </c>
      <c r="Y296" s="7">
        <v>14919790</v>
      </c>
      <c r="Z296" s="7">
        <v>2158034</v>
      </c>
      <c r="AA296" s="7">
        <v>1096858</v>
      </c>
      <c r="AB296" s="7">
        <v>415070</v>
      </c>
      <c r="AC296" s="7">
        <v>184999</v>
      </c>
      <c r="AD296" s="7">
        <v>42259</v>
      </c>
      <c r="AE296" s="7">
        <v>19043</v>
      </c>
      <c r="AF296" s="7">
        <v>0</v>
      </c>
      <c r="AG296" s="7">
        <f t="shared" si="14"/>
        <v>18891009.880000003</v>
      </c>
    </row>
    <row r="297" spans="1:33" ht="12.75">
      <c r="A297" s="3" t="s">
        <v>588</v>
      </c>
      <c r="B297" s="6" t="s">
        <v>660</v>
      </c>
      <c r="C297" s="2" t="s">
        <v>589</v>
      </c>
      <c r="D297" s="7">
        <v>14196</v>
      </c>
      <c r="E297" s="7">
        <v>6291894</v>
      </c>
      <c r="F297" s="7">
        <v>2841821</v>
      </c>
      <c r="G297" s="7">
        <v>1506089</v>
      </c>
      <c r="H297" s="7">
        <v>637229</v>
      </c>
      <c r="I297" s="7">
        <v>252423</v>
      </c>
      <c r="J297" s="7">
        <v>79426</v>
      </c>
      <c r="K297" s="7">
        <v>22237</v>
      </c>
      <c r="L297" s="7">
        <v>783</v>
      </c>
      <c r="M297" s="7">
        <f t="shared" si="15"/>
        <v>11646098</v>
      </c>
      <c r="N297" s="7">
        <v>11830</v>
      </c>
      <c r="O297" s="7">
        <v>12936518</v>
      </c>
      <c r="P297" s="7">
        <v>3571369</v>
      </c>
      <c r="Q297" s="7">
        <v>1024977</v>
      </c>
      <c r="R297" s="7">
        <v>364131</v>
      </c>
      <c r="S297" s="7">
        <v>155992</v>
      </c>
      <c r="T297" s="7">
        <v>72942</v>
      </c>
      <c r="U297" s="7">
        <v>10108</v>
      </c>
      <c r="V297" s="7">
        <v>0</v>
      </c>
      <c r="W297" s="7">
        <f t="shared" si="16"/>
        <v>18147867</v>
      </c>
      <c r="X297" s="7">
        <v>26025.23</v>
      </c>
      <c r="Y297" s="7">
        <v>19228411.98</v>
      </c>
      <c r="Z297" s="7">
        <v>6413189.67</v>
      </c>
      <c r="AA297" s="7">
        <v>2531065.79</v>
      </c>
      <c r="AB297" s="7">
        <v>1001359.18</v>
      </c>
      <c r="AC297" s="7">
        <v>408414.73</v>
      </c>
      <c r="AD297" s="7">
        <v>152368.5</v>
      </c>
      <c r="AE297" s="7">
        <v>32344.63</v>
      </c>
      <c r="AF297" s="7">
        <v>782.76</v>
      </c>
      <c r="AG297" s="7">
        <f t="shared" si="14"/>
        <v>29793962.470000003</v>
      </c>
    </row>
    <row r="298" spans="1:33" ht="12.75">
      <c r="A298" s="3" t="s">
        <v>590</v>
      </c>
      <c r="B298" s="6" t="s">
        <v>659</v>
      </c>
      <c r="C298" s="2" t="s">
        <v>591</v>
      </c>
      <c r="D298" s="7">
        <v>0</v>
      </c>
      <c r="E298" s="7">
        <v>235863</v>
      </c>
      <c r="F298" s="7">
        <v>2062713</v>
      </c>
      <c r="G298" s="7">
        <v>2796728</v>
      </c>
      <c r="H298" s="7">
        <v>2267566</v>
      </c>
      <c r="I298" s="7">
        <v>647241</v>
      </c>
      <c r="J298" s="7">
        <v>78129</v>
      </c>
      <c r="K298" s="7">
        <v>16255</v>
      </c>
      <c r="L298" s="7">
        <v>0</v>
      </c>
      <c r="M298" s="7">
        <f t="shared" si="15"/>
        <v>8104495</v>
      </c>
      <c r="N298" s="7">
        <v>0</v>
      </c>
      <c r="O298" s="7">
        <v>732099</v>
      </c>
      <c r="P298" s="7">
        <v>5209644</v>
      </c>
      <c r="Q298" s="7">
        <v>5393490</v>
      </c>
      <c r="R298" s="7">
        <v>3169662</v>
      </c>
      <c r="S298" s="7">
        <v>645003</v>
      </c>
      <c r="T298" s="7">
        <v>62878</v>
      </c>
      <c r="U298" s="7">
        <v>6241</v>
      </c>
      <c r="V298" s="7">
        <v>0</v>
      </c>
      <c r="W298" s="7">
        <f t="shared" si="16"/>
        <v>15219017</v>
      </c>
      <c r="X298" s="7">
        <v>0</v>
      </c>
      <c r="Y298" s="7">
        <v>967962</v>
      </c>
      <c r="Z298" s="7">
        <v>7272357</v>
      </c>
      <c r="AA298" s="7">
        <v>8190218</v>
      </c>
      <c r="AB298" s="7">
        <v>5437228</v>
      </c>
      <c r="AC298" s="7">
        <v>1292244</v>
      </c>
      <c r="AD298" s="7">
        <v>141007</v>
      </c>
      <c r="AE298" s="7">
        <v>22496</v>
      </c>
      <c r="AF298" s="7">
        <v>0</v>
      </c>
      <c r="AG298" s="7">
        <f t="shared" si="14"/>
        <v>23323512</v>
      </c>
    </row>
    <row r="299" spans="1:33" ht="12.75">
      <c r="A299" s="3" t="s">
        <v>592</v>
      </c>
      <c r="B299" s="6" t="s">
        <v>662</v>
      </c>
      <c r="C299" s="2" t="s">
        <v>593</v>
      </c>
      <c r="D299" s="7">
        <v>0</v>
      </c>
      <c r="E299" s="7">
        <v>208855.77</v>
      </c>
      <c r="F299" s="7">
        <v>629730.39</v>
      </c>
      <c r="G299" s="7">
        <v>1143949.04</v>
      </c>
      <c r="H299" s="7">
        <v>826507.19</v>
      </c>
      <c r="I299" s="7">
        <v>551912.74</v>
      </c>
      <c r="J299" s="7">
        <v>300597.75</v>
      </c>
      <c r="K299" s="7">
        <v>150923.79</v>
      </c>
      <c r="L299" s="7">
        <v>7424.2</v>
      </c>
      <c r="M299" s="7">
        <f t="shared" si="15"/>
        <v>3819900.87</v>
      </c>
      <c r="N299" s="7">
        <v>396.45</v>
      </c>
      <c r="O299" s="7">
        <v>607800.75</v>
      </c>
      <c r="P299" s="7">
        <v>1078337.93</v>
      </c>
      <c r="Q299" s="7">
        <v>2627994.78</v>
      </c>
      <c r="R299" s="7">
        <v>1375882.91</v>
      </c>
      <c r="S299" s="7">
        <v>669575.91</v>
      </c>
      <c r="T299" s="7">
        <v>254717.31</v>
      </c>
      <c r="U299" s="7">
        <v>64432.98</v>
      </c>
      <c r="V299" s="7">
        <v>2876.09</v>
      </c>
      <c r="W299" s="7">
        <f t="shared" si="16"/>
        <v>6682015.11</v>
      </c>
      <c r="X299" s="7">
        <v>396.45</v>
      </c>
      <c r="Y299" s="7">
        <v>816656.52</v>
      </c>
      <c r="Z299" s="7">
        <v>1708068.32</v>
      </c>
      <c r="AA299" s="7">
        <v>3771943.82</v>
      </c>
      <c r="AB299" s="7">
        <v>2202390.1</v>
      </c>
      <c r="AC299" s="7">
        <v>1221488.65</v>
      </c>
      <c r="AD299" s="7">
        <v>555315.06</v>
      </c>
      <c r="AE299" s="7">
        <v>215356.77</v>
      </c>
      <c r="AF299" s="7">
        <v>10300.29</v>
      </c>
      <c r="AG299" s="7">
        <f t="shared" si="14"/>
        <v>10501915.979999999</v>
      </c>
    </row>
    <row r="300" spans="1:33" ht="12.75">
      <c r="A300" s="3" t="s">
        <v>594</v>
      </c>
      <c r="B300" s="6" t="s">
        <v>661</v>
      </c>
      <c r="C300" s="2" t="s">
        <v>595</v>
      </c>
      <c r="D300" s="7">
        <v>3928</v>
      </c>
      <c r="E300" s="7">
        <v>2654313</v>
      </c>
      <c r="F300" s="7">
        <v>1397415</v>
      </c>
      <c r="G300" s="7">
        <v>1135761</v>
      </c>
      <c r="H300" s="7">
        <v>336424</v>
      </c>
      <c r="I300" s="7">
        <v>139368</v>
      </c>
      <c r="J300" s="7">
        <v>71223</v>
      </c>
      <c r="K300" s="7">
        <v>38276</v>
      </c>
      <c r="L300" s="7">
        <v>0</v>
      </c>
      <c r="M300" s="7">
        <f t="shared" si="15"/>
        <v>5776708</v>
      </c>
      <c r="N300" s="7">
        <v>3165</v>
      </c>
      <c r="O300" s="7">
        <v>4552677</v>
      </c>
      <c r="P300" s="7">
        <v>1382235</v>
      </c>
      <c r="Q300" s="7">
        <v>647557</v>
      </c>
      <c r="R300" s="7">
        <v>194180</v>
      </c>
      <c r="S300" s="7">
        <v>101103</v>
      </c>
      <c r="T300" s="7">
        <v>39187</v>
      </c>
      <c r="U300" s="7">
        <v>12560</v>
      </c>
      <c r="V300" s="7">
        <v>2179</v>
      </c>
      <c r="W300" s="7">
        <f t="shared" si="16"/>
        <v>6934843</v>
      </c>
      <c r="X300" s="7">
        <v>7093</v>
      </c>
      <c r="Y300" s="7">
        <v>7206990</v>
      </c>
      <c r="Z300" s="7">
        <v>2779650</v>
      </c>
      <c r="AA300" s="7">
        <v>1783318</v>
      </c>
      <c r="AB300" s="7">
        <v>530604</v>
      </c>
      <c r="AC300" s="7">
        <v>240471</v>
      </c>
      <c r="AD300" s="7">
        <v>110410</v>
      </c>
      <c r="AE300" s="7">
        <v>50836</v>
      </c>
      <c r="AF300" s="7">
        <v>2179</v>
      </c>
      <c r="AG300" s="7">
        <f t="shared" si="14"/>
        <v>12711551</v>
      </c>
    </row>
    <row r="301" spans="1:33" ht="12.75">
      <c r="A301" s="3" t="s">
        <v>596</v>
      </c>
      <c r="B301" s="6" t="s">
        <v>658</v>
      </c>
      <c r="C301" s="2" t="s">
        <v>597</v>
      </c>
      <c r="D301" s="7">
        <v>1635.72</v>
      </c>
      <c r="E301" s="7">
        <v>485833.77</v>
      </c>
      <c r="F301" s="7">
        <v>1205125.71</v>
      </c>
      <c r="G301" s="7">
        <v>1206004.84</v>
      </c>
      <c r="H301" s="7">
        <v>531528.12</v>
      </c>
      <c r="I301" s="7">
        <v>176614.64</v>
      </c>
      <c r="J301" s="7">
        <v>98907.7</v>
      </c>
      <c r="K301" s="7">
        <v>38961.66</v>
      </c>
      <c r="L301" s="7">
        <v>3043.58</v>
      </c>
      <c r="M301" s="7">
        <f t="shared" si="15"/>
        <v>3747655.7400000007</v>
      </c>
      <c r="N301" s="7">
        <v>2453.84</v>
      </c>
      <c r="O301" s="7">
        <v>747101.81</v>
      </c>
      <c r="P301" s="7">
        <v>1305319.26</v>
      </c>
      <c r="Q301" s="7">
        <v>1158291</v>
      </c>
      <c r="R301" s="7">
        <v>296241</v>
      </c>
      <c r="S301" s="7">
        <v>93857.14</v>
      </c>
      <c r="T301" s="7">
        <v>40959.78</v>
      </c>
      <c r="U301" s="7">
        <v>19340.83</v>
      </c>
      <c r="V301" s="7">
        <v>1519.96</v>
      </c>
      <c r="W301" s="7">
        <f t="shared" si="16"/>
        <v>3665084.62</v>
      </c>
      <c r="X301" s="7">
        <v>4089.56</v>
      </c>
      <c r="Y301" s="7">
        <v>1232935.58</v>
      </c>
      <c r="Z301" s="7">
        <v>2510444.97</v>
      </c>
      <c r="AA301" s="7">
        <v>2364295.84</v>
      </c>
      <c r="AB301" s="7">
        <v>827769.12</v>
      </c>
      <c r="AC301" s="7">
        <v>270471.78</v>
      </c>
      <c r="AD301" s="7">
        <v>139868</v>
      </c>
      <c r="AE301" s="7">
        <v>58302.49</v>
      </c>
      <c r="AF301" s="7">
        <v>4564</v>
      </c>
      <c r="AG301" s="7">
        <f t="shared" si="14"/>
        <v>7412741.340000001</v>
      </c>
    </row>
    <row r="302" spans="1:33" ht="12.75">
      <c r="A302" s="3" t="s">
        <v>598</v>
      </c>
      <c r="B302" s="6" t="s">
        <v>658</v>
      </c>
      <c r="C302" s="3" t="s">
        <v>599</v>
      </c>
      <c r="D302" s="7">
        <v>0</v>
      </c>
      <c r="E302" s="7">
        <v>40762</v>
      </c>
      <c r="F302" s="7">
        <v>405881</v>
      </c>
      <c r="G302" s="7">
        <v>802643</v>
      </c>
      <c r="H302" s="7">
        <v>776821</v>
      </c>
      <c r="I302" s="7">
        <v>184866</v>
      </c>
      <c r="J302" s="7">
        <v>63958</v>
      </c>
      <c r="K302" s="7">
        <v>36504</v>
      </c>
      <c r="L302" s="7">
        <v>0</v>
      </c>
      <c r="M302" s="7">
        <f t="shared" si="15"/>
        <v>2311435</v>
      </c>
      <c r="N302" s="7">
        <v>0</v>
      </c>
      <c r="O302" s="7">
        <v>42961</v>
      </c>
      <c r="P302" s="7">
        <v>701269</v>
      </c>
      <c r="Q302" s="7">
        <v>1863083</v>
      </c>
      <c r="R302" s="7">
        <v>1245282</v>
      </c>
      <c r="S302" s="7">
        <v>237097</v>
      </c>
      <c r="T302" s="7">
        <v>57809</v>
      </c>
      <c r="U302" s="7">
        <v>24024</v>
      </c>
      <c r="V302" s="7">
        <v>0</v>
      </c>
      <c r="W302" s="7">
        <f t="shared" si="16"/>
        <v>4171525</v>
      </c>
      <c r="X302" s="7">
        <v>0</v>
      </c>
      <c r="Y302" s="7">
        <v>83723</v>
      </c>
      <c r="Z302" s="7">
        <v>1107150</v>
      </c>
      <c r="AA302" s="7">
        <v>2665726</v>
      </c>
      <c r="AB302" s="7">
        <v>2022103</v>
      </c>
      <c r="AC302" s="7">
        <v>421963</v>
      </c>
      <c r="AD302" s="7">
        <v>121767</v>
      </c>
      <c r="AE302" s="7">
        <v>60528</v>
      </c>
      <c r="AF302" s="7">
        <v>0</v>
      </c>
      <c r="AG302" s="7">
        <f t="shared" si="14"/>
        <v>6482960</v>
      </c>
    </row>
    <row r="303" spans="1:33" ht="12.75">
      <c r="A303" s="3" t="s">
        <v>600</v>
      </c>
      <c r="B303" s="6" t="s">
        <v>658</v>
      </c>
      <c r="C303" s="2" t="s">
        <v>601</v>
      </c>
      <c r="D303" s="7">
        <v>9468.63</v>
      </c>
      <c r="E303" s="7">
        <v>2283764.1</v>
      </c>
      <c r="F303" s="7">
        <v>1535661.15</v>
      </c>
      <c r="G303" s="7">
        <v>769334.61</v>
      </c>
      <c r="H303" s="7">
        <v>195101.47</v>
      </c>
      <c r="I303" s="7">
        <v>69237.25</v>
      </c>
      <c r="J303" s="7">
        <v>20113.06</v>
      </c>
      <c r="K303" s="7">
        <v>7493.47</v>
      </c>
      <c r="L303" s="7">
        <v>0</v>
      </c>
      <c r="M303" s="7">
        <f t="shared" si="15"/>
        <v>4890173.739999999</v>
      </c>
      <c r="N303" s="7">
        <v>7564.47</v>
      </c>
      <c r="O303" s="7">
        <v>2776377.47</v>
      </c>
      <c r="P303" s="7">
        <v>1231155.68</v>
      </c>
      <c r="Q303" s="7">
        <v>257989.79</v>
      </c>
      <c r="R303" s="7">
        <v>93043.27</v>
      </c>
      <c r="S303" s="7">
        <v>42917.08</v>
      </c>
      <c r="T303" s="7">
        <v>6610.71</v>
      </c>
      <c r="U303" s="7">
        <v>0</v>
      </c>
      <c r="V303" s="7">
        <v>0</v>
      </c>
      <c r="W303" s="7">
        <f t="shared" si="16"/>
        <v>4415658.47</v>
      </c>
      <c r="X303" s="7">
        <v>17033.1</v>
      </c>
      <c r="Y303" s="7">
        <v>5060141.57</v>
      </c>
      <c r="Z303" s="7">
        <v>2766816.83</v>
      </c>
      <c r="AA303" s="7">
        <v>1027324.4</v>
      </c>
      <c r="AB303" s="7">
        <v>288144.74</v>
      </c>
      <c r="AC303" s="7">
        <v>112154.33</v>
      </c>
      <c r="AD303" s="7">
        <v>26723.77</v>
      </c>
      <c r="AE303" s="7">
        <v>7493.47</v>
      </c>
      <c r="AF303" s="7">
        <v>0</v>
      </c>
      <c r="AG303" s="7">
        <f t="shared" si="14"/>
        <v>9305832.21</v>
      </c>
    </row>
    <row r="304" spans="1:33" ht="12.75">
      <c r="A304" s="3" t="s">
        <v>602</v>
      </c>
      <c r="B304" s="6" t="s">
        <v>658</v>
      </c>
      <c r="C304" s="2" t="s">
        <v>603</v>
      </c>
      <c r="D304" s="7">
        <v>0</v>
      </c>
      <c r="E304" s="7">
        <v>77458.74</v>
      </c>
      <c r="F304" s="7">
        <v>470330.66</v>
      </c>
      <c r="G304" s="7">
        <v>1177339.31</v>
      </c>
      <c r="H304" s="7">
        <v>895437.81</v>
      </c>
      <c r="I304" s="7">
        <v>336746.39</v>
      </c>
      <c r="J304" s="7">
        <v>152617.97</v>
      </c>
      <c r="K304" s="7">
        <v>70727.61</v>
      </c>
      <c r="L304" s="7">
        <v>10924.45</v>
      </c>
      <c r="M304" s="7">
        <f t="shared" si="15"/>
        <v>3191582.9400000004</v>
      </c>
      <c r="N304" s="7">
        <v>0</v>
      </c>
      <c r="O304" s="7">
        <v>62172.01</v>
      </c>
      <c r="P304" s="7">
        <v>461976.85</v>
      </c>
      <c r="Q304" s="7">
        <v>1128902.24</v>
      </c>
      <c r="R304" s="7">
        <v>808882.24</v>
      </c>
      <c r="S304" s="7">
        <v>152708.7</v>
      </c>
      <c r="T304" s="7">
        <v>53392.2</v>
      </c>
      <c r="U304" s="7">
        <v>16811.9</v>
      </c>
      <c r="V304" s="7">
        <v>0</v>
      </c>
      <c r="W304" s="7">
        <f t="shared" si="16"/>
        <v>2684846.14</v>
      </c>
      <c r="X304" s="7">
        <v>0</v>
      </c>
      <c r="Y304" s="7">
        <v>139630.75</v>
      </c>
      <c r="Z304" s="7">
        <v>932307.51</v>
      </c>
      <c r="AA304" s="7">
        <v>2306241.55</v>
      </c>
      <c r="AB304" s="7">
        <v>1704320.05</v>
      </c>
      <c r="AC304" s="7">
        <v>489455.09</v>
      </c>
      <c r="AD304" s="7">
        <v>206010.17</v>
      </c>
      <c r="AE304" s="7">
        <v>87539.51</v>
      </c>
      <c r="AF304" s="7">
        <v>10924.45</v>
      </c>
      <c r="AG304" s="7">
        <f t="shared" si="14"/>
        <v>5876429.079999999</v>
      </c>
    </row>
    <row r="305" spans="1:33" ht="12.75">
      <c r="A305" s="3" t="s">
        <v>604</v>
      </c>
      <c r="B305" s="6" t="s">
        <v>658</v>
      </c>
      <c r="C305" s="2" t="s">
        <v>605</v>
      </c>
      <c r="D305" s="7">
        <v>3019.37</v>
      </c>
      <c r="E305" s="7">
        <v>609717.06</v>
      </c>
      <c r="F305" s="7">
        <v>1107424.26</v>
      </c>
      <c r="G305" s="7">
        <v>1628718.93</v>
      </c>
      <c r="H305" s="7">
        <v>1048363.15</v>
      </c>
      <c r="I305" s="7">
        <v>522654.76</v>
      </c>
      <c r="J305" s="7">
        <v>206843.18</v>
      </c>
      <c r="K305" s="7">
        <v>126874.46</v>
      </c>
      <c r="L305" s="7">
        <v>3205.18</v>
      </c>
      <c r="M305" s="7">
        <f t="shared" si="15"/>
        <v>5256820.35</v>
      </c>
      <c r="N305" s="7">
        <v>706.87</v>
      </c>
      <c r="O305" s="7">
        <v>406762.81</v>
      </c>
      <c r="P305" s="7">
        <v>1042378</v>
      </c>
      <c r="Q305" s="7">
        <v>1438806.22</v>
      </c>
      <c r="R305" s="7">
        <v>736936.04</v>
      </c>
      <c r="S305" s="7">
        <v>319167.67</v>
      </c>
      <c r="T305" s="7">
        <v>151276.74</v>
      </c>
      <c r="U305" s="7">
        <v>81201.54</v>
      </c>
      <c r="V305" s="7">
        <v>3103.56</v>
      </c>
      <c r="W305" s="7">
        <f t="shared" si="16"/>
        <v>4180339.4499999997</v>
      </c>
      <c r="X305" s="7">
        <v>3726.24</v>
      </c>
      <c r="Y305" s="7">
        <v>1016479.87</v>
      </c>
      <c r="Z305" s="7">
        <v>2149802.26</v>
      </c>
      <c r="AA305" s="7">
        <v>3067525.15</v>
      </c>
      <c r="AB305" s="7">
        <v>1785299.19</v>
      </c>
      <c r="AC305" s="7">
        <v>841822.43</v>
      </c>
      <c r="AD305" s="7">
        <v>358119.92</v>
      </c>
      <c r="AE305" s="7">
        <v>208076</v>
      </c>
      <c r="AF305" s="7">
        <v>6308.74</v>
      </c>
      <c r="AG305" s="7">
        <f t="shared" si="14"/>
        <v>9437159.799999999</v>
      </c>
    </row>
    <row r="306" spans="1:33" ht="12.75">
      <c r="A306" s="3" t="s">
        <v>606</v>
      </c>
      <c r="B306" s="6" t="s">
        <v>658</v>
      </c>
      <c r="C306" s="2" t="s">
        <v>607</v>
      </c>
      <c r="D306" s="7">
        <v>1</v>
      </c>
      <c r="E306" s="7">
        <v>925337.4</v>
      </c>
      <c r="F306" s="7">
        <v>770931.2</v>
      </c>
      <c r="G306" s="7">
        <v>298808.12</v>
      </c>
      <c r="H306" s="7">
        <v>97561.88</v>
      </c>
      <c r="I306" s="7">
        <v>47737.56</v>
      </c>
      <c r="J306" s="7">
        <v>9637.69</v>
      </c>
      <c r="K306" s="7">
        <v>5106.92</v>
      </c>
      <c r="L306" s="7">
        <v>1</v>
      </c>
      <c r="M306" s="7">
        <f t="shared" si="15"/>
        <v>2155122.77</v>
      </c>
      <c r="N306" s="7">
        <v>0</v>
      </c>
      <c r="O306" s="7">
        <v>1369788.16</v>
      </c>
      <c r="P306" s="7">
        <v>663672.36</v>
      </c>
      <c r="Q306" s="7">
        <v>234247</v>
      </c>
      <c r="R306" s="7">
        <v>58029.4</v>
      </c>
      <c r="S306" s="7">
        <v>21134.88</v>
      </c>
      <c r="T306" s="7">
        <v>9659</v>
      </c>
      <c r="U306" s="7">
        <v>2708.68</v>
      </c>
      <c r="V306" s="7">
        <v>0</v>
      </c>
      <c r="W306" s="7">
        <f t="shared" si="16"/>
        <v>2359239.48</v>
      </c>
      <c r="X306" s="7">
        <v>1</v>
      </c>
      <c r="Y306" s="7">
        <v>2295125.56</v>
      </c>
      <c r="Z306" s="7">
        <v>1434603.56</v>
      </c>
      <c r="AA306" s="7">
        <v>533055.12</v>
      </c>
      <c r="AB306" s="7">
        <v>155591.28</v>
      </c>
      <c r="AC306" s="7">
        <v>68872.44</v>
      </c>
      <c r="AD306" s="7">
        <v>19296.69</v>
      </c>
      <c r="AE306" s="7">
        <v>7815.6</v>
      </c>
      <c r="AF306" s="7">
        <v>1</v>
      </c>
      <c r="AG306" s="7">
        <f t="shared" si="14"/>
        <v>4514362.250000001</v>
      </c>
    </row>
    <row r="307" spans="1:33" ht="12.75">
      <c r="A307" s="3" t="s">
        <v>608</v>
      </c>
      <c r="B307" s="6" t="s">
        <v>658</v>
      </c>
      <c r="C307" s="2" t="s">
        <v>609</v>
      </c>
      <c r="D307" s="7">
        <v>765</v>
      </c>
      <c r="E307" s="7">
        <v>34366</v>
      </c>
      <c r="F307" s="7">
        <v>509194</v>
      </c>
      <c r="G307" s="7">
        <v>1475921</v>
      </c>
      <c r="H307" s="7">
        <v>840364</v>
      </c>
      <c r="I307" s="7">
        <v>167538</v>
      </c>
      <c r="J307" s="7">
        <v>113580</v>
      </c>
      <c r="K307" s="7">
        <v>50636</v>
      </c>
      <c r="L307" s="7">
        <v>2294</v>
      </c>
      <c r="M307" s="7">
        <f t="shared" si="15"/>
        <v>3194658</v>
      </c>
      <c r="N307" s="7">
        <v>0</v>
      </c>
      <c r="O307" s="7">
        <v>102704</v>
      </c>
      <c r="P307" s="7">
        <v>864536</v>
      </c>
      <c r="Q307" s="7">
        <v>1729388</v>
      </c>
      <c r="R307" s="7">
        <v>986049</v>
      </c>
      <c r="S307" s="7">
        <v>160488</v>
      </c>
      <c r="T307" s="7">
        <v>61578</v>
      </c>
      <c r="U307" s="7">
        <v>26757</v>
      </c>
      <c r="V307" s="7">
        <v>0</v>
      </c>
      <c r="W307" s="7">
        <f t="shared" si="16"/>
        <v>3931500</v>
      </c>
      <c r="X307" s="7">
        <v>765</v>
      </c>
      <c r="Y307" s="7">
        <v>137070</v>
      </c>
      <c r="Z307" s="7">
        <v>1373730</v>
      </c>
      <c r="AA307" s="7">
        <v>3205309</v>
      </c>
      <c r="AB307" s="7">
        <v>1826413</v>
      </c>
      <c r="AC307" s="7">
        <v>328026</v>
      </c>
      <c r="AD307" s="7">
        <v>175158</v>
      </c>
      <c r="AE307" s="7">
        <v>77393</v>
      </c>
      <c r="AF307" s="7">
        <v>2294</v>
      </c>
      <c r="AG307" s="7">
        <f t="shared" si="14"/>
        <v>7126158</v>
      </c>
    </row>
    <row r="308" spans="1:33" ht="12.75">
      <c r="A308" s="3" t="s">
        <v>610</v>
      </c>
      <c r="B308" s="6" t="s">
        <v>661</v>
      </c>
      <c r="C308" s="2" t="s">
        <v>611</v>
      </c>
      <c r="D308" s="7">
        <v>0</v>
      </c>
      <c r="E308" s="7">
        <v>234638</v>
      </c>
      <c r="F308" s="7">
        <v>876294</v>
      </c>
      <c r="G308" s="7">
        <v>1441227</v>
      </c>
      <c r="H308" s="7">
        <v>759638</v>
      </c>
      <c r="I308" s="7">
        <v>235404</v>
      </c>
      <c r="J308" s="7">
        <v>75319</v>
      </c>
      <c r="K308" s="7">
        <v>20229</v>
      </c>
      <c r="L308" s="7">
        <v>0</v>
      </c>
      <c r="M308" s="7">
        <f t="shared" si="15"/>
        <v>3642749</v>
      </c>
      <c r="N308" s="7">
        <v>0</v>
      </c>
      <c r="O308" s="7">
        <v>178365</v>
      </c>
      <c r="P308" s="7">
        <v>902944</v>
      </c>
      <c r="Q308" s="7">
        <v>1826857</v>
      </c>
      <c r="R308" s="7">
        <v>782197</v>
      </c>
      <c r="S308" s="7">
        <v>164967</v>
      </c>
      <c r="T308" s="7">
        <v>62864</v>
      </c>
      <c r="U308" s="7">
        <v>26229</v>
      </c>
      <c r="V308" s="7">
        <v>0</v>
      </c>
      <c r="W308" s="7">
        <f t="shared" si="16"/>
        <v>3944423</v>
      </c>
      <c r="X308" s="7">
        <v>0</v>
      </c>
      <c r="Y308" s="7">
        <v>413003</v>
      </c>
      <c r="Z308" s="7">
        <v>1779238</v>
      </c>
      <c r="AA308" s="7">
        <v>3268084</v>
      </c>
      <c r="AB308" s="7">
        <v>1541835</v>
      </c>
      <c r="AC308" s="7">
        <v>400371</v>
      </c>
      <c r="AD308" s="7">
        <v>138183</v>
      </c>
      <c r="AE308" s="7">
        <v>46458</v>
      </c>
      <c r="AF308" s="7">
        <v>0</v>
      </c>
      <c r="AG308" s="7">
        <f t="shared" si="14"/>
        <v>7587172</v>
      </c>
    </row>
    <row r="309" spans="1:33" ht="12.75">
      <c r="A309" s="3" t="s">
        <v>612</v>
      </c>
      <c r="B309" s="6" t="s">
        <v>658</v>
      </c>
      <c r="C309" s="2" t="s">
        <v>613</v>
      </c>
      <c r="D309" s="7">
        <v>1369</v>
      </c>
      <c r="E309" s="7">
        <v>467316</v>
      </c>
      <c r="F309" s="7">
        <v>690376</v>
      </c>
      <c r="G309" s="7">
        <v>413204</v>
      </c>
      <c r="H309" s="7">
        <v>244176</v>
      </c>
      <c r="I309" s="7">
        <v>117391</v>
      </c>
      <c r="J309" s="7">
        <v>38875</v>
      </c>
      <c r="K309" s="7">
        <v>24400</v>
      </c>
      <c r="L309" s="7">
        <v>3158</v>
      </c>
      <c r="M309" s="7">
        <f t="shared" si="15"/>
        <v>2000265</v>
      </c>
      <c r="N309" s="7">
        <v>2464</v>
      </c>
      <c r="O309" s="7">
        <v>456093</v>
      </c>
      <c r="P309" s="7">
        <v>778720</v>
      </c>
      <c r="Q309" s="7">
        <v>328345</v>
      </c>
      <c r="R309" s="7">
        <v>126810</v>
      </c>
      <c r="S309" s="7">
        <v>80871</v>
      </c>
      <c r="T309" s="7">
        <v>30253</v>
      </c>
      <c r="U309" s="7">
        <v>5657</v>
      </c>
      <c r="V309" s="7">
        <v>0</v>
      </c>
      <c r="W309" s="7">
        <f t="shared" si="16"/>
        <v>1809213</v>
      </c>
      <c r="X309" s="7">
        <v>3833</v>
      </c>
      <c r="Y309" s="7">
        <v>923409</v>
      </c>
      <c r="Z309" s="7">
        <v>1469096</v>
      </c>
      <c r="AA309" s="7">
        <v>741549</v>
      </c>
      <c r="AB309" s="7">
        <v>370986</v>
      </c>
      <c r="AC309" s="7">
        <v>198262</v>
      </c>
      <c r="AD309" s="7">
        <v>69128</v>
      </c>
      <c r="AE309" s="7">
        <v>30057</v>
      </c>
      <c r="AF309" s="7">
        <v>3158</v>
      </c>
      <c r="AG309" s="7">
        <f t="shared" si="14"/>
        <v>3809478</v>
      </c>
    </row>
    <row r="310" spans="1:33" ht="12.75">
      <c r="A310" s="3" t="s">
        <v>614</v>
      </c>
      <c r="B310" s="6" t="s">
        <v>658</v>
      </c>
      <c r="C310" s="2" t="s">
        <v>615</v>
      </c>
      <c r="D310" s="7">
        <v>4427</v>
      </c>
      <c r="E310" s="7">
        <v>908550</v>
      </c>
      <c r="F310" s="7">
        <v>1099426</v>
      </c>
      <c r="G310" s="7">
        <v>976958</v>
      </c>
      <c r="H310" s="7">
        <v>522728</v>
      </c>
      <c r="I310" s="7">
        <v>260161</v>
      </c>
      <c r="J310" s="7">
        <v>104710</v>
      </c>
      <c r="K310" s="7">
        <v>30419</v>
      </c>
      <c r="L310" s="7">
        <v>0</v>
      </c>
      <c r="M310" s="7">
        <f t="shared" si="15"/>
        <v>3907379</v>
      </c>
      <c r="N310" s="7">
        <v>3177</v>
      </c>
      <c r="O310" s="7">
        <v>739415</v>
      </c>
      <c r="P310" s="7">
        <v>908338</v>
      </c>
      <c r="Q310" s="7">
        <v>819355</v>
      </c>
      <c r="R310" s="7">
        <v>289940</v>
      </c>
      <c r="S310" s="7">
        <v>115721</v>
      </c>
      <c r="T310" s="7">
        <v>55426</v>
      </c>
      <c r="U310" s="7">
        <v>11734</v>
      </c>
      <c r="V310" s="7">
        <v>3130</v>
      </c>
      <c r="W310" s="7">
        <f t="shared" si="16"/>
        <v>2946236</v>
      </c>
      <c r="X310" s="7">
        <v>7604</v>
      </c>
      <c r="Y310" s="7">
        <v>1647965</v>
      </c>
      <c r="Z310" s="7">
        <v>2007764</v>
      </c>
      <c r="AA310" s="7">
        <v>1796313</v>
      </c>
      <c r="AB310" s="7">
        <v>812668</v>
      </c>
      <c r="AC310" s="7">
        <v>375882</v>
      </c>
      <c r="AD310" s="7">
        <v>160136</v>
      </c>
      <c r="AE310" s="7">
        <v>42153</v>
      </c>
      <c r="AF310" s="7">
        <v>3130</v>
      </c>
      <c r="AG310" s="7">
        <f t="shared" si="14"/>
        <v>6853615</v>
      </c>
    </row>
    <row r="311" spans="1:33" ht="12.75">
      <c r="A311" s="3" t="s">
        <v>616</v>
      </c>
      <c r="B311" s="6" t="s">
        <v>658</v>
      </c>
      <c r="C311" s="2" t="s">
        <v>617</v>
      </c>
      <c r="D311" s="7">
        <v>5013.5</v>
      </c>
      <c r="E311" s="7">
        <v>1925356.58</v>
      </c>
      <c r="F311" s="7">
        <v>923655.99</v>
      </c>
      <c r="G311" s="7">
        <v>802243.41</v>
      </c>
      <c r="H311" s="7">
        <v>466078.73</v>
      </c>
      <c r="I311" s="7">
        <v>201778.81</v>
      </c>
      <c r="J311" s="7">
        <v>87053.82</v>
      </c>
      <c r="K311" s="7">
        <v>31878.45</v>
      </c>
      <c r="L311" s="7">
        <v>0</v>
      </c>
      <c r="M311" s="7">
        <f t="shared" si="15"/>
        <v>4443059.290000001</v>
      </c>
      <c r="N311" s="7">
        <v>7128.69</v>
      </c>
      <c r="O311" s="7">
        <v>1838017.15</v>
      </c>
      <c r="P311" s="7">
        <v>514294.7</v>
      </c>
      <c r="Q311" s="7">
        <v>279529.08</v>
      </c>
      <c r="R311" s="7">
        <v>129917.22</v>
      </c>
      <c r="S311" s="7">
        <v>60225.79</v>
      </c>
      <c r="T311" s="7">
        <v>25967.57</v>
      </c>
      <c r="U311" s="7">
        <v>28654.9</v>
      </c>
      <c r="V311" s="7">
        <v>0</v>
      </c>
      <c r="W311" s="7">
        <f t="shared" si="16"/>
        <v>2883735.1</v>
      </c>
      <c r="X311" s="7">
        <v>12142.19</v>
      </c>
      <c r="Y311" s="7">
        <v>3763373.73</v>
      </c>
      <c r="Z311" s="7">
        <v>1437950.69</v>
      </c>
      <c r="AA311" s="7">
        <v>1081772.49</v>
      </c>
      <c r="AB311" s="7">
        <v>595995.95</v>
      </c>
      <c r="AC311" s="7">
        <v>262004.6</v>
      </c>
      <c r="AD311" s="7">
        <v>113021.39</v>
      </c>
      <c r="AE311" s="7">
        <v>60533.35</v>
      </c>
      <c r="AF311" s="7">
        <v>0</v>
      </c>
      <c r="AG311" s="7">
        <f t="shared" si="14"/>
        <v>7326794.389999999</v>
      </c>
    </row>
    <row r="312" spans="1:33" ht="12.75">
      <c r="A312" s="3" t="s">
        <v>618</v>
      </c>
      <c r="B312" s="6" t="s">
        <v>658</v>
      </c>
      <c r="C312" s="2" t="s">
        <v>619</v>
      </c>
      <c r="D312" s="7">
        <v>1457</v>
      </c>
      <c r="E312" s="7">
        <v>1756697</v>
      </c>
      <c r="F312" s="7">
        <v>571224</v>
      </c>
      <c r="G312" s="7">
        <v>408298</v>
      </c>
      <c r="H312" s="7">
        <v>156238</v>
      </c>
      <c r="I312" s="7">
        <v>89161</v>
      </c>
      <c r="J312" s="7">
        <v>24478</v>
      </c>
      <c r="K312" s="7">
        <v>8580</v>
      </c>
      <c r="L312" s="7">
        <v>0</v>
      </c>
      <c r="M312" s="7">
        <f t="shared" si="15"/>
        <v>3016133</v>
      </c>
      <c r="N312" s="7">
        <v>3628</v>
      </c>
      <c r="O312" s="7">
        <v>2282085</v>
      </c>
      <c r="P312" s="7">
        <v>430212</v>
      </c>
      <c r="Q312" s="7">
        <v>181463</v>
      </c>
      <c r="R312" s="7">
        <v>89733</v>
      </c>
      <c r="S312" s="7">
        <v>61956</v>
      </c>
      <c r="T312" s="7">
        <v>7969</v>
      </c>
      <c r="U312" s="7">
        <v>4374</v>
      </c>
      <c r="V312" s="7">
        <v>0</v>
      </c>
      <c r="W312" s="7">
        <f t="shared" si="16"/>
        <v>3061420</v>
      </c>
      <c r="X312" s="7">
        <v>5085</v>
      </c>
      <c r="Y312" s="7">
        <v>4038782</v>
      </c>
      <c r="Z312" s="7">
        <v>1001436</v>
      </c>
      <c r="AA312" s="7">
        <v>589761</v>
      </c>
      <c r="AB312" s="7">
        <v>245971</v>
      </c>
      <c r="AC312" s="7">
        <v>151117</v>
      </c>
      <c r="AD312" s="7">
        <v>32447</v>
      </c>
      <c r="AE312" s="7">
        <v>12954</v>
      </c>
      <c r="AF312" s="7">
        <v>0</v>
      </c>
      <c r="AG312" s="7">
        <f t="shared" si="14"/>
        <v>6077553</v>
      </c>
    </row>
    <row r="313" spans="1:33" ht="12.75">
      <c r="A313" s="3" t="s">
        <v>620</v>
      </c>
      <c r="B313" s="6" t="s">
        <v>658</v>
      </c>
      <c r="C313" s="2" t="s">
        <v>621</v>
      </c>
      <c r="D313" s="7">
        <v>0</v>
      </c>
      <c r="E313" s="7">
        <v>117283</v>
      </c>
      <c r="F313" s="7">
        <v>576706</v>
      </c>
      <c r="G313" s="7">
        <v>1194483</v>
      </c>
      <c r="H313" s="7">
        <v>294635</v>
      </c>
      <c r="I313" s="7">
        <v>182074</v>
      </c>
      <c r="J313" s="7">
        <v>50946</v>
      </c>
      <c r="K313" s="7">
        <v>21673</v>
      </c>
      <c r="L313" s="7">
        <v>0</v>
      </c>
      <c r="M313" s="7">
        <f t="shared" si="15"/>
        <v>2437800</v>
      </c>
      <c r="N313" s="7">
        <v>0</v>
      </c>
      <c r="O313" s="7">
        <v>130341</v>
      </c>
      <c r="P313" s="7">
        <v>490381</v>
      </c>
      <c r="Q313" s="7">
        <v>1261349</v>
      </c>
      <c r="R313" s="7">
        <v>299505</v>
      </c>
      <c r="S313" s="7">
        <v>82076</v>
      </c>
      <c r="T313" s="7">
        <v>29907</v>
      </c>
      <c r="U313" s="7">
        <v>11096</v>
      </c>
      <c r="V313" s="7">
        <v>1656</v>
      </c>
      <c r="W313" s="7">
        <f t="shared" si="16"/>
        <v>2306311</v>
      </c>
      <c r="X313" s="7">
        <v>0</v>
      </c>
      <c r="Y313" s="7">
        <v>247624</v>
      </c>
      <c r="Z313" s="7">
        <v>1067087</v>
      </c>
      <c r="AA313" s="7">
        <v>2455832</v>
      </c>
      <c r="AB313" s="7">
        <v>594140</v>
      </c>
      <c r="AC313" s="7">
        <v>264150</v>
      </c>
      <c r="AD313" s="7">
        <v>80853</v>
      </c>
      <c r="AE313" s="7">
        <v>32769</v>
      </c>
      <c r="AF313" s="7">
        <v>1656</v>
      </c>
      <c r="AG313" s="7">
        <f t="shared" si="14"/>
        <v>4744111</v>
      </c>
    </row>
    <row r="314" spans="1:33" ht="12.75">
      <c r="A314" s="3" t="s">
        <v>622</v>
      </c>
      <c r="B314" s="6" t="s">
        <v>658</v>
      </c>
      <c r="C314" s="2" t="s">
        <v>623</v>
      </c>
      <c r="D314" s="7">
        <v>593</v>
      </c>
      <c r="E314" s="7">
        <v>386399</v>
      </c>
      <c r="F314" s="7">
        <v>533693</v>
      </c>
      <c r="G314" s="7">
        <v>402299</v>
      </c>
      <c r="H314" s="7">
        <v>273335</v>
      </c>
      <c r="I314" s="7">
        <v>76756</v>
      </c>
      <c r="J314" s="7">
        <v>59887</v>
      </c>
      <c r="K314" s="7">
        <v>12885</v>
      </c>
      <c r="L314" s="7">
        <v>0</v>
      </c>
      <c r="M314" s="7">
        <f t="shared" si="15"/>
        <v>1745847</v>
      </c>
      <c r="N314" s="7">
        <v>0</v>
      </c>
      <c r="O314" s="7">
        <v>297831</v>
      </c>
      <c r="P314" s="7">
        <v>402334</v>
      </c>
      <c r="Q314" s="7">
        <v>202538</v>
      </c>
      <c r="R314" s="7">
        <v>95725</v>
      </c>
      <c r="S314" s="7">
        <v>18037</v>
      </c>
      <c r="T314" s="7">
        <v>11854</v>
      </c>
      <c r="U314" s="7">
        <v>3048</v>
      </c>
      <c r="V314" s="7">
        <v>0</v>
      </c>
      <c r="W314" s="7">
        <f t="shared" si="16"/>
        <v>1031367</v>
      </c>
      <c r="X314" s="7">
        <v>593</v>
      </c>
      <c r="Y314" s="7">
        <v>684230</v>
      </c>
      <c r="Z314" s="7">
        <v>936027</v>
      </c>
      <c r="AA314" s="7">
        <v>604837</v>
      </c>
      <c r="AB314" s="7">
        <v>369060</v>
      </c>
      <c r="AC314" s="7">
        <v>94793</v>
      </c>
      <c r="AD314" s="7">
        <v>71741</v>
      </c>
      <c r="AE314" s="7">
        <v>15933</v>
      </c>
      <c r="AF314" s="7">
        <v>0</v>
      </c>
      <c r="AG314" s="7">
        <f t="shared" si="14"/>
        <v>2777214</v>
      </c>
    </row>
    <row r="315" spans="1:33" ht="12.75">
      <c r="A315" s="3" t="s">
        <v>624</v>
      </c>
      <c r="B315" s="6" t="s">
        <v>662</v>
      </c>
      <c r="C315" s="2" t="s">
        <v>625</v>
      </c>
      <c r="D315" s="7" t="s">
        <v>743</v>
      </c>
      <c r="E315" s="7" t="s">
        <v>743</v>
      </c>
      <c r="F315" s="7" t="s">
        <v>743</v>
      </c>
      <c r="G315" s="7" t="s">
        <v>743</v>
      </c>
      <c r="H315" s="7" t="s">
        <v>743</v>
      </c>
      <c r="I315" s="7" t="s">
        <v>743</v>
      </c>
      <c r="J315" s="7" t="s">
        <v>743</v>
      </c>
      <c r="K315" s="7" t="s">
        <v>743</v>
      </c>
      <c r="L315" s="7" t="s">
        <v>743</v>
      </c>
      <c r="M315" s="7" t="s">
        <v>743</v>
      </c>
      <c r="N315" s="7" t="s">
        <v>743</v>
      </c>
      <c r="O315" s="7" t="s">
        <v>743</v>
      </c>
      <c r="P315" s="7" t="s">
        <v>743</v>
      </c>
      <c r="Q315" s="7" t="s">
        <v>743</v>
      </c>
      <c r="R315" s="7" t="s">
        <v>743</v>
      </c>
      <c r="S315" s="7" t="s">
        <v>743</v>
      </c>
      <c r="T315" s="7" t="s">
        <v>743</v>
      </c>
      <c r="U315" s="7" t="s">
        <v>743</v>
      </c>
      <c r="V315" s="7" t="s">
        <v>743</v>
      </c>
      <c r="W315" s="7" t="s">
        <v>743</v>
      </c>
      <c r="X315" s="7">
        <v>0</v>
      </c>
      <c r="Y315" s="7">
        <v>171658.93</v>
      </c>
      <c r="Z315" s="7">
        <v>1030800.29</v>
      </c>
      <c r="AA315" s="7">
        <v>2577586</v>
      </c>
      <c r="AB315" s="7">
        <v>3126061.27</v>
      </c>
      <c r="AC315" s="7">
        <v>2491310.68</v>
      </c>
      <c r="AD315" s="7">
        <v>1105562.92</v>
      </c>
      <c r="AE315" s="7">
        <v>655529.89</v>
      </c>
      <c r="AF315" s="7">
        <v>71085.45</v>
      </c>
      <c r="AG315" s="7">
        <f t="shared" si="14"/>
        <v>11229595.43</v>
      </c>
    </row>
    <row r="316" spans="1:33" ht="12.75">
      <c r="A316" s="3" t="s">
        <v>626</v>
      </c>
      <c r="B316" s="6" t="s">
        <v>658</v>
      </c>
      <c r="C316" s="2" t="s">
        <v>627</v>
      </c>
      <c r="D316" s="7">
        <v>3218.05</v>
      </c>
      <c r="E316" s="7">
        <v>1003379</v>
      </c>
      <c r="F316" s="7">
        <v>880404</v>
      </c>
      <c r="G316" s="7">
        <v>426488</v>
      </c>
      <c r="H316" s="7">
        <v>244179</v>
      </c>
      <c r="I316" s="7">
        <v>65967</v>
      </c>
      <c r="J316" s="7">
        <v>9639</v>
      </c>
      <c r="K316" s="7">
        <v>1777</v>
      </c>
      <c r="L316" s="7">
        <v>0</v>
      </c>
      <c r="M316" s="7">
        <f aca="true" t="shared" si="17" ref="M316:M331">SUM(D316:L316)</f>
        <v>2635051.05</v>
      </c>
      <c r="N316" s="7">
        <v>1357</v>
      </c>
      <c r="O316" s="7">
        <v>1419184</v>
      </c>
      <c r="P316" s="7">
        <v>1233613</v>
      </c>
      <c r="Q316" s="7">
        <v>393582</v>
      </c>
      <c r="R316" s="7">
        <v>171138</v>
      </c>
      <c r="S316" s="7">
        <v>44863</v>
      </c>
      <c r="T316" s="7">
        <v>15145</v>
      </c>
      <c r="U316" s="7">
        <v>0</v>
      </c>
      <c r="V316" s="7">
        <v>0</v>
      </c>
      <c r="W316" s="7">
        <f aca="true" t="shared" si="18" ref="W316:W331">SUM(N316:V316)</f>
        <v>3278882</v>
      </c>
      <c r="X316" s="7">
        <v>4575.05</v>
      </c>
      <c r="Y316" s="7">
        <v>2422563</v>
      </c>
      <c r="Z316" s="7">
        <v>2114017</v>
      </c>
      <c r="AA316" s="7">
        <v>820070</v>
      </c>
      <c r="AB316" s="7">
        <v>415317</v>
      </c>
      <c r="AC316" s="7">
        <v>110830</v>
      </c>
      <c r="AD316" s="7">
        <v>24784</v>
      </c>
      <c r="AE316" s="7">
        <v>1777</v>
      </c>
      <c r="AF316" s="7">
        <v>0</v>
      </c>
      <c r="AG316" s="7">
        <f t="shared" si="14"/>
        <v>5913933.05</v>
      </c>
    </row>
    <row r="317" spans="1:33" ht="12.75">
      <c r="A317" s="3" t="s">
        <v>628</v>
      </c>
      <c r="B317" s="6" t="s">
        <v>660</v>
      </c>
      <c r="C317" s="2" t="s">
        <v>629</v>
      </c>
      <c r="D317" s="7">
        <v>38316.27</v>
      </c>
      <c r="E317" s="7">
        <v>9494571.05</v>
      </c>
      <c r="F317" s="7">
        <v>1503450.86</v>
      </c>
      <c r="G317" s="7">
        <v>634761.24</v>
      </c>
      <c r="H317" s="7">
        <v>203747.7</v>
      </c>
      <c r="I317" s="7">
        <v>98890.6</v>
      </c>
      <c r="J317" s="7">
        <v>19074.84</v>
      </c>
      <c r="K317" s="7">
        <v>10774.36</v>
      </c>
      <c r="L317" s="7">
        <v>0</v>
      </c>
      <c r="M317" s="7">
        <f t="shared" si="17"/>
        <v>12003586.919999998</v>
      </c>
      <c r="N317" s="7">
        <v>34109.94</v>
      </c>
      <c r="O317" s="7">
        <v>7362051.06</v>
      </c>
      <c r="P317" s="7">
        <v>2144016.03</v>
      </c>
      <c r="Q317" s="7">
        <v>1425398.8</v>
      </c>
      <c r="R317" s="7">
        <v>333407.42</v>
      </c>
      <c r="S317" s="7">
        <v>135104.92</v>
      </c>
      <c r="T317" s="7">
        <v>36531.45</v>
      </c>
      <c r="U317" s="7">
        <v>9757.26</v>
      </c>
      <c r="V317" s="7">
        <v>0</v>
      </c>
      <c r="W317" s="7">
        <f t="shared" si="18"/>
        <v>11480376.879999999</v>
      </c>
      <c r="X317" s="7">
        <v>72426.21</v>
      </c>
      <c r="Y317" s="7">
        <v>16856622.11</v>
      </c>
      <c r="Z317" s="7">
        <v>3647466.89</v>
      </c>
      <c r="AA317" s="7">
        <v>2060160.04</v>
      </c>
      <c r="AB317" s="7">
        <v>537155.12</v>
      </c>
      <c r="AC317" s="7">
        <v>233995.52</v>
      </c>
      <c r="AD317" s="7">
        <v>55606.29</v>
      </c>
      <c r="AE317" s="7">
        <v>20531.62</v>
      </c>
      <c r="AF317" s="7">
        <v>0</v>
      </c>
      <c r="AG317" s="7">
        <f t="shared" si="14"/>
        <v>23483963.8</v>
      </c>
    </row>
    <row r="318" spans="1:33" ht="12.75">
      <c r="A318" s="3" t="s">
        <v>630</v>
      </c>
      <c r="B318" s="6" t="s">
        <v>661</v>
      </c>
      <c r="C318" s="2" t="s">
        <v>631</v>
      </c>
      <c r="D318" s="7">
        <v>6876.65</v>
      </c>
      <c r="E318" s="7">
        <v>2841382.98</v>
      </c>
      <c r="F318" s="7">
        <v>3964163.14</v>
      </c>
      <c r="G318" s="7">
        <v>3345697.36</v>
      </c>
      <c r="H318" s="7">
        <v>1405382</v>
      </c>
      <c r="I318" s="7">
        <v>688689.39</v>
      </c>
      <c r="J318" s="7">
        <v>263882.72</v>
      </c>
      <c r="K318" s="7">
        <v>119980.3</v>
      </c>
      <c r="L318" s="7">
        <v>10972.93</v>
      </c>
      <c r="M318" s="7">
        <f t="shared" si="17"/>
        <v>12647027.47</v>
      </c>
      <c r="N318" s="7">
        <v>7078.45</v>
      </c>
      <c r="O318" s="7">
        <v>3166159.49</v>
      </c>
      <c r="P318" s="7">
        <v>4241415.91</v>
      </c>
      <c r="Q318" s="7">
        <v>3360150.1</v>
      </c>
      <c r="R318" s="7">
        <v>833905.53</v>
      </c>
      <c r="S318" s="7">
        <v>407432.02</v>
      </c>
      <c r="T318" s="7">
        <v>159264.08</v>
      </c>
      <c r="U318" s="7">
        <v>37527.3</v>
      </c>
      <c r="V318" s="7">
        <v>2320.06</v>
      </c>
      <c r="W318" s="7">
        <f t="shared" si="18"/>
        <v>12215252.940000001</v>
      </c>
      <c r="X318" s="7">
        <v>13955.1</v>
      </c>
      <c r="Y318" s="7">
        <v>6007542.470000001</v>
      </c>
      <c r="Z318" s="7">
        <v>8205579.050000001</v>
      </c>
      <c r="AA318" s="7">
        <v>6705847.46</v>
      </c>
      <c r="AB318" s="7">
        <v>2239287.53</v>
      </c>
      <c r="AC318" s="7">
        <v>1096121.41</v>
      </c>
      <c r="AD318" s="7">
        <v>423146.8</v>
      </c>
      <c r="AE318" s="7">
        <v>157507.6</v>
      </c>
      <c r="AF318" s="7">
        <v>13292.99</v>
      </c>
      <c r="AG318" s="7">
        <f t="shared" si="14"/>
        <v>24862280.410000004</v>
      </c>
    </row>
    <row r="319" spans="1:33" ht="12.75">
      <c r="A319" s="3" t="s">
        <v>632</v>
      </c>
      <c r="B319" s="6" t="s">
        <v>658</v>
      </c>
      <c r="C319" s="2" t="s">
        <v>633</v>
      </c>
      <c r="D319" s="7">
        <v>599.21</v>
      </c>
      <c r="E319" s="7">
        <v>166761.93</v>
      </c>
      <c r="F319" s="7">
        <v>1039346.91</v>
      </c>
      <c r="G319" s="7">
        <v>840794.35</v>
      </c>
      <c r="H319" s="7">
        <v>324244.12</v>
      </c>
      <c r="I319" s="7">
        <v>168905.04</v>
      </c>
      <c r="J319" s="7">
        <v>76110.8</v>
      </c>
      <c r="K319" s="7">
        <v>40631</v>
      </c>
      <c r="L319" s="7">
        <v>2258.04</v>
      </c>
      <c r="M319" s="7">
        <f t="shared" si="17"/>
        <v>2659651.4</v>
      </c>
      <c r="N319" s="7">
        <v>0</v>
      </c>
      <c r="O319" s="7">
        <v>172424.59</v>
      </c>
      <c r="P319" s="7">
        <v>817743.51</v>
      </c>
      <c r="Q319" s="7">
        <v>959827.92</v>
      </c>
      <c r="R319" s="7">
        <v>281544.25</v>
      </c>
      <c r="S319" s="7">
        <v>109124.25</v>
      </c>
      <c r="T319" s="7">
        <v>41037.61</v>
      </c>
      <c r="U319" s="7">
        <v>32425.91</v>
      </c>
      <c r="V319" s="7">
        <v>378.58</v>
      </c>
      <c r="W319" s="7">
        <f t="shared" si="18"/>
        <v>2414506.62</v>
      </c>
      <c r="X319" s="7">
        <v>599.21</v>
      </c>
      <c r="Y319" s="7">
        <v>339186.52</v>
      </c>
      <c r="Z319" s="7">
        <v>1857090.42</v>
      </c>
      <c r="AA319" s="7">
        <v>1800622.27</v>
      </c>
      <c r="AB319" s="7">
        <v>605788.37</v>
      </c>
      <c r="AC319" s="7">
        <v>278029.29</v>
      </c>
      <c r="AD319" s="7">
        <v>117148.41</v>
      </c>
      <c r="AE319" s="7">
        <v>73056.91</v>
      </c>
      <c r="AF319" s="7">
        <v>2636.62</v>
      </c>
      <c r="AG319" s="7">
        <f t="shared" si="14"/>
        <v>5074158.0200000005</v>
      </c>
    </row>
    <row r="320" spans="1:33" ht="12.75">
      <c r="A320" s="3" t="s">
        <v>634</v>
      </c>
      <c r="B320" s="6" t="s">
        <v>661</v>
      </c>
      <c r="C320" s="2" t="s">
        <v>635</v>
      </c>
      <c r="D320" s="7">
        <v>41</v>
      </c>
      <c r="E320" s="7">
        <v>123264</v>
      </c>
      <c r="F320" s="7">
        <v>480911</v>
      </c>
      <c r="G320" s="7">
        <v>617860</v>
      </c>
      <c r="H320" s="7">
        <v>792678</v>
      </c>
      <c r="I320" s="7">
        <v>345713</v>
      </c>
      <c r="J320" s="7">
        <v>140332</v>
      </c>
      <c r="K320" s="7">
        <v>89203</v>
      </c>
      <c r="L320" s="7">
        <v>10985</v>
      </c>
      <c r="M320" s="7">
        <f t="shared" si="17"/>
        <v>2600987</v>
      </c>
      <c r="N320" s="7">
        <v>0</v>
      </c>
      <c r="O320" s="7">
        <v>116978</v>
      </c>
      <c r="P320" s="7">
        <v>353889</v>
      </c>
      <c r="Q320" s="7">
        <v>770090</v>
      </c>
      <c r="R320" s="7">
        <v>772244</v>
      </c>
      <c r="S320" s="7">
        <v>240961</v>
      </c>
      <c r="T320" s="7">
        <v>74103</v>
      </c>
      <c r="U320" s="7">
        <v>47679</v>
      </c>
      <c r="V320" s="7">
        <v>0</v>
      </c>
      <c r="W320" s="7">
        <f t="shared" si="18"/>
        <v>2375944</v>
      </c>
      <c r="X320" s="7">
        <v>41</v>
      </c>
      <c r="Y320" s="7">
        <v>240242</v>
      </c>
      <c r="Z320" s="7">
        <v>834800</v>
      </c>
      <c r="AA320" s="7">
        <v>1387950</v>
      </c>
      <c r="AB320" s="7">
        <v>1564922</v>
      </c>
      <c r="AC320" s="7">
        <v>586674</v>
      </c>
      <c r="AD320" s="7">
        <v>214435</v>
      </c>
      <c r="AE320" s="7">
        <v>136882</v>
      </c>
      <c r="AF320" s="7">
        <v>10985</v>
      </c>
      <c r="AG320" s="7">
        <f t="shared" si="14"/>
        <v>4976931</v>
      </c>
    </row>
    <row r="321" spans="1:33" ht="12.75">
      <c r="A321" s="3" t="s">
        <v>636</v>
      </c>
      <c r="B321" s="6" t="s">
        <v>660</v>
      </c>
      <c r="C321" s="2" t="s">
        <v>637</v>
      </c>
      <c r="D321" s="7">
        <v>22731</v>
      </c>
      <c r="E321" s="7">
        <v>7379506</v>
      </c>
      <c r="F321" s="7">
        <v>3061074</v>
      </c>
      <c r="G321" s="7">
        <v>1975817</v>
      </c>
      <c r="H321" s="7">
        <v>630399</v>
      </c>
      <c r="I321" s="7">
        <v>248395</v>
      </c>
      <c r="J321" s="7">
        <v>130183</v>
      </c>
      <c r="K321" s="7">
        <v>40773</v>
      </c>
      <c r="L321" s="7">
        <v>450</v>
      </c>
      <c r="M321" s="7">
        <f t="shared" si="17"/>
        <v>13489328</v>
      </c>
      <c r="N321" s="7">
        <v>20708</v>
      </c>
      <c r="O321" s="7">
        <v>10814900</v>
      </c>
      <c r="P321" s="7">
        <v>2415463</v>
      </c>
      <c r="Q321" s="7">
        <v>897875</v>
      </c>
      <c r="R321" s="7">
        <v>274837</v>
      </c>
      <c r="S321" s="7">
        <v>123839</v>
      </c>
      <c r="T321" s="7">
        <v>47662</v>
      </c>
      <c r="U321" s="7">
        <v>17770</v>
      </c>
      <c r="V321" s="7">
        <v>0</v>
      </c>
      <c r="W321" s="7">
        <f t="shared" si="18"/>
        <v>14613054</v>
      </c>
      <c r="X321" s="7">
        <v>43439</v>
      </c>
      <c r="Y321" s="7">
        <v>18194406</v>
      </c>
      <c r="Z321" s="7">
        <v>5476537</v>
      </c>
      <c r="AA321" s="7">
        <v>2873692</v>
      </c>
      <c r="AB321" s="7">
        <v>905236</v>
      </c>
      <c r="AC321" s="7">
        <v>372234</v>
      </c>
      <c r="AD321" s="7">
        <v>177845</v>
      </c>
      <c r="AE321" s="7">
        <v>58543</v>
      </c>
      <c r="AF321" s="7">
        <v>450</v>
      </c>
      <c r="AG321" s="7">
        <f t="shared" si="14"/>
        <v>28102382</v>
      </c>
    </row>
    <row r="322" spans="1:33" ht="12.75">
      <c r="A322" s="3" t="s">
        <v>638</v>
      </c>
      <c r="B322" s="6" t="s">
        <v>658</v>
      </c>
      <c r="C322" s="2" t="s">
        <v>639</v>
      </c>
      <c r="D322" s="7">
        <v>48</v>
      </c>
      <c r="E322" s="7">
        <v>30882</v>
      </c>
      <c r="F322" s="7">
        <v>555659</v>
      </c>
      <c r="G322" s="7">
        <v>703932</v>
      </c>
      <c r="H322" s="7">
        <v>573541</v>
      </c>
      <c r="I322" s="7">
        <v>189708</v>
      </c>
      <c r="J322" s="7">
        <v>51049</v>
      </c>
      <c r="K322" s="7">
        <v>38244</v>
      </c>
      <c r="L322" s="7">
        <v>2383</v>
      </c>
      <c r="M322" s="7">
        <f t="shared" si="17"/>
        <v>2145446</v>
      </c>
      <c r="N322" s="7">
        <v>794</v>
      </c>
      <c r="O322" s="7">
        <v>28297</v>
      </c>
      <c r="P322" s="7">
        <v>578060</v>
      </c>
      <c r="Q322" s="7">
        <v>1146603</v>
      </c>
      <c r="R322" s="7">
        <v>874133</v>
      </c>
      <c r="S322" s="7">
        <v>125777</v>
      </c>
      <c r="T322" s="7">
        <v>28633</v>
      </c>
      <c r="U322" s="7">
        <v>11100</v>
      </c>
      <c r="V322" s="7">
        <v>1110</v>
      </c>
      <c r="W322" s="7">
        <f t="shared" si="18"/>
        <v>2794507</v>
      </c>
      <c r="X322" s="7">
        <v>842</v>
      </c>
      <c r="Y322" s="7">
        <v>59179</v>
      </c>
      <c r="Z322" s="7">
        <v>1133719</v>
      </c>
      <c r="AA322" s="7">
        <v>1850535</v>
      </c>
      <c r="AB322" s="7">
        <v>1447674</v>
      </c>
      <c r="AC322" s="7">
        <v>315485</v>
      </c>
      <c r="AD322" s="7">
        <v>79682</v>
      </c>
      <c r="AE322" s="7">
        <v>49344</v>
      </c>
      <c r="AF322" s="7">
        <v>3493</v>
      </c>
      <c r="AG322" s="7">
        <f t="shared" si="14"/>
        <v>4939953</v>
      </c>
    </row>
    <row r="323" spans="1:33" ht="12.75">
      <c r="A323" s="3" t="s">
        <v>640</v>
      </c>
      <c r="B323" s="6" t="s">
        <v>661</v>
      </c>
      <c r="C323" s="2" t="s">
        <v>641</v>
      </c>
      <c r="D323" s="7">
        <v>647.99</v>
      </c>
      <c r="E323" s="7">
        <v>150420.14</v>
      </c>
      <c r="F323" s="7">
        <v>321903.59</v>
      </c>
      <c r="G323" s="7">
        <v>752829.03</v>
      </c>
      <c r="H323" s="7">
        <v>668288.1</v>
      </c>
      <c r="I323" s="7">
        <v>338648.93</v>
      </c>
      <c r="J323" s="7">
        <v>101073.41</v>
      </c>
      <c r="K323" s="7">
        <v>35336.62</v>
      </c>
      <c r="L323" s="7">
        <v>0</v>
      </c>
      <c r="M323" s="7">
        <f t="shared" si="17"/>
        <v>2369147.8100000005</v>
      </c>
      <c r="N323" s="7">
        <v>0</v>
      </c>
      <c r="O323" s="7">
        <v>198683.95</v>
      </c>
      <c r="P323" s="7">
        <v>377886.95</v>
      </c>
      <c r="Q323" s="7">
        <v>756341.66</v>
      </c>
      <c r="R323" s="7">
        <v>645157.23</v>
      </c>
      <c r="S323" s="7">
        <v>195210.88</v>
      </c>
      <c r="T323" s="7">
        <v>75348.64</v>
      </c>
      <c r="U323" s="7">
        <v>35039.46</v>
      </c>
      <c r="V323" s="7">
        <v>0</v>
      </c>
      <c r="W323" s="7">
        <f t="shared" si="18"/>
        <v>2283668.77</v>
      </c>
      <c r="X323" s="7">
        <v>647.99</v>
      </c>
      <c r="Y323" s="7">
        <v>349104.09</v>
      </c>
      <c r="Z323" s="7">
        <v>699790.54</v>
      </c>
      <c r="AA323" s="7">
        <v>1509170.69</v>
      </c>
      <c r="AB323" s="7">
        <v>1313445.33</v>
      </c>
      <c r="AC323" s="7">
        <v>533859.81</v>
      </c>
      <c r="AD323" s="7">
        <v>176422.05</v>
      </c>
      <c r="AE323" s="7">
        <v>70376.08</v>
      </c>
      <c r="AF323" s="7">
        <v>0</v>
      </c>
      <c r="AG323" s="7">
        <f t="shared" si="14"/>
        <v>4652816.58</v>
      </c>
    </row>
    <row r="324" spans="1:33" ht="12.75">
      <c r="A324" s="3" t="s">
        <v>642</v>
      </c>
      <c r="B324" s="6" t="s">
        <v>660</v>
      </c>
      <c r="C324" s="2" t="s">
        <v>643</v>
      </c>
      <c r="D324" s="7">
        <v>9679</v>
      </c>
      <c r="E324" s="7">
        <v>6760092</v>
      </c>
      <c r="F324" s="7">
        <v>2455813</v>
      </c>
      <c r="G324" s="7">
        <v>1259706</v>
      </c>
      <c r="H324" s="7">
        <v>412306</v>
      </c>
      <c r="I324" s="7">
        <v>147987</v>
      </c>
      <c r="J324" s="7">
        <v>59301</v>
      </c>
      <c r="K324" s="7">
        <v>22589</v>
      </c>
      <c r="L324" s="7">
        <v>0</v>
      </c>
      <c r="M324" s="7">
        <f t="shared" si="17"/>
        <v>11127473</v>
      </c>
      <c r="N324" s="7">
        <v>9589</v>
      </c>
      <c r="O324" s="7">
        <v>11142323</v>
      </c>
      <c r="P324" s="7">
        <v>2150773</v>
      </c>
      <c r="Q324" s="7">
        <v>853324</v>
      </c>
      <c r="R324" s="7">
        <v>223275</v>
      </c>
      <c r="S324" s="7">
        <v>75092</v>
      </c>
      <c r="T324" s="7">
        <v>35799</v>
      </c>
      <c r="U324" s="7">
        <v>16403</v>
      </c>
      <c r="V324" s="7">
        <v>0</v>
      </c>
      <c r="W324" s="7">
        <f t="shared" si="18"/>
        <v>14506578</v>
      </c>
      <c r="X324" s="7">
        <v>19268</v>
      </c>
      <c r="Y324" s="7">
        <v>17902415</v>
      </c>
      <c r="Z324" s="7">
        <v>4606586</v>
      </c>
      <c r="AA324" s="7">
        <v>2113030</v>
      </c>
      <c r="AB324" s="7">
        <v>635581</v>
      </c>
      <c r="AC324" s="7">
        <v>223079</v>
      </c>
      <c r="AD324" s="7">
        <v>95100</v>
      </c>
      <c r="AE324" s="7">
        <v>38992</v>
      </c>
      <c r="AF324" s="7">
        <v>0</v>
      </c>
      <c r="AG324" s="7">
        <f t="shared" si="14"/>
        <v>25634051</v>
      </c>
    </row>
    <row r="325" spans="1:33" ht="12.75">
      <c r="A325" s="3" t="s">
        <v>644</v>
      </c>
      <c r="B325" s="6" t="s">
        <v>658</v>
      </c>
      <c r="C325" s="2" t="s">
        <v>645</v>
      </c>
      <c r="D325" s="7">
        <v>1211</v>
      </c>
      <c r="E325" s="7">
        <v>961495</v>
      </c>
      <c r="F325" s="7">
        <v>958173</v>
      </c>
      <c r="G325" s="7">
        <v>559340</v>
      </c>
      <c r="H325" s="7">
        <v>130607</v>
      </c>
      <c r="I325" s="7">
        <v>46204</v>
      </c>
      <c r="J325" s="7">
        <v>19125</v>
      </c>
      <c r="K325" s="7">
        <v>2423</v>
      </c>
      <c r="L325" s="7">
        <v>0</v>
      </c>
      <c r="M325" s="7">
        <f t="shared" si="17"/>
        <v>2678578</v>
      </c>
      <c r="N325" s="7">
        <v>995</v>
      </c>
      <c r="O325" s="7">
        <v>1639754</v>
      </c>
      <c r="P325" s="7">
        <v>1435842</v>
      </c>
      <c r="Q325" s="7">
        <v>609312</v>
      </c>
      <c r="R325" s="7">
        <v>132632</v>
      </c>
      <c r="S325" s="7">
        <v>52708</v>
      </c>
      <c r="T325" s="7">
        <v>9045</v>
      </c>
      <c r="U325" s="7">
        <v>1817</v>
      </c>
      <c r="V325" s="7">
        <v>0</v>
      </c>
      <c r="W325" s="7">
        <f t="shared" si="18"/>
        <v>3882105</v>
      </c>
      <c r="X325" s="7">
        <v>2206</v>
      </c>
      <c r="Y325" s="7">
        <v>2601249</v>
      </c>
      <c r="Z325" s="7">
        <v>2394015</v>
      </c>
      <c r="AA325" s="7">
        <v>1168652</v>
      </c>
      <c r="AB325" s="7">
        <v>263239</v>
      </c>
      <c r="AC325" s="7">
        <v>98912</v>
      </c>
      <c r="AD325" s="7">
        <v>28170</v>
      </c>
      <c r="AE325" s="7">
        <v>4240</v>
      </c>
      <c r="AF325" s="7">
        <v>0</v>
      </c>
      <c r="AG325" s="7">
        <f t="shared" si="14"/>
        <v>6560683</v>
      </c>
    </row>
    <row r="326" spans="1:33" ht="12.75">
      <c r="A326" s="3" t="s">
        <v>646</v>
      </c>
      <c r="B326" s="6" t="s">
        <v>658</v>
      </c>
      <c r="C326" s="2" t="s">
        <v>647</v>
      </c>
      <c r="D326" s="7">
        <v>9108</v>
      </c>
      <c r="E326" s="7">
        <v>803201</v>
      </c>
      <c r="F326" s="7">
        <v>963982</v>
      </c>
      <c r="G326" s="7">
        <v>878847</v>
      </c>
      <c r="H326" s="7">
        <v>468053</v>
      </c>
      <c r="I326" s="7">
        <v>188251</v>
      </c>
      <c r="J326" s="7">
        <v>40723</v>
      </c>
      <c r="K326" s="7">
        <v>10492</v>
      </c>
      <c r="L326" s="7">
        <v>0</v>
      </c>
      <c r="M326" s="7">
        <f t="shared" si="17"/>
        <v>3362657</v>
      </c>
      <c r="N326" s="7">
        <v>12164</v>
      </c>
      <c r="O326" s="7">
        <v>1067568</v>
      </c>
      <c r="P326" s="7">
        <v>1294209</v>
      </c>
      <c r="Q326" s="7">
        <v>989101</v>
      </c>
      <c r="R326" s="7">
        <v>244268</v>
      </c>
      <c r="S326" s="7">
        <v>100139</v>
      </c>
      <c r="T326" s="7">
        <v>18891</v>
      </c>
      <c r="U326" s="7">
        <v>9923</v>
      </c>
      <c r="V326" s="7">
        <v>0</v>
      </c>
      <c r="W326" s="7">
        <f t="shared" si="18"/>
        <v>3736263</v>
      </c>
      <c r="X326" s="7">
        <v>21272</v>
      </c>
      <c r="Y326" s="7">
        <v>1870769</v>
      </c>
      <c r="Z326" s="7">
        <v>2258191</v>
      </c>
      <c r="AA326" s="7">
        <v>1867948</v>
      </c>
      <c r="AB326" s="7">
        <v>712321</v>
      </c>
      <c r="AC326" s="7">
        <v>288390</v>
      </c>
      <c r="AD326" s="7">
        <v>59614</v>
      </c>
      <c r="AE326" s="7">
        <v>20415</v>
      </c>
      <c r="AF326" s="7">
        <v>0</v>
      </c>
      <c r="AG326" s="7">
        <f aca="true" t="shared" si="19" ref="AG326:AG331">SUM(X326:AF326)</f>
        <v>7098920</v>
      </c>
    </row>
    <row r="327" spans="1:33" ht="12.75">
      <c r="A327" s="3" t="s">
        <v>648</v>
      </c>
      <c r="B327" s="6" t="s">
        <v>658</v>
      </c>
      <c r="C327" s="2" t="s">
        <v>649</v>
      </c>
      <c r="D327" s="7">
        <v>4620</v>
      </c>
      <c r="E327" s="7">
        <v>758031</v>
      </c>
      <c r="F327" s="7">
        <v>1178576</v>
      </c>
      <c r="G327" s="7">
        <v>982263</v>
      </c>
      <c r="H327" s="7">
        <v>385419</v>
      </c>
      <c r="I327" s="7">
        <v>195020</v>
      </c>
      <c r="J327" s="7">
        <v>127735</v>
      </c>
      <c r="K327" s="7">
        <v>53745</v>
      </c>
      <c r="L327" s="7">
        <v>4480</v>
      </c>
      <c r="M327" s="7">
        <f t="shared" si="17"/>
        <v>3689889</v>
      </c>
      <c r="N327" s="7">
        <v>269</v>
      </c>
      <c r="O327" s="7">
        <v>793758</v>
      </c>
      <c r="P327" s="7">
        <v>1197220</v>
      </c>
      <c r="Q327" s="7">
        <v>736806</v>
      </c>
      <c r="R327" s="7">
        <v>158324</v>
      </c>
      <c r="S327" s="7">
        <v>106869</v>
      </c>
      <c r="T327" s="7">
        <v>54771</v>
      </c>
      <c r="U327" s="7">
        <v>21914</v>
      </c>
      <c r="V327" s="7">
        <v>2840</v>
      </c>
      <c r="W327" s="7">
        <f t="shared" si="18"/>
        <v>3072771</v>
      </c>
      <c r="X327" s="7">
        <v>4889</v>
      </c>
      <c r="Y327" s="7">
        <v>1551789</v>
      </c>
      <c r="Z327" s="7">
        <v>2375796</v>
      </c>
      <c r="AA327" s="7">
        <v>1719069</v>
      </c>
      <c r="AB327" s="7">
        <v>543743</v>
      </c>
      <c r="AC327" s="7">
        <v>301889</v>
      </c>
      <c r="AD327" s="7">
        <v>182506</v>
      </c>
      <c r="AE327" s="7">
        <v>75659</v>
      </c>
      <c r="AF327" s="7">
        <v>7320</v>
      </c>
      <c r="AG327" s="7">
        <f t="shared" si="19"/>
        <v>6762660</v>
      </c>
    </row>
    <row r="328" spans="1:33" ht="12.75">
      <c r="A328" s="3" t="s">
        <v>650</v>
      </c>
      <c r="B328" s="6" t="s">
        <v>658</v>
      </c>
      <c r="C328" s="2" t="s">
        <v>651</v>
      </c>
      <c r="D328" s="7">
        <v>0</v>
      </c>
      <c r="E328" s="7">
        <v>60247.22</v>
      </c>
      <c r="F328" s="7">
        <v>993559.12</v>
      </c>
      <c r="G328" s="7">
        <v>1357103.92</v>
      </c>
      <c r="H328" s="7">
        <v>832328.46</v>
      </c>
      <c r="I328" s="7">
        <v>358432.55</v>
      </c>
      <c r="J328" s="7">
        <v>166455.17</v>
      </c>
      <c r="K328" s="7">
        <v>56710.37</v>
      </c>
      <c r="L328" s="7">
        <v>0</v>
      </c>
      <c r="M328" s="7">
        <f t="shared" si="17"/>
        <v>3824836.8099999996</v>
      </c>
      <c r="N328" s="7">
        <v>0</v>
      </c>
      <c r="O328" s="7">
        <v>116910.47</v>
      </c>
      <c r="P328" s="7">
        <v>924695</v>
      </c>
      <c r="Q328" s="7">
        <v>1906955.1</v>
      </c>
      <c r="R328" s="7">
        <v>860276.86</v>
      </c>
      <c r="S328" s="7">
        <v>217343.9</v>
      </c>
      <c r="T328" s="7">
        <v>79069.4</v>
      </c>
      <c r="U328" s="7">
        <v>41809.82</v>
      </c>
      <c r="V328" s="7">
        <v>2864.33</v>
      </c>
      <c r="W328" s="7">
        <f t="shared" si="18"/>
        <v>4149924.88</v>
      </c>
      <c r="X328" s="7">
        <v>0</v>
      </c>
      <c r="Y328" s="7">
        <v>177157.69</v>
      </c>
      <c r="Z328" s="7">
        <v>1918254.12</v>
      </c>
      <c r="AA328" s="7">
        <v>3264059.02</v>
      </c>
      <c r="AB328" s="7">
        <v>1692605.32</v>
      </c>
      <c r="AC328" s="7">
        <v>575776.45</v>
      </c>
      <c r="AD328" s="7">
        <v>245524.57</v>
      </c>
      <c r="AE328" s="7">
        <v>98520.19</v>
      </c>
      <c r="AF328" s="7">
        <v>2864.33</v>
      </c>
      <c r="AG328" s="7">
        <f t="shared" si="19"/>
        <v>7974761.690000001</v>
      </c>
    </row>
    <row r="329" spans="1:33" ht="12.75">
      <c r="A329" s="3" t="s">
        <v>652</v>
      </c>
      <c r="B329" s="6" t="s">
        <v>658</v>
      </c>
      <c r="C329" s="2" t="s">
        <v>653</v>
      </c>
      <c r="D329" s="7">
        <v>6689.81</v>
      </c>
      <c r="E329" s="7">
        <v>1679015.31</v>
      </c>
      <c r="F329" s="7">
        <v>1341678.22</v>
      </c>
      <c r="G329" s="7">
        <v>1196090.38</v>
      </c>
      <c r="H329" s="7">
        <v>421139.76</v>
      </c>
      <c r="I329" s="7">
        <v>170152.75</v>
      </c>
      <c r="J329" s="7">
        <v>47469.68</v>
      </c>
      <c r="K329" s="7">
        <v>18458.41</v>
      </c>
      <c r="L329" s="7">
        <v>0</v>
      </c>
      <c r="M329" s="7">
        <f t="shared" si="17"/>
        <v>4880694.319999999</v>
      </c>
      <c r="N329" s="7">
        <v>1608.22</v>
      </c>
      <c r="O329" s="7">
        <v>1842134.72</v>
      </c>
      <c r="P329" s="7">
        <v>943870.69</v>
      </c>
      <c r="Q329" s="7">
        <v>514769.09</v>
      </c>
      <c r="R329" s="7">
        <v>175176.55</v>
      </c>
      <c r="S329" s="7">
        <v>108172.5</v>
      </c>
      <c r="T329" s="7">
        <v>44612.97</v>
      </c>
      <c r="U329" s="7">
        <v>14238.7</v>
      </c>
      <c r="V329" s="7">
        <v>2713.63</v>
      </c>
      <c r="W329" s="7">
        <f t="shared" si="18"/>
        <v>3647297.07</v>
      </c>
      <c r="X329" s="7">
        <v>8298.03</v>
      </c>
      <c r="Y329" s="7">
        <v>3521150.03</v>
      </c>
      <c r="Z329" s="7">
        <v>2285548.91</v>
      </c>
      <c r="AA329" s="7">
        <v>1710859.47</v>
      </c>
      <c r="AB329" s="7">
        <v>596316.31</v>
      </c>
      <c r="AC329" s="7">
        <v>278325.25</v>
      </c>
      <c r="AD329" s="7">
        <v>92082.65</v>
      </c>
      <c r="AE329" s="7">
        <v>32697.11</v>
      </c>
      <c r="AF329" s="7">
        <v>2713.63</v>
      </c>
      <c r="AG329" s="7">
        <f t="shared" si="19"/>
        <v>8527991.39</v>
      </c>
    </row>
    <row r="330" spans="1:33" ht="12.75">
      <c r="A330" s="3" t="s">
        <v>654</v>
      </c>
      <c r="B330" s="6" t="s">
        <v>658</v>
      </c>
      <c r="C330" s="2" t="s">
        <v>655</v>
      </c>
      <c r="D330" s="7">
        <v>0</v>
      </c>
      <c r="E330" s="7">
        <v>1468204</v>
      </c>
      <c r="F330" s="7">
        <v>1093736</v>
      </c>
      <c r="G330" s="7">
        <v>1005891</v>
      </c>
      <c r="H330" s="7">
        <v>369514</v>
      </c>
      <c r="I330" s="7">
        <v>129970</v>
      </c>
      <c r="J330" s="7">
        <v>74922</v>
      </c>
      <c r="K330" s="7">
        <v>27907</v>
      </c>
      <c r="L330" s="7">
        <v>0</v>
      </c>
      <c r="M330" s="7">
        <f t="shared" si="17"/>
        <v>4170144</v>
      </c>
      <c r="N330" s="7">
        <v>0</v>
      </c>
      <c r="O330" s="7">
        <v>1790667</v>
      </c>
      <c r="P330" s="7">
        <v>1301409</v>
      </c>
      <c r="Q330" s="7">
        <v>485928</v>
      </c>
      <c r="R330" s="7">
        <v>112426</v>
      </c>
      <c r="S330" s="7">
        <v>50736</v>
      </c>
      <c r="T330" s="7">
        <v>31750</v>
      </c>
      <c r="U330" s="7">
        <v>15320</v>
      </c>
      <c r="V330" s="7">
        <v>2971</v>
      </c>
      <c r="W330" s="7">
        <f t="shared" si="18"/>
        <v>3791207</v>
      </c>
      <c r="X330" s="7">
        <v>0</v>
      </c>
      <c r="Y330" s="7">
        <v>3258871</v>
      </c>
      <c r="Z330" s="7">
        <v>2395145</v>
      </c>
      <c r="AA330" s="7">
        <v>1491819</v>
      </c>
      <c r="AB330" s="7">
        <v>481940</v>
      </c>
      <c r="AC330" s="7">
        <v>180706</v>
      </c>
      <c r="AD330" s="7">
        <v>106672</v>
      </c>
      <c r="AE330" s="7">
        <v>43227</v>
      </c>
      <c r="AF330" s="7">
        <v>2971</v>
      </c>
      <c r="AG330" s="7">
        <f t="shared" si="19"/>
        <v>7961351</v>
      </c>
    </row>
    <row r="331" spans="1:34" ht="12.75">
      <c r="A331" s="3" t="s">
        <v>656</v>
      </c>
      <c r="B331" s="6" t="s">
        <v>661</v>
      </c>
      <c r="C331" s="2" t="s">
        <v>657</v>
      </c>
      <c r="D331" s="7">
        <v>1175</v>
      </c>
      <c r="E331" s="7">
        <v>1160488</v>
      </c>
      <c r="F331" s="7">
        <v>1888784</v>
      </c>
      <c r="G331" s="7">
        <v>1176838</v>
      </c>
      <c r="H331" s="7">
        <v>371295</v>
      </c>
      <c r="I331" s="7">
        <v>125602</v>
      </c>
      <c r="J331" s="7">
        <v>43183</v>
      </c>
      <c r="K331" s="7">
        <v>9655</v>
      </c>
      <c r="L331" s="7">
        <v>0</v>
      </c>
      <c r="M331" s="7">
        <f t="shared" si="17"/>
        <v>4777020</v>
      </c>
      <c r="N331" s="7">
        <v>2522</v>
      </c>
      <c r="O331" s="7">
        <v>1087793</v>
      </c>
      <c r="P331" s="7">
        <v>1377929</v>
      </c>
      <c r="Q331" s="7">
        <v>625435</v>
      </c>
      <c r="R331" s="7">
        <v>142268</v>
      </c>
      <c r="S331" s="7">
        <v>63057</v>
      </c>
      <c r="T331" s="7">
        <v>28670</v>
      </c>
      <c r="U331" s="7">
        <v>5929</v>
      </c>
      <c r="V331" s="7">
        <v>0</v>
      </c>
      <c r="W331" s="7">
        <f t="shared" si="18"/>
        <v>3333603</v>
      </c>
      <c r="X331" s="7">
        <v>3697</v>
      </c>
      <c r="Y331" s="7">
        <v>2248281</v>
      </c>
      <c r="Z331" s="7">
        <v>3266713</v>
      </c>
      <c r="AA331" s="7">
        <v>1802273</v>
      </c>
      <c r="AB331" s="7">
        <v>513563</v>
      </c>
      <c r="AC331" s="7">
        <v>188659</v>
      </c>
      <c r="AD331" s="7">
        <v>71853</v>
      </c>
      <c r="AE331" s="7">
        <v>15584</v>
      </c>
      <c r="AF331" s="7">
        <v>0</v>
      </c>
      <c r="AG331" s="7">
        <f t="shared" si="19"/>
        <v>8110623</v>
      </c>
      <c r="AH331" s="4"/>
    </row>
    <row r="333" ht="12.75">
      <c r="A333" s="8" t="s">
        <v>741</v>
      </c>
    </row>
    <row r="334" ht="12.75">
      <c r="A334" s="3" t="s">
        <v>742</v>
      </c>
    </row>
  </sheetData>
  <autoFilter ref="A5:AG5"/>
  <mergeCells count="3">
    <mergeCell ref="D4:M4"/>
    <mergeCell ref="N4:W4"/>
    <mergeCell ref="X4:AG4"/>
  </mergeCells>
  <conditionalFormatting sqref="F54">
    <cfRule type="cellIs" priority="1" dxfId="0" operator="equal" stopIfTrue="1">
      <formula>D53</formula>
    </cfRule>
  </conditionalFormatting>
  <conditionalFormatting sqref="F79">
    <cfRule type="cellIs" priority="2" dxfId="0" operator="equal" stopIfTrue="1">
      <formula>#REF!</formula>
    </cfRule>
  </conditionalFormatting>
  <conditionalFormatting sqref="G69">
    <cfRule type="cellIs" priority="3" dxfId="0" operator="equal" stopIfTrue="1">
      <formula>#REF!</formula>
    </cfRule>
  </conditionalFormatting>
  <conditionalFormatting sqref="H17">
    <cfRule type="cellIs" priority="4" dxfId="0" operator="equal" stopIfTrue="1">
      <formula>#REF!</formula>
    </cfRule>
  </conditionalFormatting>
  <conditionalFormatting sqref="I76">
    <cfRule type="cellIs" priority="5" dxfId="0" operator="equal" stopIfTrue="1">
      <formula>#REF!</formula>
    </cfRule>
  </conditionalFormatting>
  <conditionalFormatting sqref="J291">
    <cfRule type="cellIs" priority="6" dxfId="0" operator="equal" stopIfTrue="1">
      <formula>#REF!</formula>
    </cfRule>
  </conditionalFormatting>
  <conditionalFormatting sqref="K259">
    <cfRule type="cellIs" priority="7" dxfId="0" operator="equal" stopIfTrue="1">
      <formula>#REF!</formula>
    </cfRule>
  </conditionalFormatting>
  <conditionalFormatting sqref="L80">
    <cfRule type="cellIs" priority="8" dxfId="0" operator="equal" stopIfTrue="1">
      <formula>#REF!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6"/>
  <sheetViews>
    <sheetView workbookViewId="0" topLeftCell="A301">
      <selection activeCell="A1" sqref="A1:A326"/>
    </sheetView>
  </sheetViews>
  <sheetFormatPr defaultColWidth="9.140625" defaultRowHeight="12.75"/>
  <sheetData>
    <row r="1" ht="12.75">
      <c r="A1" s="15" t="s">
        <v>7</v>
      </c>
    </row>
    <row r="2" ht="12.75">
      <c r="A2" s="15" t="s">
        <v>9</v>
      </c>
    </row>
    <row r="3" ht="12.75">
      <c r="A3" s="15" t="s">
        <v>11</v>
      </c>
    </row>
    <row r="4" ht="12.75">
      <c r="A4" s="15" t="s">
        <v>13</v>
      </c>
    </row>
    <row r="5" ht="12.75">
      <c r="A5" s="15" t="s">
        <v>15</v>
      </c>
    </row>
    <row r="6" ht="12.75">
      <c r="A6" s="15" t="s">
        <v>17</v>
      </c>
    </row>
    <row r="7" ht="12.75">
      <c r="A7" s="15" t="s">
        <v>19</v>
      </c>
    </row>
    <row r="8" ht="12.75">
      <c r="A8" s="15" t="s">
        <v>21</v>
      </c>
    </row>
    <row r="9" ht="12.75">
      <c r="A9" s="15" t="s">
        <v>681</v>
      </c>
    </row>
    <row r="10" ht="12.75">
      <c r="A10" s="15" t="s">
        <v>25</v>
      </c>
    </row>
    <row r="11" ht="12.75">
      <c r="A11" s="15" t="s">
        <v>27</v>
      </c>
    </row>
    <row r="12" ht="12.75">
      <c r="A12" s="15" t="s">
        <v>29</v>
      </c>
    </row>
    <row r="13" ht="12.75">
      <c r="A13" s="15" t="s">
        <v>31</v>
      </c>
    </row>
    <row r="14" ht="12.75">
      <c r="A14" s="15" t="s">
        <v>33</v>
      </c>
    </row>
    <row r="15" ht="12.75">
      <c r="A15" s="15" t="s">
        <v>35</v>
      </c>
    </row>
    <row r="16" ht="12.75">
      <c r="A16" s="15" t="s">
        <v>37</v>
      </c>
    </row>
    <row r="17" ht="12.75">
      <c r="A17" s="15" t="s">
        <v>39</v>
      </c>
    </row>
    <row r="18" ht="12.75">
      <c r="A18" s="15" t="s">
        <v>41</v>
      </c>
    </row>
    <row r="19" ht="12.75">
      <c r="A19" s="15" t="s">
        <v>43</v>
      </c>
    </row>
    <row r="20" ht="12.75">
      <c r="A20" s="15" t="s">
        <v>45</v>
      </c>
    </row>
    <row r="21" ht="12.75">
      <c r="A21" s="15" t="s">
        <v>682</v>
      </c>
    </row>
    <row r="22" ht="12.75">
      <c r="A22" s="15" t="s">
        <v>683</v>
      </c>
    </row>
    <row r="23" ht="12.75">
      <c r="A23" s="15" t="s">
        <v>51</v>
      </c>
    </row>
    <row r="24" ht="12.75">
      <c r="A24" s="15" t="s">
        <v>53</v>
      </c>
    </row>
    <row r="25" ht="12.75">
      <c r="A25" s="15" t="s">
        <v>55</v>
      </c>
    </row>
    <row r="26" ht="12.75">
      <c r="A26" s="15" t="s">
        <v>684</v>
      </c>
    </row>
    <row r="27" ht="12.75">
      <c r="A27" s="15" t="s">
        <v>685</v>
      </c>
    </row>
    <row r="28" ht="12.75">
      <c r="A28" s="15" t="s">
        <v>61</v>
      </c>
    </row>
    <row r="29" ht="12.75">
      <c r="A29" s="15" t="s">
        <v>63</v>
      </c>
    </row>
    <row r="30" ht="12.75">
      <c r="A30" s="15" t="s">
        <v>65</v>
      </c>
    </row>
    <row r="31" ht="12.75">
      <c r="A31" s="15" t="s">
        <v>67</v>
      </c>
    </row>
    <row r="32" ht="12.75">
      <c r="A32" s="15" t="s">
        <v>69</v>
      </c>
    </row>
    <row r="33" ht="12.75">
      <c r="A33" s="15" t="s">
        <v>686</v>
      </c>
    </row>
    <row r="34" ht="12.75">
      <c r="A34" s="15" t="s">
        <v>73</v>
      </c>
    </row>
    <row r="35" ht="12.75">
      <c r="A35" s="15" t="s">
        <v>75</v>
      </c>
    </row>
    <row r="36" ht="12.75">
      <c r="A36" s="15" t="s">
        <v>77</v>
      </c>
    </row>
    <row r="37" ht="12.75">
      <c r="A37" s="15" t="s">
        <v>79</v>
      </c>
    </row>
    <row r="38" ht="12.75">
      <c r="A38" s="15" t="s">
        <v>81</v>
      </c>
    </row>
    <row r="39" ht="12.75">
      <c r="A39" s="15" t="s">
        <v>83</v>
      </c>
    </row>
    <row r="40" ht="12.75">
      <c r="A40" s="15" t="s">
        <v>85</v>
      </c>
    </row>
    <row r="41" ht="12.75">
      <c r="A41" s="15" t="s">
        <v>87</v>
      </c>
    </row>
    <row r="42" ht="12.75">
      <c r="A42" s="15" t="s">
        <v>89</v>
      </c>
    </row>
    <row r="43" ht="12.75">
      <c r="A43" s="15" t="s">
        <v>91</v>
      </c>
    </row>
    <row r="44" ht="12.75">
      <c r="A44" s="15" t="s">
        <v>93</v>
      </c>
    </row>
    <row r="45" ht="12.75">
      <c r="A45" s="15" t="s">
        <v>95</v>
      </c>
    </row>
    <row r="46" ht="12.75">
      <c r="A46" s="15" t="s">
        <v>97</v>
      </c>
    </row>
    <row r="47" ht="12.75">
      <c r="A47" s="15" t="s">
        <v>99</v>
      </c>
    </row>
    <row r="48" ht="12.75">
      <c r="A48" s="15" t="s">
        <v>101</v>
      </c>
    </row>
    <row r="49" ht="12.75">
      <c r="A49" s="15" t="s">
        <v>103</v>
      </c>
    </row>
    <row r="50" ht="12.75">
      <c r="A50" s="15" t="s">
        <v>105</v>
      </c>
    </row>
    <row r="51" ht="12.75">
      <c r="A51" s="15" t="s">
        <v>107</v>
      </c>
    </row>
    <row r="52" ht="12.75">
      <c r="A52" s="15" t="s">
        <v>109</v>
      </c>
    </row>
    <row r="53" ht="12.75">
      <c r="A53" s="15" t="s">
        <v>111</v>
      </c>
    </row>
    <row r="54" ht="12.75">
      <c r="A54" s="15" t="s">
        <v>113</v>
      </c>
    </row>
    <row r="55" ht="12.75">
      <c r="A55" s="15" t="s">
        <v>115</v>
      </c>
    </row>
    <row r="56" ht="12.75">
      <c r="A56" s="15" t="s">
        <v>117</v>
      </c>
    </row>
    <row r="57" ht="12.75">
      <c r="A57" s="15" t="s">
        <v>119</v>
      </c>
    </row>
    <row r="58" ht="12.75">
      <c r="A58" s="15" t="s">
        <v>121</v>
      </c>
    </row>
    <row r="59" ht="12.75">
      <c r="A59" s="15" t="s">
        <v>123</v>
      </c>
    </row>
    <row r="60" ht="12.75">
      <c r="A60" s="15" t="s">
        <v>125</v>
      </c>
    </row>
    <row r="61" ht="12.75">
      <c r="A61" s="15" t="s">
        <v>127</v>
      </c>
    </row>
    <row r="62" ht="12.75">
      <c r="A62" s="15" t="s">
        <v>129</v>
      </c>
    </row>
    <row r="63" ht="12.75">
      <c r="A63" s="15" t="s">
        <v>131</v>
      </c>
    </row>
    <row r="64" ht="12.75">
      <c r="A64" s="15" t="s">
        <v>133</v>
      </c>
    </row>
    <row r="65" ht="12.75">
      <c r="A65" s="15" t="s">
        <v>135</v>
      </c>
    </row>
    <row r="66" ht="12.75">
      <c r="A66" s="15" t="s">
        <v>137</v>
      </c>
    </row>
    <row r="67" ht="12.75">
      <c r="A67" s="15" t="s">
        <v>139</v>
      </c>
    </row>
    <row r="68" ht="12.75">
      <c r="A68" s="15" t="s">
        <v>141</v>
      </c>
    </row>
    <row r="69" ht="12.75">
      <c r="A69" s="15" t="s">
        <v>143</v>
      </c>
    </row>
    <row r="70" ht="12.75">
      <c r="A70" s="15" t="s">
        <v>145</v>
      </c>
    </row>
    <row r="71" ht="12.75">
      <c r="A71" s="15" t="s">
        <v>147</v>
      </c>
    </row>
    <row r="72" ht="12.75">
      <c r="A72" s="15" t="s">
        <v>687</v>
      </c>
    </row>
    <row r="73" ht="12.75">
      <c r="A73" s="15" t="s">
        <v>151</v>
      </c>
    </row>
    <row r="74" ht="12.75">
      <c r="A74" s="15" t="s">
        <v>153</v>
      </c>
    </row>
    <row r="75" ht="12.75">
      <c r="A75" s="15" t="s">
        <v>688</v>
      </c>
    </row>
    <row r="76" ht="12.75">
      <c r="A76" s="15" t="s">
        <v>157</v>
      </c>
    </row>
    <row r="77" ht="12.75">
      <c r="A77" s="15" t="s">
        <v>159</v>
      </c>
    </row>
    <row r="78" ht="12.75">
      <c r="A78" s="15" t="s">
        <v>161</v>
      </c>
    </row>
    <row r="79" ht="12.75">
      <c r="A79" s="15" t="s">
        <v>163</v>
      </c>
    </row>
    <row r="80" ht="12.75">
      <c r="A80" s="15" t="s">
        <v>165</v>
      </c>
    </row>
    <row r="81" ht="12.75">
      <c r="A81" s="15" t="s">
        <v>167</v>
      </c>
    </row>
    <row r="82" ht="12.75">
      <c r="A82" s="15" t="s">
        <v>169</v>
      </c>
    </row>
    <row r="83" ht="12.75">
      <c r="A83" s="15" t="s">
        <v>171</v>
      </c>
    </row>
    <row r="84" ht="12.75">
      <c r="A84" s="15" t="s">
        <v>173</v>
      </c>
    </row>
    <row r="85" ht="12.75">
      <c r="A85" s="15" t="s">
        <v>175</v>
      </c>
    </row>
    <row r="86" ht="12.75">
      <c r="A86" s="15" t="s">
        <v>177</v>
      </c>
    </row>
    <row r="87" ht="12.75">
      <c r="A87" s="15" t="s">
        <v>179</v>
      </c>
    </row>
    <row r="88" ht="12.75">
      <c r="A88" s="15" t="s">
        <v>689</v>
      </c>
    </row>
    <row r="89" ht="12.75">
      <c r="A89" s="15" t="s">
        <v>690</v>
      </c>
    </row>
    <row r="90" ht="12.75">
      <c r="A90" s="15" t="s">
        <v>185</v>
      </c>
    </row>
    <row r="91" ht="12.75">
      <c r="A91" s="15" t="s">
        <v>187</v>
      </c>
    </row>
    <row r="92" ht="12.75">
      <c r="A92" s="15" t="s">
        <v>189</v>
      </c>
    </row>
    <row r="93" ht="12.75">
      <c r="A93" s="15" t="s">
        <v>191</v>
      </c>
    </row>
    <row r="94" ht="12.75">
      <c r="A94" s="15" t="s">
        <v>193</v>
      </c>
    </row>
    <row r="95" ht="12.75">
      <c r="A95" s="15" t="s">
        <v>195</v>
      </c>
    </row>
    <row r="96" ht="12.75">
      <c r="A96" s="15" t="s">
        <v>197</v>
      </c>
    </row>
    <row r="97" ht="12.75">
      <c r="A97" s="15" t="s">
        <v>691</v>
      </c>
    </row>
    <row r="98" ht="12.75">
      <c r="A98" s="15" t="s">
        <v>201</v>
      </c>
    </row>
    <row r="99" ht="12.75">
      <c r="A99" s="15" t="s">
        <v>203</v>
      </c>
    </row>
    <row r="100" ht="12.75">
      <c r="A100" s="15" t="s">
        <v>205</v>
      </c>
    </row>
    <row r="101" ht="12.75">
      <c r="A101" s="15" t="s">
        <v>207</v>
      </c>
    </row>
    <row r="102" ht="12.75">
      <c r="A102" s="15" t="s">
        <v>209</v>
      </c>
    </row>
    <row r="103" ht="12.75">
      <c r="A103" s="15" t="s">
        <v>211</v>
      </c>
    </row>
    <row r="104" ht="12.75">
      <c r="A104" s="15" t="s">
        <v>213</v>
      </c>
    </row>
    <row r="105" ht="12.75">
      <c r="A105" s="15" t="s">
        <v>215</v>
      </c>
    </row>
    <row r="106" ht="12.75">
      <c r="A106" s="15" t="s">
        <v>217</v>
      </c>
    </row>
    <row r="107" ht="12.75">
      <c r="A107" s="15" t="s">
        <v>219</v>
      </c>
    </row>
    <row r="108" ht="12.75">
      <c r="A108" s="15" t="s">
        <v>221</v>
      </c>
    </row>
    <row r="109" ht="12.75">
      <c r="A109" s="15" t="s">
        <v>223</v>
      </c>
    </row>
    <row r="110" ht="12.75">
      <c r="A110" s="15" t="s">
        <v>225</v>
      </c>
    </row>
    <row r="111" ht="12.75">
      <c r="A111" s="15" t="s">
        <v>227</v>
      </c>
    </row>
    <row r="112" ht="12.75">
      <c r="A112" s="15" t="s">
        <v>229</v>
      </c>
    </row>
    <row r="113" ht="12.75">
      <c r="A113" s="15" t="s">
        <v>231</v>
      </c>
    </row>
    <row r="114" ht="12.75">
      <c r="A114" s="15" t="s">
        <v>692</v>
      </c>
    </row>
    <row r="115" ht="12.75">
      <c r="A115" s="15" t="s">
        <v>235</v>
      </c>
    </row>
    <row r="116" ht="12.75">
      <c r="A116" s="15" t="s">
        <v>693</v>
      </c>
    </row>
    <row r="117" ht="12.75">
      <c r="A117" s="15" t="s">
        <v>239</v>
      </c>
    </row>
    <row r="118" ht="12.75">
      <c r="A118" s="15" t="s">
        <v>241</v>
      </c>
    </row>
    <row r="119" ht="12.75">
      <c r="A119" s="15" t="s">
        <v>243</v>
      </c>
    </row>
    <row r="120" ht="12.75">
      <c r="A120" s="15" t="s">
        <v>245</v>
      </c>
    </row>
    <row r="121" ht="12.75">
      <c r="A121" s="15" t="s">
        <v>247</v>
      </c>
    </row>
    <row r="122" ht="12.75">
      <c r="A122" s="15" t="s">
        <v>249</v>
      </c>
    </row>
    <row r="123" ht="12.75">
      <c r="A123" s="15" t="s">
        <v>694</v>
      </c>
    </row>
    <row r="124" ht="12.75">
      <c r="A124" s="15" t="s">
        <v>253</v>
      </c>
    </row>
    <row r="125" ht="12.75">
      <c r="A125" s="15" t="s">
        <v>255</v>
      </c>
    </row>
    <row r="126" ht="12.75">
      <c r="A126" s="15" t="s">
        <v>257</v>
      </c>
    </row>
    <row r="127" ht="12.75">
      <c r="A127" s="15" t="s">
        <v>695</v>
      </c>
    </row>
    <row r="128" ht="12.75">
      <c r="A128" s="15" t="s">
        <v>261</v>
      </c>
    </row>
    <row r="129" ht="12.75">
      <c r="A129" s="15" t="s">
        <v>263</v>
      </c>
    </row>
    <row r="130" ht="12.75">
      <c r="A130" s="15" t="s">
        <v>265</v>
      </c>
    </row>
    <row r="131" ht="12.75">
      <c r="A131" s="15" t="s">
        <v>696</v>
      </c>
    </row>
    <row r="132" ht="12.75">
      <c r="A132" s="15" t="s">
        <v>269</v>
      </c>
    </row>
    <row r="133" ht="12.75">
      <c r="A133" s="15" t="s">
        <v>271</v>
      </c>
    </row>
    <row r="134" ht="12.75">
      <c r="A134" s="15" t="s">
        <v>697</v>
      </c>
    </row>
    <row r="135" ht="12.75">
      <c r="A135" s="15" t="s">
        <v>275</v>
      </c>
    </row>
    <row r="136" ht="12.75">
      <c r="A136" s="15" t="s">
        <v>277</v>
      </c>
    </row>
    <row r="137" ht="12.75">
      <c r="A137" s="15" t="s">
        <v>698</v>
      </c>
    </row>
    <row r="138" ht="12.75">
      <c r="A138" s="15" t="s">
        <v>281</v>
      </c>
    </row>
    <row r="139" ht="12.75">
      <c r="A139" s="15" t="s">
        <v>283</v>
      </c>
    </row>
    <row r="140" ht="12.75">
      <c r="A140" s="15" t="s">
        <v>699</v>
      </c>
    </row>
    <row r="141" ht="12.75">
      <c r="A141" s="15" t="s">
        <v>287</v>
      </c>
    </row>
    <row r="142" ht="12.75">
      <c r="A142" s="15" t="s">
        <v>700</v>
      </c>
    </row>
    <row r="143" ht="12.75">
      <c r="A143" s="15" t="s">
        <v>701</v>
      </c>
    </row>
    <row r="144" ht="12.75">
      <c r="A144" s="15" t="s">
        <v>293</v>
      </c>
    </row>
    <row r="145" ht="12.75">
      <c r="A145" s="15" t="s">
        <v>295</v>
      </c>
    </row>
    <row r="146" ht="12.75">
      <c r="A146" s="15" t="s">
        <v>297</v>
      </c>
    </row>
    <row r="147" ht="12.75">
      <c r="A147" s="15" t="s">
        <v>299</v>
      </c>
    </row>
    <row r="148" ht="12.75">
      <c r="A148" s="15" t="s">
        <v>301</v>
      </c>
    </row>
    <row r="149" ht="12.75">
      <c r="A149" s="15" t="s">
        <v>303</v>
      </c>
    </row>
    <row r="150" ht="12.75">
      <c r="A150" s="15" t="s">
        <v>702</v>
      </c>
    </row>
    <row r="151" ht="12.75">
      <c r="A151" s="15" t="s">
        <v>307</v>
      </c>
    </row>
    <row r="152" ht="12.75">
      <c r="A152" s="15" t="s">
        <v>309</v>
      </c>
    </row>
    <row r="153" ht="12.75">
      <c r="A153" s="15" t="s">
        <v>311</v>
      </c>
    </row>
    <row r="154" ht="12.75">
      <c r="A154" s="15" t="s">
        <v>313</v>
      </c>
    </row>
    <row r="155" ht="12.75">
      <c r="A155" s="15" t="s">
        <v>315</v>
      </c>
    </row>
    <row r="156" ht="12.75">
      <c r="A156" s="15" t="s">
        <v>703</v>
      </c>
    </row>
    <row r="157" ht="12.75">
      <c r="A157" s="15" t="s">
        <v>319</v>
      </c>
    </row>
    <row r="158" ht="12.75">
      <c r="A158" s="15" t="s">
        <v>321</v>
      </c>
    </row>
    <row r="159" ht="12.75">
      <c r="A159" s="15" t="s">
        <v>704</v>
      </c>
    </row>
    <row r="160" ht="12.75">
      <c r="A160" s="15" t="s">
        <v>325</v>
      </c>
    </row>
    <row r="161" ht="12.75">
      <c r="A161" s="15" t="s">
        <v>327</v>
      </c>
    </row>
    <row r="162" ht="12.75">
      <c r="A162" s="15" t="s">
        <v>705</v>
      </c>
    </row>
    <row r="163" ht="12.75">
      <c r="A163" s="15" t="s">
        <v>331</v>
      </c>
    </row>
    <row r="164" ht="12.75">
      <c r="A164" s="15" t="s">
        <v>333</v>
      </c>
    </row>
    <row r="165" ht="12.75">
      <c r="A165" s="15" t="s">
        <v>335</v>
      </c>
    </row>
    <row r="166" ht="12.75">
      <c r="A166" s="15" t="s">
        <v>337</v>
      </c>
    </row>
    <row r="167" ht="12.75">
      <c r="A167" s="15" t="s">
        <v>339</v>
      </c>
    </row>
    <row r="168" ht="12.75">
      <c r="A168" s="15" t="s">
        <v>341</v>
      </c>
    </row>
    <row r="169" ht="12.75">
      <c r="A169" s="15" t="s">
        <v>706</v>
      </c>
    </row>
    <row r="170" ht="12.75">
      <c r="A170" s="15" t="s">
        <v>707</v>
      </c>
    </row>
    <row r="171" ht="12.75">
      <c r="A171" s="15" t="s">
        <v>347</v>
      </c>
    </row>
    <row r="172" ht="12.75">
      <c r="A172" s="15" t="s">
        <v>349</v>
      </c>
    </row>
    <row r="173" ht="12.75">
      <c r="A173" s="15" t="s">
        <v>708</v>
      </c>
    </row>
    <row r="174" ht="12.75">
      <c r="A174" s="15" t="s">
        <v>353</v>
      </c>
    </row>
    <row r="175" ht="12.75">
      <c r="A175" s="15" t="s">
        <v>355</v>
      </c>
    </row>
    <row r="176" ht="12.75">
      <c r="A176" s="15" t="s">
        <v>357</v>
      </c>
    </row>
    <row r="177" ht="12.75">
      <c r="A177" s="15" t="s">
        <v>359</v>
      </c>
    </row>
    <row r="178" ht="12.75">
      <c r="A178" s="15" t="s">
        <v>361</v>
      </c>
    </row>
    <row r="179" ht="12.75">
      <c r="A179" s="15" t="s">
        <v>363</v>
      </c>
    </row>
    <row r="180" ht="12.75">
      <c r="A180" s="15" t="s">
        <v>709</v>
      </c>
    </row>
    <row r="181" ht="12.75">
      <c r="A181" s="15" t="s">
        <v>367</v>
      </c>
    </row>
    <row r="182" ht="12.75">
      <c r="A182" s="15" t="s">
        <v>369</v>
      </c>
    </row>
    <row r="183" ht="12.75">
      <c r="A183" s="15" t="s">
        <v>710</v>
      </c>
    </row>
    <row r="184" ht="12.75">
      <c r="A184" s="15" t="s">
        <v>373</v>
      </c>
    </row>
    <row r="185" ht="12.75">
      <c r="A185" s="15" t="s">
        <v>711</v>
      </c>
    </row>
    <row r="186" ht="12.75">
      <c r="A186" s="15" t="s">
        <v>377</v>
      </c>
    </row>
    <row r="187" ht="12.75">
      <c r="A187" s="15" t="s">
        <v>379</v>
      </c>
    </row>
    <row r="188" ht="12.75">
      <c r="A188" s="15" t="s">
        <v>381</v>
      </c>
    </row>
    <row r="189" ht="12.75">
      <c r="A189" s="15" t="s">
        <v>383</v>
      </c>
    </row>
    <row r="190" ht="12.75">
      <c r="A190" s="15" t="s">
        <v>385</v>
      </c>
    </row>
    <row r="191" ht="12.75">
      <c r="A191" s="15" t="s">
        <v>387</v>
      </c>
    </row>
    <row r="192" ht="12.75">
      <c r="A192" s="15" t="s">
        <v>712</v>
      </c>
    </row>
    <row r="193" ht="12.75">
      <c r="A193" s="15" t="s">
        <v>713</v>
      </c>
    </row>
    <row r="194" ht="12.75">
      <c r="A194" s="15" t="s">
        <v>714</v>
      </c>
    </row>
    <row r="195" ht="12.75">
      <c r="A195" s="15" t="s">
        <v>395</v>
      </c>
    </row>
    <row r="196" ht="12.75">
      <c r="A196" s="15" t="s">
        <v>397</v>
      </c>
    </row>
    <row r="197" ht="12.75">
      <c r="A197" s="15" t="s">
        <v>399</v>
      </c>
    </row>
    <row r="198" ht="12.75">
      <c r="A198" s="15" t="s">
        <v>715</v>
      </c>
    </row>
    <row r="199" ht="12.75">
      <c r="A199" s="15" t="s">
        <v>716</v>
      </c>
    </row>
    <row r="200" ht="12.75">
      <c r="A200" s="15" t="s">
        <v>717</v>
      </c>
    </row>
    <row r="201" ht="12.75">
      <c r="A201" s="15" t="s">
        <v>718</v>
      </c>
    </row>
    <row r="202" ht="12.75">
      <c r="A202" s="15" t="s">
        <v>409</v>
      </c>
    </row>
    <row r="203" ht="12.75">
      <c r="A203" s="15" t="s">
        <v>411</v>
      </c>
    </row>
    <row r="204" ht="12.75">
      <c r="A204" s="15" t="s">
        <v>719</v>
      </c>
    </row>
    <row r="205" ht="12.75">
      <c r="A205" s="15" t="s">
        <v>415</v>
      </c>
    </row>
    <row r="206" ht="12.75">
      <c r="A206" s="15" t="s">
        <v>720</v>
      </c>
    </row>
    <row r="207" ht="12.75">
      <c r="A207" s="15" t="s">
        <v>419</v>
      </c>
    </row>
    <row r="208" ht="12.75">
      <c r="A208" s="15" t="s">
        <v>721</v>
      </c>
    </row>
    <row r="209" ht="12.75">
      <c r="A209" s="15" t="s">
        <v>423</v>
      </c>
    </row>
    <row r="210" ht="12.75">
      <c r="A210" s="15" t="s">
        <v>425</v>
      </c>
    </row>
    <row r="211" ht="12.75">
      <c r="A211" s="15" t="s">
        <v>427</v>
      </c>
    </row>
    <row r="212" ht="12.75">
      <c r="A212" s="15" t="s">
        <v>429</v>
      </c>
    </row>
    <row r="213" ht="12.75">
      <c r="A213" s="15" t="s">
        <v>431</v>
      </c>
    </row>
    <row r="214" ht="12.75">
      <c r="A214" s="15" t="s">
        <v>433</v>
      </c>
    </row>
    <row r="215" ht="12.75">
      <c r="A215" s="15" t="s">
        <v>435</v>
      </c>
    </row>
    <row r="216" ht="12.75">
      <c r="A216" s="15" t="s">
        <v>437</v>
      </c>
    </row>
    <row r="217" ht="12.75">
      <c r="A217" s="15" t="s">
        <v>439</v>
      </c>
    </row>
    <row r="218" ht="12.75">
      <c r="A218" s="15" t="s">
        <v>441</v>
      </c>
    </row>
    <row r="219" ht="12.75">
      <c r="A219" s="15" t="s">
        <v>443</v>
      </c>
    </row>
    <row r="220" ht="12.75">
      <c r="A220" s="15" t="s">
        <v>445</v>
      </c>
    </row>
    <row r="221" ht="12.75">
      <c r="A221" s="15" t="s">
        <v>722</v>
      </c>
    </row>
    <row r="222" ht="12.75">
      <c r="A222" s="15" t="s">
        <v>449</v>
      </c>
    </row>
    <row r="223" ht="12.75">
      <c r="A223" s="15" t="s">
        <v>451</v>
      </c>
    </row>
    <row r="224" ht="12.75">
      <c r="A224" s="15" t="s">
        <v>453</v>
      </c>
    </row>
    <row r="225" ht="12.75">
      <c r="A225" s="15" t="s">
        <v>455</v>
      </c>
    </row>
    <row r="226" ht="12.75">
      <c r="A226" s="15" t="s">
        <v>457</v>
      </c>
    </row>
    <row r="227" ht="12.75">
      <c r="A227" s="15" t="s">
        <v>459</v>
      </c>
    </row>
    <row r="228" ht="12.75">
      <c r="A228" s="15" t="s">
        <v>461</v>
      </c>
    </row>
    <row r="229" ht="12.75">
      <c r="A229" s="15" t="s">
        <v>463</v>
      </c>
    </row>
    <row r="230" ht="12.75">
      <c r="A230" s="15" t="s">
        <v>465</v>
      </c>
    </row>
    <row r="231" ht="12.75">
      <c r="A231" s="15" t="s">
        <v>467</v>
      </c>
    </row>
    <row r="232" ht="12.75">
      <c r="A232" s="15" t="s">
        <v>469</v>
      </c>
    </row>
    <row r="233" ht="12.75">
      <c r="A233" s="15" t="s">
        <v>723</v>
      </c>
    </row>
    <row r="234" ht="12.75">
      <c r="A234" s="15" t="s">
        <v>473</v>
      </c>
    </row>
    <row r="235" ht="12.75">
      <c r="A235" s="15" t="s">
        <v>475</v>
      </c>
    </row>
    <row r="236" ht="12.75">
      <c r="A236" s="15" t="s">
        <v>477</v>
      </c>
    </row>
    <row r="237" ht="12.75">
      <c r="A237" s="15" t="s">
        <v>479</v>
      </c>
    </row>
    <row r="238" ht="12.75">
      <c r="A238" s="15" t="s">
        <v>724</v>
      </c>
    </row>
    <row r="239" ht="12.75">
      <c r="A239" s="15" t="s">
        <v>483</v>
      </c>
    </row>
    <row r="240" ht="12.75">
      <c r="A240" s="15" t="s">
        <v>485</v>
      </c>
    </row>
    <row r="241" ht="12.75">
      <c r="A241" s="15" t="s">
        <v>487</v>
      </c>
    </row>
    <row r="242" ht="12.75">
      <c r="A242" s="15" t="s">
        <v>489</v>
      </c>
    </row>
    <row r="243" ht="12.75">
      <c r="A243" s="15" t="s">
        <v>491</v>
      </c>
    </row>
    <row r="244" ht="12.75">
      <c r="A244" s="15" t="s">
        <v>493</v>
      </c>
    </row>
    <row r="245" ht="12.75">
      <c r="A245" s="15" t="s">
        <v>495</v>
      </c>
    </row>
    <row r="246" ht="12.75">
      <c r="A246" s="15" t="s">
        <v>497</v>
      </c>
    </row>
    <row r="247" ht="12.75">
      <c r="A247" s="15" t="s">
        <v>499</v>
      </c>
    </row>
    <row r="248" ht="12.75">
      <c r="A248" s="15" t="s">
        <v>501</v>
      </c>
    </row>
    <row r="249" ht="12.75">
      <c r="A249" s="15" t="s">
        <v>503</v>
      </c>
    </row>
    <row r="250" ht="12.75">
      <c r="A250" s="15" t="s">
        <v>725</v>
      </c>
    </row>
    <row r="251" ht="12.75">
      <c r="A251" s="15" t="s">
        <v>726</v>
      </c>
    </row>
    <row r="252" ht="12.75">
      <c r="A252" s="15" t="s">
        <v>509</v>
      </c>
    </row>
    <row r="253" ht="12.75">
      <c r="A253" s="15" t="s">
        <v>511</v>
      </c>
    </row>
    <row r="254" ht="12.75">
      <c r="A254" s="15" t="s">
        <v>513</v>
      </c>
    </row>
    <row r="255" ht="12.75">
      <c r="A255" s="15" t="s">
        <v>515</v>
      </c>
    </row>
    <row r="256" ht="12.75">
      <c r="A256" s="15" t="s">
        <v>517</v>
      </c>
    </row>
    <row r="257" ht="12.75">
      <c r="A257" s="15" t="s">
        <v>519</v>
      </c>
    </row>
    <row r="258" ht="12.75">
      <c r="A258" s="15" t="s">
        <v>521</v>
      </c>
    </row>
    <row r="259" ht="12.75">
      <c r="A259" s="15" t="s">
        <v>523</v>
      </c>
    </row>
    <row r="260" ht="12.75">
      <c r="A260" s="15" t="s">
        <v>525</v>
      </c>
    </row>
    <row r="261" ht="12.75">
      <c r="A261" s="15" t="s">
        <v>727</v>
      </c>
    </row>
    <row r="262" ht="12.75">
      <c r="A262" s="15" t="s">
        <v>728</v>
      </c>
    </row>
    <row r="263" ht="12.75">
      <c r="A263" s="15" t="s">
        <v>531</v>
      </c>
    </row>
    <row r="264" ht="12.75">
      <c r="A264" s="15" t="s">
        <v>533</v>
      </c>
    </row>
    <row r="265" ht="12.75">
      <c r="A265" s="15" t="s">
        <v>535</v>
      </c>
    </row>
    <row r="266" ht="12.75">
      <c r="A266" s="15" t="s">
        <v>537</v>
      </c>
    </row>
    <row r="267" ht="12.75">
      <c r="A267" s="15" t="s">
        <v>539</v>
      </c>
    </row>
    <row r="268" ht="12.75">
      <c r="A268" s="15" t="s">
        <v>541</v>
      </c>
    </row>
    <row r="269" ht="12.75">
      <c r="A269" s="15" t="s">
        <v>543</v>
      </c>
    </row>
    <row r="270" ht="12.75">
      <c r="A270" s="15" t="s">
        <v>729</v>
      </c>
    </row>
    <row r="271" ht="12.75">
      <c r="A271" s="15" t="s">
        <v>730</v>
      </c>
    </row>
    <row r="272" ht="12.75">
      <c r="A272" s="15" t="s">
        <v>549</v>
      </c>
    </row>
    <row r="273" ht="12.75">
      <c r="A273" s="15" t="s">
        <v>551</v>
      </c>
    </row>
    <row r="274" ht="12.75">
      <c r="A274" s="15" t="s">
        <v>553</v>
      </c>
    </row>
    <row r="275" ht="12.75">
      <c r="A275" s="15" t="s">
        <v>555</v>
      </c>
    </row>
    <row r="276" ht="12.75">
      <c r="A276" s="15" t="s">
        <v>731</v>
      </c>
    </row>
    <row r="277" ht="12.75">
      <c r="A277" s="15" t="s">
        <v>559</v>
      </c>
    </row>
    <row r="278" ht="12.75">
      <c r="A278" s="15" t="s">
        <v>561</v>
      </c>
    </row>
    <row r="279" ht="12.75">
      <c r="A279" s="15" t="s">
        <v>563</v>
      </c>
    </row>
    <row r="280" ht="12.75">
      <c r="A280" s="15" t="s">
        <v>565</v>
      </c>
    </row>
    <row r="281" ht="12.75">
      <c r="A281" s="15" t="s">
        <v>567</v>
      </c>
    </row>
    <row r="282" ht="12.75">
      <c r="A282" s="15" t="s">
        <v>732</v>
      </c>
    </row>
    <row r="283" ht="12.75">
      <c r="A283" s="15" t="s">
        <v>733</v>
      </c>
    </row>
    <row r="284" ht="12.75">
      <c r="A284" s="15" t="s">
        <v>734</v>
      </c>
    </row>
    <row r="285" ht="12.75">
      <c r="A285" s="15" t="s">
        <v>575</v>
      </c>
    </row>
    <row r="286" ht="12.75">
      <c r="A286" s="15" t="s">
        <v>577</v>
      </c>
    </row>
    <row r="287" ht="12.75">
      <c r="A287" s="15" t="s">
        <v>579</v>
      </c>
    </row>
    <row r="288" ht="12.75">
      <c r="A288" s="15" t="s">
        <v>581</v>
      </c>
    </row>
    <row r="289" ht="12.75">
      <c r="A289" s="15" t="s">
        <v>583</v>
      </c>
    </row>
    <row r="290" ht="12.75">
      <c r="A290" s="15" t="s">
        <v>585</v>
      </c>
    </row>
    <row r="291" ht="12.75">
      <c r="A291" s="15" t="s">
        <v>587</v>
      </c>
    </row>
    <row r="292" ht="12.75">
      <c r="A292" s="15" t="s">
        <v>589</v>
      </c>
    </row>
    <row r="293" ht="12.75">
      <c r="A293" s="15" t="s">
        <v>591</v>
      </c>
    </row>
    <row r="294" ht="12.75">
      <c r="A294" s="15" t="s">
        <v>593</v>
      </c>
    </row>
    <row r="295" ht="12.75">
      <c r="A295" s="15" t="s">
        <v>735</v>
      </c>
    </row>
    <row r="296" ht="12.75">
      <c r="A296" s="15" t="s">
        <v>597</v>
      </c>
    </row>
    <row r="297" ht="12.75">
      <c r="A297" s="15" t="s">
        <v>599</v>
      </c>
    </row>
    <row r="298" ht="12.75">
      <c r="A298" s="15" t="s">
        <v>601</v>
      </c>
    </row>
    <row r="299" ht="12.75">
      <c r="A299" s="15" t="s">
        <v>603</v>
      </c>
    </row>
    <row r="300" ht="12.75">
      <c r="A300" s="15" t="s">
        <v>605</v>
      </c>
    </row>
    <row r="301" ht="12.75">
      <c r="A301" s="15" t="s">
        <v>607</v>
      </c>
    </row>
    <row r="302" ht="12.75">
      <c r="A302" s="15" t="s">
        <v>609</v>
      </c>
    </row>
    <row r="303" ht="12.75">
      <c r="A303" s="15" t="s">
        <v>736</v>
      </c>
    </row>
    <row r="304" ht="12.75">
      <c r="A304" s="15" t="s">
        <v>613</v>
      </c>
    </row>
    <row r="305" ht="12.75">
      <c r="A305" s="15" t="s">
        <v>615</v>
      </c>
    </row>
    <row r="306" ht="12.75">
      <c r="A306" s="15" t="s">
        <v>617</v>
      </c>
    </row>
    <row r="307" ht="12.75">
      <c r="A307" s="15" t="s">
        <v>619</v>
      </c>
    </row>
    <row r="308" ht="12.75">
      <c r="A308" s="15" t="s">
        <v>621</v>
      </c>
    </row>
    <row r="309" ht="12.75">
      <c r="A309" s="15" t="s">
        <v>623</v>
      </c>
    </row>
    <row r="310" ht="12.75">
      <c r="A310" s="15" t="s">
        <v>625</v>
      </c>
    </row>
    <row r="311" ht="12.75">
      <c r="A311" s="15" t="s">
        <v>737</v>
      </c>
    </row>
    <row r="312" ht="12.75">
      <c r="A312" s="15" t="s">
        <v>629</v>
      </c>
    </row>
    <row r="313" ht="12.75">
      <c r="A313" s="15" t="s">
        <v>631</v>
      </c>
    </row>
    <row r="314" ht="12.75">
      <c r="A314" s="15" t="s">
        <v>633</v>
      </c>
    </row>
    <row r="315" ht="12.75">
      <c r="A315" s="15" t="s">
        <v>738</v>
      </c>
    </row>
    <row r="316" ht="12.75">
      <c r="A316" s="15" t="s">
        <v>637</v>
      </c>
    </row>
    <row r="317" ht="12.75">
      <c r="A317" s="15" t="s">
        <v>639</v>
      </c>
    </row>
    <row r="318" ht="12.75">
      <c r="A318" s="15" t="s">
        <v>739</v>
      </c>
    </row>
    <row r="319" ht="12.75">
      <c r="A319" s="15" t="s">
        <v>643</v>
      </c>
    </row>
    <row r="320" ht="12.75">
      <c r="A320" s="15" t="s">
        <v>645</v>
      </c>
    </row>
    <row r="321" ht="12.75">
      <c r="A321" s="15" t="s">
        <v>647</v>
      </c>
    </row>
    <row r="322" ht="12.75">
      <c r="A322" s="15" t="s">
        <v>649</v>
      </c>
    </row>
    <row r="323" ht="12.75">
      <c r="A323" s="15" t="s">
        <v>651</v>
      </c>
    </row>
    <row r="324" ht="12.75">
      <c r="A324" s="15" t="s">
        <v>653</v>
      </c>
    </row>
    <row r="325" ht="12.75">
      <c r="A325" s="15" t="s">
        <v>655</v>
      </c>
    </row>
    <row r="326" ht="12.75">
      <c r="A326" s="15" t="s">
        <v>740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CBRAND1</dc:creator>
  <cp:keywords/>
  <dc:description/>
  <cp:lastModifiedBy>CBRAND1</cp:lastModifiedBy>
  <dcterms:created xsi:type="dcterms:W3CDTF">2014-02-26T14:09:26Z</dcterms:created>
  <dcterms:modified xsi:type="dcterms:W3CDTF">2014-02-26T15:45:27Z</dcterms:modified>
  <cp:category/>
  <cp:version/>
  <cp:contentType/>
  <cp:contentStatus/>
</cp:coreProperties>
</file>