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March 2012" sheetId="1" r:id="rId1"/>
  </sheets>
  <definedNames>
    <definedName name="List_of_organisations">#REF!</definedName>
    <definedName name="Main_Department">#REF!</definedName>
    <definedName name="Month">#REF!</definedName>
    <definedName name="Organisation_Type">#REF!</definedName>
    <definedName name="_xlnm.Print_Area" localSheetId="0">'March 2012'!$A$1:$AO$21</definedName>
    <definedName name="Yes_No">#REF!</definedName>
  </definedNames>
  <calcPr fullCalcOnLoad="1"/>
</workbook>
</file>

<file path=xl/sharedStrings.xml><?xml version="1.0" encoding="utf-8"?>
<sst xmlns="http://schemas.openxmlformats.org/spreadsheetml/2006/main" count="99" uniqueCount="53">
  <si>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</si>
  <si>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</si>
  <si>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</si>
  <si>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</si>
  <si>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</si>
  <si>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</si>
  <si>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</si>
  <si>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</si>
  <si>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</si>
  <si>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</si>
  <si>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</si>
  <si>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</si>
  <si>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</si>
  <si>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</si>
  <si>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</si>
  <si>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</si>
  <si>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</si>
  <si>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</si>
  <si>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</si>
  <si>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</si>
  <si>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</si>
  <si>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</si>
  <si>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</si>
  <si>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</si>
  <si>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</si>
  <si>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</si>
  <si>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</si>
  <si>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</si>
  <si>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</si>
  <si>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</si>
  <si>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</si>
  <si>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</si>
  <si>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</si>
  <si>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</si>
  <si>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</si>
  <si>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</si>
  <si>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</si>
  <si>
    <t>Standards and Testing Agency</t>
  </si>
  <si>
    <t>Executive Agency</t>
  </si>
  <si>
    <t>Children &amp; Family Court Advisory &amp; Support Services</t>
  </si>
  <si>
    <t>Executive Non-Departmental Public Body</t>
  </si>
  <si>
    <t>161 agency staff includes Practitioners as well as Admin/Clerical</t>
  </si>
  <si>
    <t>Children's Workforce Development Council</t>
  </si>
  <si>
    <t>General Teaching Council for England</t>
  </si>
  <si>
    <t>National College for School Leadership</t>
  </si>
  <si>
    <t>Office for Standards in Education, Children's Services &amp; Skills</t>
  </si>
  <si>
    <t>Non-Ministerial Department</t>
  </si>
  <si>
    <t>Office of Qualifications &amp; Examinations Regulation</t>
  </si>
  <si>
    <t>Partnerships for Schools</t>
  </si>
  <si>
    <t>Qualifications &amp; Curriculum Development Authority</t>
  </si>
  <si>
    <t>The Office of the Children's Commissioner</t>
  </si>
  <si>
    <t>Training &amp; Development Agency for Schools</t>
  </si>
  <si>
    <t>Young People's Learning Agency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</si>
</sst>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28">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3" fontId="0" fillId="20" borderId="10" xfId="0" applyNumberFormat="1" applyFont="1" applyFill="1" applyBorder="1" applyAlignment="1" applyProtection="1">
      <alignment horizontal="right" vertical="center"/>
      <protection/>
    </xf>
    <xf numFmtId="0" fontId="0" fillId="20" borderId="10" xfId="0" applyFill="1" applyBorder="1" applyAlignment="1" applyProtection="1">
      <alignment horizontal="right" vertical="center"/>
      <protection/>
    </xf>
    <xf numFmtId="3" fontId="0" fillId="22"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22" borderId="10" xfId="0" applyNumberFormat="1" applyFont="1" applyFill="1" applyBorder="1" applyAlignment="1" applyProtection="1">
      <alignment horizontal="right" vertical="center"/>
      <protection/>
    </xf>
    <xf numFmtId="186" fontId="0" fillId="25" borderId="10" xfId="0" applyNumberFormat="1" applyFill="1" applyBorder="1" applyAlignment="1" applyProtection="1">
      <alignment horizontal="right" vertical="center"/>
      <protection locked="0"/>
    </xf>
    <xf numFmtId="186" fontId="0" fillId="22" borderId="10" xfId="0" applyNumberFormat="1" applyFill="1" applyBorder="1" applyAlignment="1" applyProtection="1">
      <alignment horizontal="right" vertical="center"/>
      <protection/>
    </xf>
    <xf numFmtId="0" fontId="0" fillId="25" borderId="10" xfId="0" applyNumberFormat="1" applyFill="1" applyBorder="1" applyAlignment="1" applyProtection="1">
      <alignment vertical="center"/>
      <protection locked="0"/>
    </xf>
    <xf numFmtId="0" fontId="0" fillId="25" borderId="10" xfId="0" applyFill="1" applyBorder="1" applyAlignment="1" applyProtection="1">
      <alignment vertical="center"/>
      <protection locked="0"/>
    </xf>
    <xf numFmtId="0" fontId="0" fillId="25" borderId="0" xfId="0" applyFont="1" applyFill="1" applyAlignment="1" applyProtection="1">
      <alignment vertical="center"/>
      <protection locked="0"/>
    </xf>
    <xf numFmtId="0" fontId="0" fillId="25" borderId="10" xfId="0" applyFont="1" applyFill="1" applyBorder="1" applyAlignment="1" applyProtection="1">
      <alignment vertical="center"/>
      <protection locked="0"/>
    </xf>
    <xf numFmtId="0" fontId="0" fillId="25" borderId="10" xfId="0" applyNumberFormat="1" applyFont="1" applyFill="1" applyBorder="1" applyAlignment="1" applyProtection="1">
      <alignment vertical="center"/>
      <protection locked="0"/>
    </xf>
    <xf numFmtId="0" fontId="27" fillId="0" borderId="13"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5" fillId="0" borderId="19"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7" fillId="0" borderId="15"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7" xfId="0" applyFont="1" applyFill="1" applyBorder="1" applyAlignment="1" applyProtection="1">
      <alignment horizontal="center"/>
      <protection/>
    </xf>
    <xf numFmtId="0" fontId="25" fillId="0" borderId="14" xfId="0" applyFont="1" applyFill="1" applyBorder="1" applyAlignment="1" applyProtection="1">
      <alignment/>
      <protection/>
    </xf>
    <xf numFmtId="0" fontId="25" fillId="0" borderId="15" xfId="0" applyFont="1" applyFill="1" applyBorder="1" applyAlignment="1" applyProtection="1">
      <alignment/>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5" fillId="0" borderId="13" xfId="0" applyFont="1" applyFill="1" applyBorder="1" applyAlignment="1" applyProtection="1">
      <alignment horizontal="center"/>
      <protection/>
    </xf>
    <xf numFmtId="0" fontId="27" fillId="0" borderId="20"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7" fillId="0" borderId="19" xfId="0" applyFont="1" applyFill="1" applyBorder="1" applyAlignment="1" applyProtection="1">
      <alignment horizontal="center" wrapText="1"/>
      <protection/>
    </xf>
    <xf numFmtId="0" fontId="25" fillId="0" borderId="16"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0"/>
  <sheetViews>
    <sheetView tabSelected="1" zoomScale="90" zoomScaleNormal="90" zoomScalePageLayoutView="0" workbookViewId="0" topLeftCell="A1">
      <selection activeCell="AP25" sqref="AP25"/>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36" t="s">
        <v>12</v>
      </c>
      <c r="B1" s="36" t="s">
        <v>1</v>
      </c>
      <c r="C1" s="36" t="s">
        <v>0</v>
      </c>
      <c r="D1" s="39" t="s">
        <v>8</v>
      </c>
      <c r="E1" s="40"/>
      <c r="F1" s="40"/>
      <c r="G1" s="40"/>
      <c r="H1" s="40"/>
      <c r="I1" s="40"/>
      <c r="J1" s="40"/>
      <c r="K1" s="40"/>
      <c r="L1" s="40"/>
      <c r="M1" s="40"/>
      <c r="N1" s="40"/>
      <c r="O1" s="40"/>
      <c r="P1" s="40"/>
      <c r="Q1" s="41"/>
      <c r="R1" s="48" t="s">
        <v>15</v>
      </c>
      <c r="S1" s="58"/>
      <c r="T1" s="58"/>
      <c r="U1" s="58"/>
      <c r="V1" s="58"/>
      <c r="W1" s="58"/>
      <c r="X1" s="58"/>
      <c r="Y1" s="58"/>
      <c r="Z1" s="58"/>
      <c r="AA1" s="49"/>
      <c r="AB1" s="55" t="s">
        <v>25</v>
      </c>
      <c r="AC1" s="35"/>
      <c r="AD1" s="52" t="s">
        <v>11</v>
      </c>
      <c r="AE1" s="53"/>
      <c r="AF1" s="53"/>
      <c r="AG1" s="53"/>
      <c r="AH1" s="53"/>
      <c r="AI1" s="53"/>
      <c r="AJ1" s="54"/>
      <c r="AK1" s="47" t="s">
        <v>32</v>
      </c>
      <c r="AL1" s="47"/>
      <c r="AM1" s="47"/>
      <c r="AN1" s="44" t="s">
        <v>24</v>
      </c>
      <c r="AO1" s="36" t="s">
        <v>33</v>
      </c>
    </row>
    <row r="2" spans="1:41" s="1" customFormat="1" ht="53.25" customHeight="1">
      <c r="A2" s="50"/>
      <c r="B2" s="50"/>
      <c r="C2" s="50"/>
      <c r="D2" s="42" t="s">
        <v>28</v>
      </c>
      <c r="E2" s="43"/>
      <c r="F2" s="42" t="s">
        <v>29</v>
      </c>
      <c r="G2" s="43"/>
      <c r="H2" s="42" t="s">
        <v>30</v>
      </c>
      <c r="I2" s="43"/>
      <c r="J2" s="42" t="s">
        <v>6</v>
      </c>
      <c r="K2" s="43"/>
      <c r="L2" s="42" t="s">
        <v>31</v>
      </c>
      <c r="M2" s="43"/>
      <c r="N2" s="42" t="s">
        <v>5</v>
      </c>
      <c r="O2" s="43"/>
      <c r="P2" s="39" t="s">
        <v>9</v>
      </c>
      <c r="Q2" s="41"/>
      <c r="R2" s="39" t="s">
        <v>13</v>
      </c>
      <c r="S2" s="49"/>
      <c r="T2" s="48" t="s">
        <v>3</v>
      </c>
      <c r="U2" s="49"/>
      <c r="V2" s="48" t="s">
        <v>4</v>
      </c>
      <c r="W2" s="49"/>
      <c r="X2" s="48" t="s">
        <v>14</v>
      </c>
      <c r="Y2" s="49"/>
      <c r="Z2" s="39" t="s">
        <v>10</v>
      </c>
      <c r="AA2" s="41"/>
      <c r="AB2" s="56"/>
      <c r="AC2" s="57"/>
      <c r="AD2" s="36" t="s">
        <v>17</v>
      </c>
      <c r="AE2" s="36" t="s">
        <v>16</v>
      </c>
      <c r="AF2" s="36" t="s">
        <v>18</v>
      </c>
      <c r="AG2" s="36" t="s">
        <v>19</v>
      </c>
      <c r="AH2" s="36" t="s">
        <v>20</v>
      </c>
      <c r="AI2" s="36" t="s">
        <v>21</v>
      </c>
      <c r="AJ2" s="59" t="s">
        <v>23</v>
      </c>
      <c r="AK2" s="36" t="s">
        <v>26</v>
      </c>
      <c r="AL2" s="36" t="s">
        <v>27</v>
      </c>
      <c r="AM2" s="36" t="s">
        <v>22</v>
      </c>
      <c r="AN2" s="45"/>
      <c r="AO2" s="37"/>
    </row>
    <row r="3" spans="1:41" ht="57.75" customHeight="1">
      <c r="A3" s="51"/>
      <c r="B3" s="51"/>
      <c r="C3" s="51"/>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8"/>
      <c r="AE3" s="38"/>
      <c r="AF3" s="38"/>
      <c r="AG3" s="38"/>
      <c r="AH3" s="38"/>
      <c r="AI3" s="38"/>
      <c r="AJ3" s="59"/>
      <c r="AK3" s="38"/>
      <c r="AL3" s="38"/>
      <c r="AM3" s="38"/>
      <c r="AN3" s="46"/>
      <c r="AO3" s="38"/>
    </row>
    <row r="4" spans="1:42" s="32" customFormat="1" ht="15">
      <c r="A4" s="18" t="s">
        <v>34</v>
      </c>
      <c r="B4" s="18" t="s">
        <v>35</v>
      </c>
      <c r="C4" s="19" t="s">
        <v>34</v>
      </c>
      <c r="D4" s="20">
        <v>194</v>
      </c>
      <c r="E4" s="21">
        <v>179.68</v>
      </c>
      <c r="F4" s="21">
        <v>453</v>
      </c>
      <c r="G4" s="21">
        <v>427.9</v>
      </c>
      <c r="H4" s="21">
        <v>1162</v>
      </c>
      <c r="I4" s="21">
        <v>1122.31</v>
      </c>
      <c r="J4" s="21">
        <v>768</v>
      </c>
      <c r="K4" s="21">
        <v>739.43</v>
      </c>
      <c r="L4" s="21">
        <v>122</v>
      </c>
      <c r="M4" s="21">
        <v>115.96</v>
      </c>
      <c r="N4" s="21"/>
      <c r="O4" s="21"/>
      <c r="P4" s="22">
        <f>SUM(D4,F4,H4,J4,L4,N4)</f>
        <v>2699</v>
      </c>
      <c r="Q4" s="22">
        <f>SUM(E4,G4,I4,K4,M4,O4)</f>
        <v>2585.2799999999997</v>
      </c>
      <c r="R4" s="21">
        <v>23</v>
      </c>
      <c r="S4" s="21">
        <v>16</v>
      </c>
      <c r="T4" s="21"/>
      <c r="U4" s="21"/>
      <c r="V4" s="21">
        <v>9</v>
      </c>
      <c r="W4" s="21">
        <v>9</v>
      </c>
      <c r="X4" s="21"/>
      <c r="Y4" s="21"/>
      <c r="Z4" s="23">
        <f>SUM(R4,T4,V4,X4,)</f>
        <v>32</v>
      </c>
      <c r="AA4" s="23">
        <f>SUM(S4,U4,W4,Y4)</f>
        <v>25</v>
      </c>
      <c r="AB4" s="24">
        <f>P4+Z4</f>
        <v>2731</v>
      </c>
      <c r="AC4" s="24">
        <f>Q4+AA4</f>
        <v>2610.2799999999997</v>
      </c>
      <c r="AD4" s="25">
        <v>9187415.129999999</v>
      </c>
      <c r="AE4" s="26">
        <v>0</v>
      </c>
      <c r="AF4" s="26">
        <v>-72861.48</v>
      </c>
      <c r="AG4" s="26">
        <v>186764.4</v>
      </c>
      <c r="AH4" s="26">
        <v>1112792.59</v>
      </c>
      <c r="AI4" s="26">
        <v>796049.54</v>
      </c>
      <c r="AJ4" s="27">
        <f>SUM(AD4:AI4)</f>
        <v>11210160.18</v>
      </c>
      <c r="AK4" s="28">
        <v>399784.99</v>
      </c>
      <c r="AL4" s="28">
        <v>48522.13</v>
      </c>
      <c r="AM4" s="29">
        <f>SUM(AK4:AL4)</f>
        <v>448307.12</v>
      </c>
      <c r="AN4" s="29">
        <f>SUM(AM4,AJ4)</f>
        <v>11658467.299999999</v>
      </c>
      <c r="AO4" s="30" t="s">
        <v>36</v>
      </c>
      <c r="AP4" s="31"/>
    </row>
    <row r="5" spans="1:42" s="32" customFormat="1" ht="15">
      <c r="A5" s="18" t="s">
        <v>37</v>
      </c>
      <c r="B5" s="18" t="s">
        <v>38</v>
      </c>
      <c r="C5" s="18" t="s">
        <v>34</v>
      </c>
      <c r="D5" s="21">
        <v>1</v>
      </c>
      <c r="E5" s="21">
        <v>1</v>
      </c>
      <c r="F5" s="21">
        <v>17</v>
      </c>
      <c r="G5" s="21">
        <v>16.89</v>
      </c>
      <c r="H5" s="21">
        <v>33</v>
      </c>
      <c r="I5" s="21">
        <v>32.02</v>
      </c>
      <c r="J5" s="21">
        <v>35</v>
      </c>
      <c r="K5" s="21">
        <v>34.66</v>
      </c>
      <c r="L5" s="21">
        <v>4</v>
      </c>
      <c r="M5" s="21">
        <v>3.86</v>
      </c>
      <c r="N5" s="21"/>
      <c r="O5" s="21"/>
      <c r="P5" s="22">
        <f aca="true" t="shared" si="0" ref="P5:Q16">SUM(D5,F5,H5,J5,L5,N5)</f>
        <v>90</v>
      </c>
      <c r="Q5" s="22">
        <f t="shared" si="0"/>
        <v>88.42999999999999</v>
      </c>
      <c r="R5" s="21"/>
      <c r="S5" s="21"/>
      <c r="T5" s="21"/>
      <c r="U5" s="21"/>
      <c r="V5" s="21">
        <v>7</v>
      </c>
      <c r="W5" s="21">
        <v>1.7</v>
      </c>
      <c r="X5" s="21"/>
      <c r="Y5" s="21"/>
      <c r="Z5" s="23">
        <f aca="true" t="shared" si="1" ref="Z5:Z16">SUM(R5,T5,V5,X5,)</f>
        <v>7</v>
      </c>
      <c r="AA5" s="23">
        <f aca="true" t="shared" si="2" ref="AA5:AA16">SUM(S5,U5,W5,Y5)</f>
        <v>1.7</v>
      </c>
      <c r="AB5" s="24">
        <f aca="true" t="shared" si="3" ref="AB5:AC16">P5+Z5</f>
        <v>97</v>
      </c>
      <c r="AC5" s="24">
        <f t="shared" si="3"/>
        <v>90.13</v>
      </c>
      <c r="AD5" s="25">
        <v>308439.6</v>
      </c>
      <c r="AE5" s="26">
        <v>0</v>
      </c>
      <c r="AF5" s="26">
        <v>0</v>
      </c>
      <c r="AG5" s="26">
        <v>0</v>
      </c>
      <c r="AH5" s="26">
        <v>63629.39</v>
      </c>
      <c r="AI5" s="26">
        <v>27243.78</v>
      </c>
      <c r="AJ5" s="27">
        <f aca="true" t="shared" si="4" ref="AJ5:AJ16">SUM(AD5:AI5)</f>
        <v>399312.77</v>
      </c>
      <c r="AK5" s="28">
        <v>0</v>
      </c>
      <c r="AL5" s="28">
        <v>-12.56</v>
      </c>
      <c r="AM5" s="29">
        <f aca="true" t="shared" si="5" ref="AM5:AM16">SUM(AK5:AL5)</f>
        <v>-12.56</v>
      </c>
      <c r="AN5" s="29">
        <f aca="true" t="shared" si="6" ref="AN5:AN16">SUM(AM5,AJ5)</f>
        <v>399300.21</v>
      </c>
      <c r="AO5" s="33"/>
      <c r="AP5" s="33"/>
    </row>
    <row r="6" spans="1:42" s="32" customFormat="1" ht="15">
      <c r="A6" s="18" t="s">
        <v>39</v>
      </c>
      <c r="B6" s="18" t="s">
        <v>40</v>
      </c>
      <c r="C6" s="18" t="s">
        <v>34</v>
      </c>
      <c r="D6" s="21">
        <v>277</v>
      </c>
      <c r="E6" s="21">
        <v>254.52</v>
      </c>
      <c r="F6" s="21">
        <v>113</v>
      </c>
      <c r="G6" s="21">
        <v>107.16</v>
      </c>
      <c r="H6" s="21">
        <v>106</v>
      </c>
      <c r="I6" s="21">
        <v>103.2</v>
      </c>
      <c r="J6" s="21">
        <v>1412</v>
      </c>
      <c r="K6" s="21">
        <v>1195.95</v>
      </c>
      <c r="L6" s="21">
        <v>30</v>
      </c>
      <c r="M6" s="21">
        <v>29.200000000000003</v>
      </c>
      <c r="N6" s="21"/>
      <c r="O6" s="21"/>
      <c r="P6" s="22">
        <f t="shared" si="0"/>
        <v>1938</v>
      </c>
      <c r="Q6" s="22">
        <f t="shared" si="0"/>
        <v>1690.03</v>
      </c>
      <c r="R6" s="21">
        <v>161</v>
      </c>
      <c r="S6" s="21">
        <v>161</v>
      </c>
      <c r="T6" s="21">
        <v>9</v>
      </c>
      <c r="U6" s="21">
        <v>9</v>
      </c>
      <c r="V6" s="21"/>
      <c r="W6" s="21"/>
      <c r="X6" s="21"/>
      <c r="Y6" s="21"/>
      <c r="Z6" s="23">
        <f t="shared" si="1"/>
        <v>170</v>
      </c>
      <c r="AA6" s="23">
        <f t="shared" si="2"/>
        <v>170</v>
      </c>
      <c r="AB6" s="24">
        <f t="shared" si="3"/>
        <v>2108</v>
      </c>
      <c r="AC6" s="24">
        <f t="shared" si="3"/>
        <v>1860.03</v>
      </c>
      <c r="AD6" s="25">
        <v>5652636</v>
      </c>
      <c r="AE6" s="26">
        <v>114187</v>
      </c>
      <c r="AF6" s="26"/>
      <c r="AG6" s="26">
        <v>21695</v>
      </c>
      <c r="AH6" s="26">
        <v>910612</v>
      </c>
      <c r="AI6" s="26">
        <v>474873</v>
      </c>
      <c r="AJ6" s="27">
        <f t="shared" si="4"/>
        <v>7174003</v>
      </c>
      <c r="AK6" s="28">
        <v>965387</v>
      </c>
      <c r="AL6" s="28"/>
      <c r="AM6" s="29">
        <f t="shared" si="5"/>
        <v>965387</v>
      </c>
      <c r="AN6" s="29">
        <f t="shared" si="6"/>
        <v>8139390</v>
      </c>
      <c r="AO6" s="33" t="s">
        <v>41</v>
      </c>
      <c r="AP6" s="33"/>
    </row>
    <row r="7" spans="1:42" s="32" customFormat="1" ht="15">
      <c r="A7" s="18" t="s">
        <v>42</v>
      </c>
      <c r="B7" s="18" t="s">
        <v>40</v>
      </c>
      <c r="C7" s="18" t="s">
        <v>34</v>
      </c>
      <c r="D7" s="21">
        <v>2</v>
      </c>
      <c r="E7" s="21">
        <v>2</v>
      </c>
      <c r="F7" s="21">
        <v>24</v>
      </c>
      <c r="G7" s="21">
        <v>24</v>
      </c>
      <c r="H7" s="21">
        <v>80</v>
      </c>
      <c r="I7" s="21">
        <v>78.77</v>
      </c>
      <c r="J7" s="21">
        <v>17</v>
      </c>
      <c r="K7" s="21">
        <v>16.29</v>
      </c>
      <c r="L7" s="21">
        <v>6</v>
      </c>
      <c r="M7" s="21">
        <v>6</v>
      </c>
      <c r="N7" s="21">
        <v>8</v>
      </c>
      <c r="O7" s="21">
        <v>0.9</v>
      </c>
      <c r="P7" s="22">
        <f t="shared" si="0"/>
        <v>137</v>
      </c>
      <c r="Q7" s="22">
        <f t="shared" si="0"/>
        <v>127.96000000000001</v>
      </c>
      <c r="R7" s="21"/>
      <c r="S7" s="21"/>
      <c r="T7" s="21">
        <v>1</v>
      </c>
      <c r="U7" s="21">
        <v>1</v>
      </c>
      <c r="V7" s="21"/>
      <c r="W7" s="21"/>
      <c r="X7" s="21"/>
      <c r="Y7" s="21"/>
      <c r="Z7" s="23">
        <f t="shared" si="1"/>
        <v>1</v>
      </c>
      <c r="AA7" s="23">
        <f t="shared" si="2"/>
        <v>1</v>
      </c>
      <c r="AB7" s="24">
        <f t="shared" si="3"/>
        <v>138</v>
      </c>
      <c r="AC7" s="24">
        <f t="shared" si="3"/>
        <v>128.96</v>
      </c>
      <c r="AD7" s="25">
        <v>575091.8234609785</v>
      </c>
      <c r="AE7" s="26"/>
      <c r="AF7" s="26"/>
      <c r="AG7" s="26"/>
      <c r="AH7" s="26">
        <v>97784.71397291563</v>
      </c>
      <c r="AI7" s="26">
        <v>47407.282566106</v>
      </c>
      <c r="AJ7" s="27">
        <f t="shared" si="4"/>
        <v>720283.8200000001</v>
      </c>
      <c r="AK7" s="28">
        <v>76857.2</v>
      </c>
      <c r="AL7" s="28"/>
      <c r="AM7" s="29">
        <f t="shared" si="5"/>
        <v>76857.2</v>
      </c>
      <c r="AN7" s="29">
        <f t="shared" si="6"/>
        <v>797141.02</v>
      </c>
      <c r="AO7" s="33"/>
      <c r="AP7" s="33"/>
    </row>
    <row r="8" spans="1:42" s="32" customFormat="1" ht="15">
      <c r="A8" s="18" t="s">
        <v>43</v>
      </c>
      <c r="B8" s="18" t="s">
        <v>40</v>
      </c>
      <c r="C8" s="18" t="s">
        <v>34</v>
      </c>
      <c r="D8" s="21">
        <v>42</v>
      </c>
      <c r="E8" s="21">
        <v>39.38</v>
      </c>
      <c r="F8" s="21">
        <v>33</v>
      </c>
      <c r="G8" s="21">
        <v>31.3</v>
      </c>
      <c r="H8" s="21">
        <v>37</v>
      </c>
      <c r="I8" s="21">
        <v>35.43</v>
      </c>
      <c r="J8" s="21">
        <v>23</v>
      </c>
      <c r="K8" s="21">
        <v>22.6</v>
      </c>
      <c r="L8" s="21">
        <v>4</v>
      </c>
      <c r="M8" s="21">
        <v>4</v>
      </c>
      <c r="N8" s="21"/>
      <c r="O8" s="21"/>
      <c r="P8" s="22">
        <f t="shared" si="0"/>
        <v>139</v>
      </c>
      <c r="Q8" s="22">
        <f t="shared" si="0"/>
        <v>132.71</v>
      </c>
      <c r="R8" s="21">
        <v>13</v>
      </c>
      <c r="S8" s="21">
        <v>12.6</v>
      </c>
      <c r="T8" s="21"/>
      <c r="U8" s="21"/>
      <c r="V8" s="21">
        <v>11</v>
      </c>
      <c r="W8" s="21">
        <v>9.7</v>
      </c>
      <c r="X8" s="21"/>
      <c r="Y8" s="21"/>
      <c r="Z8" s="23">
        <f t="shared" si="1"/>
        <v>24</v>
      </c>
      <c r="AA8" s="23">
        <f t="shared" si="2"/>
        <v>22.299999999999997</v>
      </c>
      <c r="AB8" s="24">
        <f t="shared" si="3"/>
        <v>163</v>
      </c>
      <c r="AC8" s="24">
        <f t="shared" si="3"/>
        <v>155.01</v>
      </c>
      <c r="AD8" s="25">
        <v>344455.24</v>
      </c>
      <c r="AE8" s="26">
        <v>32553.61</v>
      </c>
      <c r="AF8" s="26"/>
      <c r="AG8" s="26">
        <v>483.23</v>
      </c>
      <c r="AH8" s="26">
        <v>58409.68</v>
      </c>
      <c r="AI8" s="26">
        <v>29317.81</v>
      </c>
      <c r="AJ8" s="27">
        <f t="shared" si="4"/>
        <v>465219.56999999995</v>
      </c>
      <c r="AK8" s="28">
        <v>178727.96</v>
      </c>
      <c r="AL8" s="28"/>
      <c r="AM8" s="29">
        <f t="shared" si="5"/>
        <v>178727.96</v>
      </c>
      <c r="AN8" s="29">
        <f t="shared" si="6"/>
        <v>643947.5299999999</v>
      </c>
      <c r="AO8" s="31"/>
      <c r="AP8" s="33"/>
    </row>
    <row r="9" spans="1:42" s="32" customFormat="1" ht="15">
      <c r="A9" s="18" t="s">
        <v>44</v>
      </c>
      <c r="B9" s="18" t="s">
        <v>40</v>
      </c>
      <c r="C9" s="18" t="s">
        <v>34</v>
      </c>
      <c r="D9" s="21">
        <v>25</v>
      </c>
      <c r="E9" s="21">
        <v>23.3</v>
      </c>
      <c r="F9" s="21">
        <v>60</v>
      </c>
      <c r="G9" s="21">
        <v>56.9</v>
      </c>
      <c r="H9" s="21">
        <v>104</v>
      </c>
      <c r="I9" s="21">
        <v>97.1</v>
      </c>
      <c r="J9" s="21">
        <v>50</v>
      </c>
      <c r="K9" s="21">
        <v>47.3</v>
      </c>
      <c r="L9" s="21">
        <v>18</v>
      </c>
      <c r="M9" s="21">
        <v>17.9</v>
      </c>
      <c r="N9" s="21"/>
      <c r="O9" s="21"/>
      <c r="P9" s="22">
        <f t="shared" si="0"/>
        <v>257</v>
      </c>
      <c r="Q9" s="22">
        <f t="shared" si="0"/>
        <v>242.50000000000003</v>
      </c>
      <c r="R9" s="21">
        <v>3</v>
      </c>
      <c r="S9" s="21">
        <v>3</v>
      </c>
      <c r="T9" s="21">
        <v>2</v>
      </c>
      <c r="U9" s="21">
        <v>2</v>
      </c>
      <c r="V9" s="21"/>
      <c r="W9" s="21"/>
      <c r="X9" s="21"/>
      <c r="Y9" s="21"/>
      <c r="Z9" s="23">
        <f t="shared" si="1"/>
        <v>5</v>
      </c>
      <c r="AA9" s="23">
        <f t="shared" si="2"/>
        <v>5</v>
      </c>
      <c r="AB9" s="24">
        <f t="shared" si="3"/>
        <v>262</v>
      </c>
      <c r="AC9" s="24">
        <f t="shared" si="3"/>
        <v>247.50000000000003</v>
      </c>
      <c r="AD9" s="25">
        <v>723015.11</v>
      </c>
      <c r="AE9" s="26">
        <v>10633.35</v>
      </c>
      <c r="AF9" s="26">
        <v>0</v>
      </c>
      <c r="AG9" s="26">
        <v>16388.28</v>
      </c>
      <c r="AH9" s="26">
        <v>68222.25</v>
      </c>
      <c r="AI9" s="26">
        <v>69006.48</v>
      </c>
      <c r="AJ9" s="27">
        <f t="shared" si="4"/>
        <v>887265.47</v>
      </c>
      <c r="AK9" s="28">
        <v>19341.28</v>
      </c>
      <c r="AL9" s="28">
        <v>0</v>
      </c>
      <c r="AM9" s="29">
        <f t="shared" si="5"/>
        <v>19341.28</v>
      </c>
      <c r="AN9" s="29">
        <f t="shared" si="6"/>
        <v>906606.75</v>
      </c>
      <c r="AO9" s="33"/>
      <c r="AP9" s="33"/>
    </row>
    <row r="10" spans="1:42" s="32" customFormat="1" ht="15">
      <c r="A10" s="18" t="s">
        <v>45</v>
      </c>
      <c r="B10" s="18" t="s">
        <v>46</v>
      </c>
      <c r="C10" s="18" t="s">
        <v>34</v>
      </c>
      <c r="D10" s="21">
        <v>246</v>
      </c>
      <c r="E10" s="21">
        <v>229.4</v>
      </c>
      <c r="F10" s="21">
        <v>156</v>
      </c>
      <c r="G10" s="21">
        <v>150.9</v>
      </c>
      <c r="H10" s="21">
        <v>521</v>
      </c>
      <c r="I10" s="21">
        <v>509.8</v>
      </c>
      <c r="J10" s="21">
        <v>483</v>
      </c>
      <c r="K10" s="21">
        <v>459.5</v>
      </c>
      <c r="L10" s="21">
        <v>32</v>
      </c>
      <c r="M10" s="21">
        <v>32</v>
      </c>
      <c r="N10" s="21">
        <v>13</v>
      </c>
      <c r="O10" s="21">
        <v>13</v>
      </c>
      <c r="P10" s="22">
        <f t="shared" si="0"/>
        <v>1451</v>
      </c>
      <c r="Q10" s="22">
        <f t="shared" si="0"/>
        <v>1394.6</v>
      </c>
      <c r="R10" s="21">
        <v>7</v>
      </c>
      <c r="S10" s="21">
        <v>6.6</v>
      </c>
      <c r="T10" s="21">
        <v>1</v>
      </c>
      <c r="U10" s="21">
        <v>1</v>
      </c>
      <c r="V10" s="21">
        <v>2</v>
      </c>
      <c r="W10" s="21">
        <v>1.9</v>
      </c>
      <c r="X10" s="21">
        <v>0</v>
      </c>
      <c r="Y10" s="21">
        <v>0</v>
      </c>
      <c r="Z10" s="23">
        <f t="shared" si="1"/>
        <v>10</v>
      </c>
      <c r="AA10" s="23">
        <f t="shared" si="2"/>
        <v>9.5</v>
      </c>
      <c r="AB10" s="24">
        <f t="shared" si="3"/>
        <v>1461</v>
      </c>
      <c r="AC10" s="24">
        <f t="shared" si="3"/>
        <v>1404.1</v>
      </c>
      <c r="AD10" s="25">
        <v>4750628.4</v>
      </c>
      <c r="AE10" s="26">
        <v>92344.18</v>
      </c>
      <c r="AF10" s="26">
        <v>0</v>
      </c>
      <c r="AG10" s="26">
        <v>9341.26</v>
      </c>
      <c r="AH10" s="26">
        <v>955824.1</v>
      </c>
      <c r="AI10" s="26">
        <v>441350.29</v>
      </c>
      <c r="AJ10" s="27">
        <f t="shared" si="4"/>
        <v>6249488.2299999995</v>
      </c>
      <c r="AK10" s="28">
        <v>47645.41</v>
      </c>
      <c r="AL10" s="28">
        <v>0</v>
      </c>
      <c r="AM10" s="29">
        <f t="shared" si="5"/>
        <v>47645.41</v>
      </c>
      <c r="AN10" s="29">
        <f t="shared" si="6"/>
        <v>6297133.64</v>
      </c>
      <c r="AO10" s="33"/>
      <c r="AP10" s="33"/>
    </row>
    <row r="11" spans="1:42" s="32" customFormat="1" ht="15">
      <c r="A11" s="18" t="s">
        <v>47</v>
      </c>
      <c r="B11" s="18" t="s">
        <v>46</v>
      </c>
      <c r="C11" s="18" t="s">
        <v>34</v>
      </c>
      <c r="D11" s="21">
        <v>6</v>
      </c>
      <c r="E11" s="21">
        <v>5.8</v>
      </c>
      <c r="F11" s="21">
        <v>51</v>
      </c>
      <c r="G11" s="21">
        <v>50.59</v>
      </c>
      <c r="H11" s="21">
        <v>61</v>
      </c>
      <c r="I11" s="21">
        <v>59.34</v>
      </c>
      <c r="J11" s="21">
        <v>42</v>
      </c>
      <c r="K11" s="21">
        <v>41.7</v>
      </c>
      <c r="L11" s="21">
        <v>5</v>
      </c>
      <c r="M11" s="21">
        <v>5</v>
      </c>
      <c r="N11" s="21">
        <v>0</v>
      </c>
      <c r="O11" s="21">
        <v>0</v>
      </c>
      <c r="P11" s="22">
        <f t="shared" si="0"/>
        <v>165</v>
      </c>
      <c r="Q11" s="22">
        <f t="shared" si="0"/>
        <v>162.43</v>
      </c>
      <c r="R11" s="21">
        <v>3</v>
      </c>
      <c r="S11" s="21">
        <v>3</v>
      </c>
      <c r="T11" s="21">
        <v>3</v>
      </c>
      <c r="U11" s="21">
        <v>3</v>
      </c>
      <c r="V11" s="21">
        <v>8</v>
      </c>
      <c r="W11" s="21">
        <v>8</v>
      </c>
      <c r="X11" s="21">
        <v>0</v>
      </c>
      <c r="Y11" s="21">
        <v>0</v>
      </c>
      <c r="Z11" s="23">
        <f t="shared" si="1"/>
        <v>14</v>
      </c>
      <c r="AA11" s="23">
        <f t="shared" si="2"/>
        <v>14</v>
      </c>
      <c r="AB11" s="24">
        <f t="shared" si="3"/>
        <v>179</v>
      </c>
      <c r="AC11" s="24">
        <f t="shared" si="3"/>
        <v>176.43</v>
      </c>
      <c r="AD11" s="25">
        <v>530963.91</v>
      </c>
      <c r="AE11" s="26">
        <v>2693.52</v>
      </c>
      <c r="AF11" s="26">
        <v>0</v>
      </c>
      <c r="AG11" s="26">
        <v>2386.47</v>
      </c>
      <c r="AH11" s="26">
        <v>103818.86</v>
      </c>
      <c r="AI11" s="26">
        <v>47042.79</v>
      </c>
      <c r="AJ11" s="27">
        <f t="shared" si="4"/>
        <v>686905.55</v>
      </c>
      <c r="AK11" s="28">
        <v>86513</v>
      </c>
      <c r="AL11" s="28"/>
      <c r="AM11" s="29">
        <f t="shared" si="5"/>
        <v>86513</v>
      </c>
      <c r="AN11" s="29">
        <f t="shared" si="6"/>
        <v>773418.55</v>
      </c>
      <c r="AO11" s="33"/>
      <c r="AP11" s="33"/>
    </row>
    <row r="12" spans="1:42" s="32" customFormat="1" ht="15">
      <c r="A12" s="18" t="s">
        <v>48</v>
      </c>
      <c r="B12" s="18" t="s">
        <v>40</v>
      </c>
      <c r="C12" s="18" t="s">
        <v>34</v>
      </c>
      <c r="D12" s="21">
        <v>5</v>
      </c>
      <c r="E12" s="21">
        <v>4.1</v>
      </c>
      <c r="F12" s="21">
        <v>12</v>
      </c>
      <c r="G12" s="21">
        <v>11.49</v>
      </c>
      <c r="H12" s="21">
        <v>19</v>
      </c>
      <c r="I12" s="21">
        <v>18.68</v>
      </c>
      <c r="J12" s="21">
        <v>88</v>
      </c>
      <c r="K12" s="21">
        <v>85.05</v>
      </c>
      <c r="L12" s="21">
        <v>15</v>
      </c>
      <c r="M12" s="21">
        <v>15</v>
      </c>
      <c r="N12" s="21">
        <v>6</v>
      </c>
      <c r="O12" s="21">
        <v>0.84</v>
      </c>
      <c r="P12" s="22">
        <f t="shared" si="0"/>
        <v>145</v>
      </c>
      <c r="Q12" s="22">
        <f t="shared" si="0"/>
        <v>135.16</v>
      </c>
      <c r="R12" s="21">
        <v>1</v>
      </c>
      <c r="S12" s="21">
        <v>1</v>
      </c>
      <c r="T12" s="21">
        <v>16</v>
      </c>
      <c r="U12" s="21">
        <v>13.1</v>
      </c>
      <c r="V12" s="21"/>
      <c r="W12" s="21"/>
      <c r="X12" s="21"/>
      <c r="Y12" s="21"/>
      <c r="Z12" s="23">
        <f t="shared" si="1"/>
        <v>17</v>
      </c>
      <c r="AA12" s="23">
        <f t="shared" si="2"/>
        <v>14.1</v>
      </c>
      <c r="AB12" s="24">
        <f t="shared" si="3"/>
        <v>162</v>
      </c>
      <c r="AC12" s="24">
        <f t="shared" si="3"/>
        <v>149.26</v>
      </c>
      <c r="AD12" s="25">
        <v>993307.87</v>
      </c>
      <c r="AE12" s="26">
        <v>0</v>
      </c>
      <c r="AF12" s="26">
        <v>0</v>
      </c>
      <c r="AG12" s="26">
        <v>0</v>
      </c>
      <c r="AH12" s="26">
        <v>137198.2</v>
      </c>
      <c r="AI12" s="26">
        <v>74211.87</v>
      </c>
      <c r="AJ12" s="27">
        <f t="shared" si="4"/>
        <v>1204717.94</v>
      </c>
      <c r="AK12" s="28">
        <v>237050.94</v>
      </c>
      <c r="AL12" s="28">
        <v>0</v>
      </c>
      <c r="AM12" s="29">
        <f t="shared" si="5"/>
        <v>237050.94</v>
      </c>
      <c r="AN12" s="29">
        <f t="shared" si="6"/>
        <v>1441768.88</v>
      </c>
      <c r="AO12" s="33"/>
      <c r="AP12" s="33"/>
    </row>
    <row r="13" spans="1:42" s="32" customFormat="1" ht="15">
      <c r="A13" s="18" t="s">
        <v>49</v>
      </c>
      <c r="B13" s="18" t="s">
        <v>40</v>
      </c>
      <c r="C13" s="18" t="s">
        <v>34</v>
      </c>
      <c r="D13" s="21">
        <v>1</v>
      </c>
      <c r="E13" s="21">
        <v>0.89</v>
      </c>
      <c r="F13" s="21">
        <v>4</v>
      </c>
      <c r="G13" s="21">
        <v>4</v>
      </c>
      <c r="H13" s="21">
        <v>11</v>
      </c>
      <c r="I13" s="21">
        <v>11</v>
      </c>
      <c r="J13" s="21">
        <v>12</v>
      </c>
      <c r="K13" s="21">
        <v>12</v>
      </c>
      <c r="L13" s="21">
        <v>2</v>
      </c>
      <c r="M13" s="21">
        <v>2</v>
      </c>
      <c r="N13" s="21"/>
      <c r="O13" s="21"/>
      <c r="P13" s="22">
        <f t="shared" si="0"/>
        <v>30</v>
      </c>
      <c r="Q13" s="22">
        <f t="shared" si="0"/>
        <v>29.89</v>
      </c>
      <c r="R13" s="21">
        <v>5</v>
      </c>
      <c r="S13" s="21">
        <v>5</v>
      </c>
      <c r="T13" s="21">
        <v>5</v>
      </c>
      <c r="U13" s="21">
        <v>4.18</v>
      </c>
      <c r="V13" s="21">
        <v>1</v>
      </c>
      <c r="W13" s="21">
        <v>1</v>
      </c>
      <c r="X13" s="21"/>
      <c r="Y13" s="21"/>
      <c r="Z13" s="23">
        <f t="shared" si="1"/>
        <v>11</v>
      </c>
      <c r="AA13" s="23">
        <f t="shared" si="2"/>
        <v>10.18</v>
      </c>
      <c r="AB13" s="24">
        <f t="shared" si="3"/>
        <v>41</v>
      </c>
      <c r="AC13" s="24">
        <f t="shared" si="3"/>
        <v>40.07</v>
      </c>
      <c r="AD13" s="25">
        <v>109128.93</v>
      </c>
      <c r="AE13" s="26"/>
      <c r="AF13" s="26"/>
      <c r="AG13" s="26">
        <v>199.08</v>
      </c>
      <c r="AH13" s="26">
        <v>24679.62</v>
      </c>
      <c r="AI13" s="26">
        <v>28876.07</v>
      </c>
      <c r="AJ13" s="27">
        <f t="shared" si="4"/>
        <v>162883.7</v>
      </c>
      <c r="AK13" s="28">
        <v>46039.39</v>
      </c>
      <c r="AL13" s="28">
        <v>0</v>
      </c>
      <c r="AM13" s="29">
        <f t="shared" si="5"/>
        <v>46039.39</v>
      </c>
      <c r="AN13" s="29">
        <f t="shared" si="6"/>
        <v>208923.09000000003</v>
      </c>
      <c r="AO13" s="33"/>
      <c r="AP13" s="33"/>
    </row>
    <row r="14" spans="1:42" s="32" customFormat="1" ht="15">
      <c r="A14" s="18" t="s">
        <v>50</v>
      </c>
      <c r="B14" s="18" t="s">
        <v>40</v>
      </c>
      <c r="C14" s="18" t="s">
        <v>34</v>
      </c>
      <c r="D14" s="21">
        <v>2</v>
      </c>
      <c r="E14" s="21">
        <v>1.9</v>
      </c>
      <c r="F14" s="21">
        <v>2</v>
      </c>
      <c r="G14" s="21">
        <v>1.8</v>
      </c>
      <c r="H14" s="21">
        <v>6</v>
      </c>
      <c r="I14" s="21">
        <v>6</v>
      </c>
      <c r="J14" s="21">
        <v>7</v>
      </c>
      <c r="K14" s="21">
        <v>6.6</v>
      </c>
      <c r="L14" s="21">
        <v>3</v>
      </c>
      <c r="M14" s="21">
        <v>3</v>
      </c>
      <c r="N14" s="21"/>
      <c r="O14" s="21"/>
      <c r="P14" s="22">
        <f t="shared" si="0"/>
        <v>20</v>
      </c>
      <c r="Q14" s="22">
        <f t="shared" si="0"/>
        <v>19.299999999999997</v>
      </c>
      <c r="R14" s="21"/>
      <c r="S14" s="21"/>
      <c r="T14" s="21"/>
      <c r="U14" s="21"/>
      <c r="V14" s="21">
        <v>1</v>
      </c>
      <c r="W14" s="21">
        <v>0.4</v>
      </c>
      <c r="X14" s="21"/>
      <c r="Y14" s="21"/>
      <c r="Z14" s="23">
        <f t="shared" si="1"/>
        <v>1</v>
      </c>
      <c r="AA14" s="23">
        <f t="shared" si="2"/>
        <v>0.4</v>
      </c>
      <c r="AB14" s="24">
        <f t="shared" si="3"/>
        <v>21</v>
      </c>
      <c r="AC14" s="24">
        <f t="shared" si="3"/>
        <v>19.699999999999996</v>
      </c>
      <c r="AD14" s="25">
        <v>124495.73</v>
      </c>
      <c r="AE14" s="26">
        <v>4291.23</v>
      </c>
      <c r="AF14" s="26">
        <v>0</v>
      </c>
      <c r="AG14" s="26">
        <v>0</v>
      </c>
      <c r="AH14" s="26">
        <v>13546.3</v>
      </c>
      <c r="AI14" s="26">
        <v>-5086.350000000006</v>
      </c>
      <c r="AJ14" s="27">
        <f t="shared" si="4"/>
        <v>137246.90999999997</v>
      </c>
      <c r="AK14" s="28">
        <v>-13061.7</v>
      </c>
      <c r="AL14" s="28">
        <v>6</v>
      </c>
      <c r="AM14" s="29">
        <f t="shared" si="5"/>
        <v>-13055.7</v>
      </c>
      <c r="AN14" s="29">
        <f t="shared" si="6"/>
        <v>124191.20999999998</v>
      </c>
      <c r="AO14" s="33"/>
      <c r="AP14" s="33"/>
    </row>
    <row r="15" spans="1:42" s="32" customFormat="1" ht="15">
      <c r="A15" s="18" t="s">
        <v>51</v>
      </c>
      <c r="B15" s="18" t="s">
        <v>40</v>
      </c>
      <c r="C15" s="18" t="s">
        <v>34</v>
      </c>
      <c r="D15" s="21">
        <v>9</v>
      </c>
      <c r="E15" s="21">
        <v>9</v>
      </c>
      <c r="F15" s="21">
        <v>71</v>
      </c>
      <c r="G15" s="21">
        <v>69.34</v>
      </c>
      <c r="H15" s="21">
        <v>77</v>
      </c>
      <c r="I15" s="21">
        <v>75.54</v>
      </c>
      <c r="J15" s="21">
        <v>70</v>
      </c>
      <c r="K15" s="21">
        <v>69.67</v>
      </c>
      <c r="L15" s="21">
        <v>11</v>
      </c>
      <c r="M15" s="21">
        <v>11</v>
      </c>
      <c r="N15" s="21"/>
      <c r="O15" s="21"/>
      <c r="P15" s="22">
        <f t="shared" si="0"/>
        <v>238</v>
      </c>
      <c r="Q15" s="22">
        <f t="shared" si="0"/>
        <v>234.55</v>
      </c>
      <c r="R15" s="21">
        <v>3</v>
      </c>
      <c r="S15" s="21">
        <v>3</v>
      </c>
      <c r="T15" s="21">
        <v>1</v>
      </c>
      <c r="U15" s="21">
        <v>1</v>
      </c>
      <c r="V15" s="21"/>
      <c r="W15" s="21"/>
      <c r="X15" s="21"/>
      <c r="Y15" s="21"/>
      <c r="Z15" s="23">
        <f t="shared" si="1"/>
        <v>4</v>
      </c>
      <c r="AA15" s="23">
        <f t="shared" si="2"/>
        <v>4</v>
      </c>
      <c r="AB15" s="24">
        <f t="shared" si="3"/>
        <v>242</v>
      </c>
      <c r="AC15" s="24">
        <f t="shared" si="3"/>
        <v>238.55</v>
      </c>
      <c r="AD15" s="25">
        <v>1392367.47</v>
      </c>
      <c r="AE15" s="26">
        <v>0</v>
      </c>
      <c r="AF15" s="26">
        <v>1000</v>
      </c>
      <c r="AG15" s="26">
        <v>0</v>
      </c>
      <c r="AH15" s="26">
        <v>161974.21</v>
      </c>
      <c r="AI15" s="26">
        <v>76971.23</v>
      </c>
      <c r="AJ15" s="27">
        <f t="shared" si="4"/>
        <v>1632312.91</v>
      </c>
      <c r="AK15" s="28">
        <v>285348.28</v>
      </c>
      <c r="AL15" s="28">
        <v>0</v>
      </c>
      <c r="AM15" s="29">
        <f t="shared" si="5"/>
        <v>285348.28</v>
      </c>
      <c r="AN15" s="29">
        <f t="shared" si="6"/>
        <v>1917661.19</v>
      </c>
      <c r="AO15" s="33"/>
      <c r="AP15" s="33"/>
    </row>
    <row r="16" spans="1:42" s="32" customFormat="1" ht="15">
      <c r="A16" s="18" t="s">
        <v>52</v>
      </c>
      <c r="B16" s="18" t="s">
        <v>40</v>
      </c>
      <c r="C16" s="18" t="s">
        <v>34</v>
      </c>
      <c r="D16" s="21"/>
      <c r="E16" s="21"/>
      <c r="F16" s="21"/>
      <c r="G16" s="21"/>
      <c r="H16" s="21"/>
      <c r="I16" s="21"/>
      <c r="J16" s="21"/>
      <c r="K16" s="21"/>
      <c r="L16" s="21"/>
      <c r="M16" s="21"/>
      <c r="N16" s="21">
        <v>514</v>
      </c>
      <c r="O16" s="21">
        <v>498.22</v>
      </c>
      <c r="P16" s="22">
        <f t="shared" si="0"/>
        <v>514</v>
      </c>
      <c r="Q16" s="22">
        <f t="shared" si="0"/>
        <v>498.22</v>
      </c>
      <c r="R16" s="21">
        <v>39</v>
      </c>
      <c r="S16" s="21">
        <v>39</v>
      </c>
      <c r="T16" s="21"/>
      <c r="U16" s="21"/>
      <c r="V16" s="21">
        <v>1</v>
      </c>
      <c r="W16" s="21">
        <v>1</v>
      </c>
      <c r="X16" s="21"/>
      <c r="Y16" s="21"/>
      <c r="Z16" s="23">
        <f t="shared" si="1"/>
        <v>40</v>
      </c>
      <c r="AA16" s="23">
        <f t="shared" si="2"/>
        <v>40</v>
      </c>
      <c r="AB16" s="24">
        <f t="shared" si="3"/>
        <v>554</v>
      </c>
      <c r="AC16" s="24">
        <f t="shared" si="3"/>
        <v>538.22</v>
      </c>
      <c r="AD16" s="25">
        <v>1763942.1</v>
      </c>
      <c r="AE16" s="26">
        <v>627018.2000000001</v>
      </c>
      <c r="AF16" s="26">
        <v>0</v>
      </c>
      <c r="AG16" s="26">
        <v>28243.61</v>
      </c>
      <c r="AH16" s="26">
        <v>349503.83</v>
      </c>
      <c r="AI16" s="26">
        <v>251256.26</v>
      </c>
      <c r="AJ16" s="27">
        <f t="shared" si="4"/>
        <v>3019964</v>
      </c>
      <c r="AK16" s="28">
        <v>1196611.62</v>
      </c>
      <c r="AL16" s="28">
        <v>2340.95</v>
      </c>
      <c r="AM16" s="29">
        <f t="shared" si="5"/>
        <v>1198952.57</v>
      </c>
      <c r="AN16" s="29">
        <f t="shared" si="6"/>
        <v>4218916.57</v>
      </c>
      <c r="AO16" s="33"/>
      <c r="AP16" s="34"/>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D4:D100 F4:F16 H4:H16 J4:J16 L4:L16 N4:N16 R4:R16 T4:T16 V4:V16 X4:X16">
    <cfRule type="expression" priority="20" dxfId="0">
      <formula>AND(NOT(ISBLANK(E4)),ISBLANK(D4))</formula>
    </cfRule>
  </conditionalFormatting>
  <conditionalFormatting sqref="E4:E100 G4:G16 I4:I16 K4:K16 M4:M16 O4:O16 S4:S16 U4:U16 W4:W16 Y4:Y16">
    <cfRule type="expression" priority="19" dxfId="0">
      <formula>AND(NOT(ISBLANK(D4)),ISBLANK(E4))</formula>
    </cfRule>
  </conditionalFormatting>
  <conditionalFormatting sqref="F17:F100">
    <cfRule type="expression" priority="18" dxfId="0">
      <formula>AND(NOT(ISBLANK(G17)),ISBLANK(F17))</formula>
    </cfRule>
  </conditionalFormatting>
  <conditionalFormatting sqref="G17:G100">
    <cfRule type="expression" priority="17" dxfId="0">
      <formula>AND(NOT(ISBLANK(F17)),ISBLANK(G17))</formula>
    </cfRule>
  </conditionalFormatting>
  <conditionalFormatting sqref="H17:H100">
    <cfRule type="expression" priority="16" dxfId="0">
      <formula>AND(NOT(ISBLANK(I17)),ISBLANK(H17))</formula>
    </cfRule>
  </conditionalFormatting>
  <conditionalFormatting sqref="I17:I100">
    <cfRule type="expression" priority="15" dxfId="0">
      <formula>AND(NOT(ISBLANK(H17)),ISBLANK(I17))</formula>
    </cfRule>
  </conditionalFormatting>
  <conditionalFormatting sqref="J17:J100">
    <cfRule type="expression" priority="14" dxfId="0">
      <formula>AND(NOT(ISBLANK(K17)),ISBLANK(J17))</formula>
    </cfRule>
  </conditionalFormatting>
  <conditionalFormatting sqref="K17:K100">
    <cfRule type="expression" priority="13" dxfId="0">
      <formula>AND(NOT(ISBLANK(J17)),ISBLANK(K17))</formula>
    </cfRule>
  </conditionalFormatting>
  <conditionalFormatting sqref="L17:L100">
    <cfRule type="expression" priority="12" dxfId="0">
      <formula>AND(NOT(ISBLANK(M17)),ISBLANK(L17))</formula>
    </cfRule>
  </conditionalFormatting>
  <conditionalFormatting sqref="M17:M100">
    <cfRule type="expression" priority="11" dxfId="0">
      <formula>AND(NOT(ISBLANK(L17)),ISBLANK(M17))</formula>
    </cfRule>
  </conditionalFormatting>
  <conditionalFormatting sqref="N17:N100">
    <cfRule type="expression" priority="10" dxfId="0">
      <formula>AND(NOT(ISBLANK(O17)),ISBLANK(N17))</formula>
    </cfRule>
  </conditionalFormatting>
  <conditionalFormatting sqref="O17:O100">
    <cfRule type="expression" priority="9" dxfId="0">
      <formula>AND(NOT(ISBLANK(N17)),ISBLANK(O17))</formula>
    </cfRule>
  </conditionalFormatting>
  <conditionalFormatting sqref="R17:R100">
    <cfRule type="expression" priority="8" dxfId="0">
      <formula>AND(NOT(ISBLANK(S17)),ISBLANK(R17))</formula>
    </cfRule>
  </conditionalFormatting>
  <conditionalFormatting sqref="S17:S100">
    <cfRule type="expression" priority="7" dxfId="0">
      <formula>AND(NOT(ISBLANK(R17)),ISBLANK(S17))</formula>
    </cfRule>
  </conditionalFormatting>
  <conditionalFormatting sqref="T17:T100">
    <cfRule type="expression" priority="6" dxfId="0">
      <formula>AND(NOT(ISBLANK(U17)),ISBLANK(T17))</formula>
    </cfRule>
  </conditionalFormatting>
  <conditionalFormatting sqref="U17:U100">
    <cfRule type="expression" priority="5" dxfId="0">
      <formula>AND(NOT(ISBLANK(T17)),ISBLANK(U17))</formula>
    </cfRule>
  </conditionalFormatting>
  <conditionalFormatting sqref="V17:V100">
    <cfRule type="expression" priority="4" dxfId="0">
      <formula>AND(NOT(ISBLANK(W17)),ISBLANK(V17))</formula>
    </cfRule>
  </conditionalFormatting>
  <conditionalFormatting sqref="W17:W100">
    <cfRule type="expression" priority="3" dxfId="0">
      <formula>AND(NOT(ISBLANK(V17)),ISBLANK(W17))</formula>
    </cfRule>
  </conditionalFormatting>
  <conditionalFormatting sqref="X17:X100">
    <cfRule type="expression" priority="2" dxfId="0">
      <formula>AND(NOT(ISBLANK(Y17)),ISBLANK(X17))</formula>
    </cfRule>
  </conditionalFormatting>
  <conditionalFormatting sqref="Y17:Y100">
    <cfRule type="expression" priority="1" dxfId="0">
      <formula>AND(NOT(ISBLANK(X17)),ISBLANK(Y17))</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R101:AN65536 AO1 P4:Q65536 R1 A1:C1 P2 A101:O65536 AB1 AB3:AC100 AP1:IV3 AO4:IV65536"/>
    <dataValidation type="decimal" operator="greaterThan" allowBlank="1" showInputMessage="1" showErrorMessage="1" sqref="AK17:AL100 AD17:AI100">
      <formula1>0</formula1>
    </dataValidation>
    <dataValidation type="decimal" operator="greaterThanOrEqual" allowBlank="1" showInputMessage="1" showErrorMessage="1" sqref="AD4:AI16 AK4:AL16">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6">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6">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A16">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lburnett</cp:lastModifiedBy>
  <cp:lastPrinted>2011-05-16T09:46:00Z</cp:lastPrinted>
  <dcterms:created xsi:type="dcterms:W3CDTF">2011-03-30T15:28:39Z</dcterms:created>
  <dcterms:modified xsi:type="dcterms:W3CDTF">2012-05-02T09:15:30Z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