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4" yWindow="2352" windowWidth="15480" windowHeight="7788" tabRatio="598" activeTab="0"/>
  </bookViews>
  <sheets>
    <sheet name="NNDR1 Form" sheetId="1" r:id="rId1"/>
    <sheet name="DATA" sheetId="2" r:id="rId2"/>
  </sheets>
  <definedNames>
    <definedName name="_xlnm._FilterDatabase" localSheetId="1" hidden="1">'DATA'!$A$4:$AM$331</definedName>
    <definedName name="Adur">'DATA'!#REF!</definedName>
    <definedName name="BRprint1">#REF!</definedName>
    <definedName name="BRprint2">#REF!</definedName>
    <definedName name="CONTACT">'NNDR1 Form'!#REF!</definedName>
    <definedName name="datar">'DATA'!$A$5:$BA$331</definedName>
    <definedName name="detruse">#REF!</definedName>
    <definedName name="dtlruse">#REF!</definedName>
    <definedName name="LAcodes">#REF!</definedName>
    <definedName name="LAlist">#REF!</definedName>
    <definedName name="NNDR1">'NNDR1 Form'!#REF!</definedName>
    <definedName name="NNDR1s">'NNDR1 Form'!#REF!</definedName>
    <definedName name="numberhered">#REF!</definedName>
    <definedName name="_xlnm.Print_Area" localSheetId="0">'NNDR1 Form'!$A$1:$F$122</definedName>
    <definedName name="_xlnm.Print_Titles" localSheetId="1">'DATA'!$1:$3</definedName>
    <definedName name="Table">#REF!</definedName>
    <definedName name="table1">#REF!</definedName>
    <definedName name="tiersplit">#REF!</definedName>
    <definedName name="Validation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<sst xmlns="http://schemas.openxmlformats.org/spreadsheetml/2006/main" count="1751" uniqueCount="831">
  <si>
    <t>E3437</t>
  </si>
  <si>
    <t>Stevenage</t>
  </si>
  <si>
    <t>E1937</t>
  </si>
  <si>
    <t>Stockport</t>
  </si>
  <si>
    <t>E4207</t>
  </si>
  <si>
    <t>Stockton-on-Tees</t>
  </si>
  <si>
    <t>E0704</t>
  </si>
  <si>
    <t>Stoke-on-Trent</t>
  </si>
  <si>
    <t>E3401</t>
  </si>
  <si>
    <t>Stratford-on-Avon</t>
  </si>
  <si>
    <t>E3734</t>
  </si>
  <si>
    <t>Stroud</t>
  </si>
  <si>
    <t>E1635</t>
  </si>
  <si>
    <t>Suffolk Coastal</t>
  </si>
  <si>
    <t>E3536</t>
  </si>
  <si>
    <t>Sunderland</t>
  </si>
  <si>
    <t>E4505</t>
  </si>
  <si>
    <t>Surrey Heath</t>
  </si>
  <si>
    <t>E3638</t>
  </si>
  <si>
    <t>Sutton</t>
  </si>
  <si>
    <t>E5048</t>
  </si>
  <si>
    <t>Swale</t>
  </si>
  <si>
    <t>E2241</t>
  </si>
  <si>
    <t>Swindon</t>
  </si>
  <si>
    <t>E3901</t>
  </si>
  <si>
    <t>Tameside</t>
  </si>
  <si>
    <t>E4208</t>
  </si>
  <si>
    <t>Tamworth</t>
  </si>
  <si>
    <t>E3439</t>
  </si>
  <si>
    <t>Tandridge</t>
  </si>
  <si>
    <t>E3639</t>
  </si>
  <si>
    <t>Taunton Deane</t>
  </si>
  <si>
    <t>E3333</t>
  </si>
  <si>
    <t>Teignbridge</t>
  </si>
  <si>
    <t>E1137</t>
  </si>
  <si>
    <t>Telford and the Wrekin</t>
  </si>
  <si>
    <t>E3201</t>
  </si>
  <si>
    <t>Tendring</t>
  </si>
  <si>
    <t>E1542</t>
  </si>
  <si>
    <t>Test Valley</t>
  </si>
  <si>
    <t>E1742</t>
  </si>
  <si>
    <t>Tewkesbury</t>
  </si>
  <si>
    <t>E1636</t>
  </si>
  <si>
    <t>Thanet</t>
  </si>
  <si>
    <t>E2242</t>
  </si>
  <si>
    <t>Three Rivers</t>
  </si>
  <si>
    <t>E1938</t>
  </si>
  <si>
    <t>Thurrock</t>
  </si>
  <si>
    <t>E1502</t>
  </si>
  <si>
    <t>Tonbridge and Malling</t>
  </si>
  <si>
    <t>E2243</t>
  </si>
  <si>
    <t>Torbay</t>
  </si>
  <si>
    <t>E1102</t>
  </si>
  <si>
    <t>Torridge</t>
  </si>
  <si>
    <t>E1139</t>
  </si>
  <si>
    <t>Tower Hamlets</t>
  </si>
  <si>
    <t>E5020</t>
  </si>
  <si>
    <t>Trafford</t>
  </si>
  <si>
    <t>E4209</t>
  </si>
  <si>
    <t>Tunbridge Wells</t>
  </si>
  <si>
    <t>E2244</t>
  </si>
  <si>
    <t>Uttlesford</t>
  </si>
  <si>
    <t>E1544</t>
  </si>
  <si>
    <t>Vale of White Horse</t>
  </si>
  <si>
    <t>E3134</t>
  </si>
  <si>
    <t>Wakefield</t>
  </si>
  <si>
    <t>E4705</t>
  </si>
  <si>
    <t>Walsall</t>
  </si>
  <si>
    <t>E4606</t>
  </si>
  <si>
    <t>Waltham Forest</t>
  </si>
  <si>
    <t>E5049</t>
  </si>
  <si>
    <t>Wandsworth</t>
  </si>
  <si>
    <t>E5021</t>
  </si>
  <si>
    <t>Warrington</t>
  </si>
  <si>
    <t>E0602</t>
  </si>
  <si>
    <t>Warwick</t>
  </si>
  <si>
    <t>E3735</t>
  </si>
  <si>
    <t>Watford</t>
  </si>
  <si>
    <t>E1939</t>
  </si>
  <si>
    <t>Waveney</t>
  </si>
  <si>
    <t>E3537</t>
  </si>
  <si>
    <t>Waverley</t>
  </si>
  <si>
    <t>E3640</t>
  </si>
  <si>
    <t>Wealden</t>
  </si>
  <si>
    <t>E1437</t>
  </si>
  <si>
    <t>Wellingborough</t>
  </si>
  <si>
    <t>E2837</t>
  </si>
  <si>
    <t>Welwyn Hatfield</t>
  </si>
  <si>
    <t>E1940</t>
  </si>
  <si>
    <t>West Berkshire</t>
  </si>
  <si>
    <t>E0302</t>
  </si>
  <si>
    <t>West Devon</t>
  </si>
  <si>
    <t>E1140</t>
  </si>
  <si>
    <t>West Dorset</t>
  </si>
  <si>
    <t>E1237</t>
  </si>
  <si>
    <t>West Lancashire</t>
  </si>
  <si>
    <t>E2343</t>
  </si>
  <si>
    <t>West Lindsey</t>
  </si>
  <si>
    <t>E2537</t>
  </si>
  <si>
    <t>West Oxfordshire</t>
  </si>
  <si>
    <t>E3135</t>
  </si>
  <si>
    <t>West Somerset</t>
  </si>
  <si>
    <t>E3335</t>
  </si>
  <si>
    <t>Westminster</t>
  </si>
  <si>
    <t>E5022</t>
  </si>
  <si>
    <t>Weymouth and Portland</t>
  </si>
  <si>
    <t>E1238</t>
  </si>
  <si>
    <t>Wigan</t>
  </si>
  <si>
    <t>E4210</t>
  </si>
  <si>
    <t>Winchester</t>
  </si>
  <si>
    <t>E1743</t>
  </si>
  <si>
    <t>Windsor and Maidenhead</t>
  </si>
  <si>
    <t>E0305</t>
  </si>
  <si>
    <t>Wirral</t>
  </si>
  <si>
    <t>E4305</t>
  </si>
  <si>
    <t>Woking</t>
  </si>
  <si>
    <t>E3641</t>
  </si>
  <si>
    <t>Wokingham</t>
  </si>
  <si>
    <t>E0306</t>
  </si>
  <si>
    <t>Wolverhampton</t>
  </si>
  <si>
    <t>E4607</t>
  </si>
  <si>
    <t>Worcester</t>
  </si>
  <si>
    <t>E1837</t>
  </si>
  <si>
    <t>Worthing</t>
  </si>
  <si>
    <t>E3837</t>
  </si>
  <si>
    <t>Wychavon</t>
  </si>
  <si>
    <t>E1838</t>
  </si>
  <si>
    <t>Wycombe</t>
  </si>
  <si>
    <t>E0435</t>
  </si>
  <si>
    <t>Wyre</t>
  </si>
  <si>
    <t>E2344</t>
  </si>
  <si>
    <t>Wyre Forest</t>
  </si>
  <si>
    <t>E1839</t>
  </si>
  <si>
    <t>York</t>
  </si>
  <si>
    <t>E2701</t>
  </si>
  <si>
    <t>EZZZZ</t>
  </si>
  <si>
    <t>Basingstoke &amp; Deane</t>
  </si>
  <si>
    <t>Epsom &amp; Ewell</t>
  </si>
  <si>
    <t>Kings Lynn and West Norfolk</t>
  </si>
  <si>
    <t>DISCRETIONARY RELIEFS</t>
  </si>
  <si>
    <t>MANDATORY RELIEFS</t>
  </si>
  <si>
    <t>Herefordshire</t>
  </si>
  <si>
    <t>Medway</t>
  </si>
  <si>
    <t>No of hereditaments on rating list on September 2012</t>
  </si>
  <si>
    <t>Aggregate rateable value on rating list on September 2012</t>
  </si>
  <si>
    <t>gross calculated rate yield</t>
  </si>
  <si>
    <t>Additional yield generated to finance the small business rate relief</t>
  </si>
  <si>
    <t>Cost of small business rate relief for properties within billing authority area</t>
  </si>
  <si>
    <t>Net cost of the  small business rate relief</t>
  </si>
  <si>
    <t>Mandatory relief-Cost of relief to charities</t>
  </si>
  <si>
    <t>Mandatory relief-Cost of relief to community amateur sports clubs</t>
  </si>
  <si>
    <t>Mandatory relief-Cost of the relief rural shops etc</t>
  </si>
  <si>
    <t>Mandatory relief-Cost of relief for partly occupied premises</t>
  </si>
  <si>
    <t>Mandatory relief-Cost of relief for empty premises</t>
  </si>
  <si>
    <t xml:space="preserve">Mandatory relief - Total </t>
  </si>
  <si>
    <t>Discretionary relief-Cost of relief to charities</t>
  </si>
  <si>
    <t>Discretionary relief-Cost of relief to non-profit making bodies</t>
  </si>
  <si>
    <t>Discretionary relief-Cost of relief to Community amateur sports clubs</t>
  </si>
  <si>
    <t>Discretionary relief-Cost of relief for rural shops etc</t>
  </si>
  <si>
    <t>Discretionary relief-Cost of relief to other rural businesses</t>
  </si>
  <si>
    <t>Discretionary relief-Other Section 47 reliefs</t>
  </si>
  <si>
    <t>Discretionary relief - Total</t>
  </si>
  <si>
    <t>Gross Rate Yield after reliefs</t>
  </si>
  <si>
    <t>Estimate of losses in collection</t>
  </si>
  <si>
    <t>Allowances for Cost of Collection</t>
  </si>
  <si>
    <t>Special Authority Deductions - City of London offset</t>
  </si>
  <si>
    <t>Enterprise Zones-Est level of discount awarded in 2013-14</t>
  </si>
  <si>
    <t xml:space="preserve">Enterprise Zones-Est value of NDR in area 2013-14 </t>
  </si>
  <si>
    <t>Enterprise Zones- Baseline</t>
  </si>
  <si>
    <t>Enterprise Zones-Total est value of business rates retained 2013-14</t>
  </si>
  <si>
    <t xml:space="preserve"> New Development Deals-Est value of NDR New Development Deals area in 2013-14</t>
  </si>
  <si>
    <t xml:space="preserve">New Development Deals - Baseline </t>
  </si>
  <si>
    <t>New Development Deals-Total est value of business rates to be retained in 2013-14</t>
  </si>
  <si>
    <t>Renewable Energy Schemes-Total est value of business rates to be retained in 2013-14</t>
  </si>
  <si>
    <t>Net Rate Yield excluding transitional arrangements and rate retention</t>
  </si>
  <si>
    <t>Rate retention adjustments- Est of the change in rateable value between 1-10-12 and 30-09-13</t>
  </si>
  <si>
    <t>Rate retention adjustments- Est of the change in receipts as a result in the change in RV</t>
  </si>
  <si>
    <t>This equates to a percentage change of-</t>
  </si>
  <si>
    <t>Local Authoritys estimate of adjustment due to appeals</t>
  </si>
  <si>
    <t>Net Rate Yield excluding transitional arrangements but after rate retention adjustments</t>
  </si>
  <si>
    <t>Transitional arrangements-Addition revenue received because reduction in rates have been deferred</t>
  </si>
  <si>
    <t>Transitional arrangements-Revenue foregone because increase in rates have been deferred</t>
  </si>
  <si>
    <t>Net cost of transitional arrangements</t>
  </si>
  <si>
    <t>Net Rate Yield after transitional arrangements and rate retention</t>
  </si>
  <si>
    <t>Amount to be retained by LA</t>
  </si>
  <si>
    <t>Amount passes to County</t>
  </si>
  <si>
    <t>Amount passed to Fire Authority</t>
  </si>
  <si>
    <t>Renewable Energy retained</t>
  </si>
  <si>
    <t>Renewable Energy passed to County</t>
  </si>
  <si>
    <t>Newcastle-upon-Tyne</t>
  </si>
  <si>
    <t>Maldon</t>
  </si>
  <si>
    <t>%</t>
  </si>
  <si>
    <t>NATIONAL NON-DOMESTIC RATES RETURN 1</t>
  </si>
  <si>
    <t>£</t>
  </si>
  <si>
    <t>32. Net Rate Yield excluding transitional arrangements and rate retention (Line 20 minus the sum of lines 21 to 23, 27, 30 &amp; 31)</t>
  </si>
  <si>
    <t>4. Additional yield generated to finance the small business rate relief scheme</t>
  </si>
  <si>
    <t>E0202</t>
  </si>
  <si>
    <t>E0203</t>
  </si>
  <si>
    <t>E0603</t>
  </si>
  <si>
    <t>E0604</t>
  </si>
  <si>
    <t>E0801</t>
  </si>
  <si>
    <t>E1302</t>
  </si>
  <si>
    <t>E2901</t>
  </si>
  <si>
    <t>E3202</t>
  </si>
  <si>
    <t>E3902</t>
  </si>
  <si>
    <t>Bedford UA</t>
  </si>
  <si>
    <t>Central Bedfordshire UA</t>
  </si>
  <si>
    <t>Cheshire East UA</t>
  </si>
  <si>
    <t>Cheshire West &amp; Chester UA</t>
  </si>
  <si>
    <t>Cornwall UA</t>
  </si>
  <si>
    <t>Durham UA</t>
  </si>
  <si>
    <t>Northumberland UA</t>
  </si>
  <si>
    <t>Shropshire UA</t>
  </si>
  <si>
    <t>Wiltshire UA</t>
  </si>
  <si>
    <t>No.</t>
  </si>
  <si>
    <t>Local Authority</t>
  </si>
  <si>
    <t>Ecodes</t>
  </si>
  <si>
    <t>Adur</t>
  </si>
  <si>
    <t>E3831</t>
  </si>
  <si>
    <t>Allerdale</t>
  </si>
  <si>
    <t>E0931</t>
  </si>
  <si>
    <t>Amber Valley</t>
  </si>
  <si>
    <t>E1031</t>
  </si>
  <si>
    <t>Arun</t>
  </si>
  <si>
    <t>E3832</t>
  </si>
  <si>
    <t>Ashfield</t>
  </si>
  <si>
    <t>E3031</t>
  </si>
  <si>
    <t>Ashford</t>
  </si>
  <si>
    <t>E2231</t>
  </si>
  <si>
    <t>Aylesbury Vale</t>
  </si>
  <si>
    <t>E0431</t>
  </si>
  <si>
    <t>Babergh</t>
  </si>
  <si>
    <t>E3531</t>
  </si>
  <si>
    <t>Barking and Dagenham</t>
  </si>
  <si>
    <t>E5030</t>
  </si>
  <si>
    <t>Barnet</t>
  </si>
  <si>
    <t>E5031</t>
  </si>
  <si>
    <t>Barnsley</t>
  </si>
  <si>
    <t>E4401</t>
  </si>
  <si>
    <t>Barrow-in-Furness</t>
  </si>
  <si>
    <t>E0932</t>
  </si>
  <si>
    <t>Basildon</t>
  </si>
  <si>
    <t xml:space="preserve"> NNDR1 2013-14</t>
  </si>
  <si>
    <t>1. Number of hereditaments on the rating list on 30 September 2012</t>
  </si>
  <si>
    <t>2. Aggregate rateable value on the rating list on 30 September 2012</t>
  </si>
  <si>
    <t>GROSS CALCULATED RATE YIELD</t>
  </si>
  <si>
    <t>Small business rate relief</t>
  </si>
  <si>
    <t xml:space="preserve">5. Cost of small business rate relief for properties within billing authority area </t>
  </si>
  <si>
    <t>6. Net cost of the small business rate relief (Line 5 minus Line 4)</t>
  </si>
  <si>
    <t>7. Cost of relief to charities</t>
  </si>
  <si>
    <t>8. Cost of relief to Community Amateur Sports Clubs</t>
  </si>
  <si>
    <t>9. Cost of relief for rural general stores, post offices, public houses, petrol filling stations and food shops</t>
  </si>
  <si>
    <t>10. Cost of relief for partly occupied premises</t>
  </si>
  <si>
    <t>11. Cost of relief for empty premises</t>
  </si>
  <si>
    <t>13. Cost of relief to charities</t>
  </si>
  <si>
    <t>14. Cost of relief to non-profit making bodies</t>
  </si>
  <si>
    <t>15. Cost of relief to Community Amateur Sports Clubs</t>
  </si>
  <si>
    <t>16. Cost of relief for rural general stores, post offices, public houses, petrol filling stations and food shops</t>
  </si>
  <si>
    <t>17. Cost of relief to other rural businesses</t>
  </si>
  <si>
    <t>18. Other Section 47 reliefs (Localism Act discounts)</t>
  </si>
  <si>
    <t>19. Total discretionary reliefs (Sum of lines 13 to 18)</t>
  </si>
  <si>
    <t>20. Gross Rate Yield after reliefs (Line 3 minus lines 12 &amp; 19)</t>
  </si>
  <si>
    <t xml:space="preserve">23. Special Authority Deductions - City of London Offset </t>
  </si>
  <si>
    <t>Enterprise Zones</t>
  </si>
  <si>
    <t>24. Estimated level of discount to be awarded in 2013-14</t>
  </si>
  <si>
    <t xml:space="preserve">25. Estimated value of non-domestic rates in the Enterprise Zone area in 2013-14 </t>
  </si>
  <si>
    <t xml:space="preserve">26. Enterprise Zone baseline </t>
  </si>
  <si>
    <t>27. Total estimated value of business rates to be retained in 2013-14 (Line 25 minus line 26)</t>
  </si>
  <si>
    <t>New Development Deals</t>
  </si>
  <si>
    <t>Renewable Energy Schemes</t>
  </si>
  <si>
    <t>Section 2</t>
  </si>
  <si>
    <t>Rate retention adjustments</t>
  </si>
  <si>
    <t xml:space="preserve">This equates to a percentage change of </t>
  </si>
  <si>
    <t>Section 3</t>
  </si>
  <si>
    <t>Transitional arrangements</t>
  </si>
  <si>
    <t xml:space="preserve"> Select your local authority's name from this list:   </t>
  </si>
  <si>
    <t>E1531</t>
  </si>
  <si>
    <t>E1731</t>
  </si>
  <si>
    <t>Bassetlaw</t>
  </si>
  <si>
    <t>E3032</t>
  </si>
  <si>
    <t>Bath &amp; North East Somerset</t>
  </si>
  <si>
    <t>E0101</t>
  </si>
  <si>
    <t>Bexley</t>
  </si>
  <si>
    <t>E5032</t>
  </si>
  <si>
    <t>Birmingham</t>
  </si>
  <si>
    <t>E4601</t>
  </si>
  <si>
    <t>Blaby</t>
  </si>
  <si>
    <t>E2431</t>
  </si>
  <si>
    <t>Blackburn with Darwen</t>
  </si>
  <si>
    <t>E2301</t>
  </si>
  <si>
    <t>Blackpool</t>
  </si>
  <si>
    <t>E2302</t>
  </si>
  <si>
    <t>Bolsover</t>
  </si>
  <si>
    <t>E1032</t>
  </si>
  <si>
    <t>Bolton</t>
  </si>
  <si>
    <t>E4201</t>
  </si>
  <si>
    <t>Boston</t>
  </si>
  <si>
    <t>E2531</t>
  </si>
  <si>
    <t>Bournemouth</t>
  </si>
  <si>
    <t>E1202</t>
  </si>
  <si>
    <t>Bracknell Forest</t>
  </si>
  <si>
    <t>E0301</t>
  </si>
  <si>
    <t>Bradford</t>
  </si>
  <si>
    <t>E4701</t>
  </si>
  <si>
    <t>Braintree</t>
  </si>
  <si>
    <t>E1532</t>
  </si>
  <si>
    <t>Breckland</t>
  </si>
  <si>
    <t>E2631</t>
  </si>
  <si>
    <t>Brent</t>
  </si>
  <si>
    <t>E5033</t>
  </si>
  <si>
    <t>Brentwood</t>
  </si>
  <si>
    <t>E1533</t>
  </si>
  <si>
    <t>Brighton &amp; Hove</t>
  </si>
  <si>
    <t>E1401</t>
  </si>
  <si>
    <t>Bristol</t>
  </si>
  <si>
    <t>E0102</t>
  </si>
  <si>
    <t>Broadland</t>
  </si>
  <si>
    <t>E2632</t>
  </si>
  <si>
    <t>Bromley</t>
  </si>
  <si>
    <t>E5034</t>
  </si>
  <si>
    <t>Bromsgrove</t>
  </si>
  <si>
    <t>E1831</t>
  </si>
  <si>
    <t>Broxbourne</t>
  </si>
  <si>
    <t>E1931</t>
  </si>
  <si>
    <t>Broxtowe</t>
  </si>
  <si>
    <t>E3033</t>
  </si>
  <si>
    <t>Burnley</t>
  </si>
  <si>
    <t>E2333</t>
  </si>
  <si>
    <t>Bury</t>
  </si>
  <si>
    <t>E4202</t>
  </si>
  <si>
    <t>Calderdale</t>
  </si>
  <si>
    <t>E4702</t>
  </si>
  <si>
    <t>Cambridge</t>
  </si>
  <si>
    <t>E0531</t>
  </si>
  <si>
    <t>Camden</t>
  </si>
  <si>
    <t>E5011</t>
  </si>
  <si>
    <t>Cannock Chase</t>
  </si>
  <si>
    <t>E3431</t>
  </si>
  <si>
    <t>Canterbury</t>
  </si>
  <si>
    <t>E2232</t>
  </si>
  <si>
    <t>Carlisle</t>
  </si>
  <si>
    <t>E0933</t>
  </si>
  <si>
    <t>Castle Point</t>
  </si>
  <si>
    <t>E1534</t>
  </si>
  <si>
    <t>Charnwood</t>
  </si>
  <si>
    <t>E2432</t>
  </si>
  <si>
    <t>Chelmsford</t>
  </si>
  <si>
    <t>E1535</t>
  </si>
  <si>
    <t>Cheltenham</t>
  </si>
  <si>
    <t>E1631</t>
  </si>
  <si>
    <t>Cherwell</t>
  </si>
  <si>
    <t>E3131</t>
  </si>
  <si>
    <t>Chesterfield</t>
  </si>
  <si>
    <t>E1033</t>
  </si>
  <si>
    <t>Chichester</t>
  </si>
  <si>
    <t>E3833</t>
  </si>
  <si>
    <t>Chiltern</t>
  </si>
  <si>
    <t>E0432</t>
  </si>
  <si>
    <t>Chorley</t>
  </si>
  <si>
    <t>E2334</t>
  </si>
  <si>
    <t>Christchurch</t>
  </si>
  <si>
    <t>E1232</t>
  </si>
  <si>
    <t>City of London</t>
  </si>
  <si>
    <t>E5010</t>
  </si>
  <si>
    <t>Colchester</t>
  </si>
  <si>
    <t>E1536</t>
  </si>
  <si>
    <t>Copeland</t>
  </si>
  <si>
    <t>E0934</t>
  </si>
  <si>
    <t>Corby</t>
  </si>
  <si>
    <t>E2831</t>
  </si>
  <si>
    <t>Cotswold</t>
  </si>
  <si>
    <t>E1632</t>
  </si>
  <si>
    <t>Coventry</t>
  </si>
  <si>
    <t>E4602</t>
  </si>
  <si>
    <t>Craven</t>
  </si>
  <si>
    <t>E2731</t>
  </si>
  <si>
    <t>Crawley</t>
  </si>
  <si>
    <t>E3834</t>
  </si>
  <si>
    <t>Croydon</t>
  </si>
  <si>
    <t>E5035</t>
  </si>
  <si>
    <t>Dacorum</t>
  </si>
  <si>
    <t>E1932</t>
  </si>
  <si>
    <t>Darlington</t>
  </si>
  <si>
    <t>E1301</t>
  </si>
  <si>
    <t>Dartford</t>
  </si>
  <si>
    <t>E2233</t>
  </si>
  <si>
    <t>Daventry</t>
  </si>
  <si>
    <t>E2832</t>
  </si>
  <si>
    <t>Derby</t>
  </si>
  <si>
    <t>E1001</t>
  </si>
  <si>
    <t>Derbyshire Dales</t>
  </si>
  <si>
    <t>3. Enter line 2 x small business non-domestic rating multiplier (0.462)</t>
  </si>
  <si>
    <t>35. Local authority's estimate of adjustment due to appeals</t>
  </si>
  <si>
    <t>E1035</t>
  </si>
  <si>
    <t>Doncaster</t>
  </si>
  <si>
    <t>E4402</t>
  </si>
  <si>
    <t>Dover</t>
  </si>
  <si>
    <t>E2234</t>
  </si>
  <si>
    <t>Dudley</t>
  </si>
  <si>
    <t>E4603</t>
  </si>
  <si>
    <t>Ealing</t>
  </si>
  <si>
    <t>E5036</t>
  </si>
  <si>
    <t>East Cambridgeshire</t>
  </si>
  <si>
    <t>E0532</t>
  </si>
  <si>
    <t>East Devon</t>
  </si>
  <si>
    <t>E1131</t>
  </si>
  <si>
    <t>East Dorset</t>
  </si>
  <si>
    <t>E1233</t>
  </si>
  <si>
    <t>East Hampshire</t>
  </si>
  <si>
    <t>E1732</t>
  </si>
  <si>
    <t>East Hertfordshire</t>
  </si>
  <si>
    <t>E1933</t>
  </si>
  <si>
    <t>East Lindsey</t>
  </si>
  <si>
    <t>E2532</t>
  </si>
  <si>
    <t>East Northamptonshire</t>
  </si>
  <si>
    <t>E2833</t>
  </si>
  <si>
    <t>East Riding of Yorkshire</t>
  </si>
  <si>
    <t>E2001</t>
  </si>
  <si>
    <t>East Staffordshire</t>
  </si>
  <si>
    <t>E3432</t>
  </si>
  <si>
    <t>Eastbourne</t>
  </si>
  <si>
    <t>E1432</t>
  </si>
  <si>
    <t>Eastleigh</t>
  </si>
  <si>
    <t>E1733</t>
  </si>
  <si>
    <t>Eden</t>
  </si>
  <si>
    <t>E0935</t>
  </si>
  <si>
    <t>Elmbridge</t>
  </si>
  <si>
    <t>E3631</t>
  </si>
  <si>
    <t>Enfield</t>
  </si>
  <si>
    <t>E5037</t>
  </si>
  <si>
    <t>Epping Forest</t>
  </si>
  <si>
    <t>E1537</t>
  </si>
  <si>
    <t>E3632</t>
  </si>
  <si>
    <t>Erewash</t>
  </si>
  <si>
    <t>E1036</t>
  </si>
  <si>
    <t>Exeter</t>
  </si>
  <si>
    <t>E1132</t>
  </si>
  <si>
    <t>Fareham</t>
  </si>
  <si>
    <t>E1734</t>
  </si>
  <si>
    <t>Fenland</t>
  </si>
  <si>
    <t>E0533</t>
  </si>
  <si>
    <t>Forest Heath</t>
  </si>
  <si>
    <t>E3532</t>
  </si>
  <si>
    <t>Forest of Dean</t>
  </si>
  <si>
    <t>E1633</t>
  </si>
  <si>
    <t>Fylde</t>
  </si>
  <si>
    <t>E2335</t>
  </si>
  <si>
    <t>Gateshead</t>
  </si>
  <si>
    <t>E4501</t>
  </si>
  <si>
    <t>Gedling</t>
  </si>
  <si>
    <t>E3034</t>
  </si>
  <si>
    <t>Gloucester</t>
  </si>
  <si>
    <t>E1634</t>
  </si>
  <si>
    <t>Gosport</t>
  </si>
  <si>
    <t>E1735</t>
  </si>
  <si>
    <t>Gravesham</t>
  </si>
  <si>
    <t>E2236</t>
  </si>
  <si>
    <t>Great Yarmouth</t>
  </si>
  <si>
    <t>E2633</t>
  </si>
  <si>
    <t>Greenwich</t>
  </si>
  <si>
    <t>E5012</t>
  </si>
  <si>
    <t>Guildford</t>
  </si>
  <si>
    <t>E3633</t>
  </si>
  <si>
    <t>Hackney</t>
  </si>
  <si>
    <t>E5013</t>
  </si>
  <si>
    <t>Halton</t>
  </si>
  <si>
    <t>E0601</t>
  </si>
  <si>
    <t>Hambleton</t>
  </si>
  <si>
    <t>E2732</t>
  </si>
  <si>
    <t>Hammersmith and Fulham</t>
  </si>
  <si>
    <t>E5014</t>
  </si>
  <si>
    <t>Harborough</t>
  </si>
  <si>
    <t>E2433</t>
  </si>
  <si>
    <t>Haringey</t>
  </si>
  <si>
    <t>E5038</t>
  </si>
  <si>
    <t>Harlow</t>
  </si>
  <si>
    <t>E1538</t>
  </si>
  <si>
    <t>Harrogate</t>
  </si>
  <si>
    <t>E2753</t>
  </si>
  <si>
    <t>Harrow</t>
  </si>
  <si>
    <t>E5039</t>
  </si>
  <si>
    <t>Hart</t>
  </si>
  <si>
    <t>E1736</t>
  </si>
  <si>
    <t>Hartlepool</t>
  </si>
  <si>
    <t>E0701</t>
  </si>
  <si>
    <t>Hastings</t>
  </si>
  <si>
    <t>E1433</t>
  </si>
  <si>
    <t>Havant</t>
  </si>
  <si>
    <t>E1737</t>
  </si>
  <si>
    <t>Havering</t>
  </si>
  <si>
    <t>E5040</t>
  </si>
  <si>
    <t>E1801</t>
  </si>
  <si>
    <t>Hertsmere</t>
  </si>
  <si>
    <t>E1934</t>
  </si>
  <si>
    <t>High Peak</t>
  </si>
  <si>
    <t>E1037</t>
  </si>
  <si>
    <t>Hillingdon</t>
  </si>
  <si>
    <t>E5041</t>
  </si>
  <si>
    <t>Hinckley and Bosworth</t>
  </si>
  <si>
    <t>E2434</t>
  </si>
  <si>
    <t>Horsham</t>
  </si>
  <si>
    <t>E3835</t>
  </si>
  <si>
    <t>Hounslow</t>
  </si>
  <si>
    <t>E5042</t>
  </si>
  <si>
    <t>Huntingdonshire</t>
  </si>
  <si>
    <t>E0551</t>
  </si>
  <si>
    <t>Hyndburn</t>
  </si>
  <si>
    <t>E2336</t>
  </si>
  <si>
    <t>Ipswich</t>
  </si>
  <si>
    <t>E3533</t>
  </si>
  <si>
    <t>Isle of Wight Council</t>
  </si>
  <si>
    <t>E2101</t>
  </si>
  <si>
    <t>Isles of Scilly</t>
  </si>
  <si>
    <t>E4001</t>
  </si>
  <si>
    <t>Islington</t>
  </si>
  <si>
    <t>E5015</t>
  </si>
  <si>
    <t>Kensington and Chelsea</t>
  </si>
  <si>
    <t>E5016</t>
  </si>
  <si>
    <t>Kettering</t>
  </si>
  <si>
    <t>E2834</t>
  </si>
  <si>
    <t>E2634</t>
  </si>
  <si>
    <t>Kingston upon Hull</t>
  </si>
  <si>
    <t>E2002</t>
  </si>
  <si>
    <t>Kingston upon Thames</t>
  </si>
  <si>
    <t>E5043</t>
  </si>
  <si>
    <t>Kirklees</t>
  </si>
  <si>
    <t>E4703</t>
  </si>
  <si>
    <t>Knowsley</t>
  </si>
  <si>
    <t>E4301</t>
  </si>
  <si>
    <t>Lambeth</t>
  </si>
  <si>
    <t>E5017</t>
  </si>
  <si>
    <t>Lancaster</t>
  </si>
  <si>
    <t>E2337</t>
  </si>
  <si>
    <t>Leeds</t>
  </si>
  <si>
    <t>E4704</t>
  </si>
  <si>
    <t>Leicester</t>
  </si>
  <si>
    <t>E2401</t>
  </si>
  <si>
    <t>Lewes</t>
  </si>
  <si>
    <t>E1435</t>
  </si>
  <si>
    <t>Lewisham</t>
  </si>
  <si>
    <t>E5018</t>
  </si>
  <si>
    <t>Lichfield</t>
  </si>
  <si>
    <t>E3433</t>
  </si>
  <si>
    <t>Lincoln</t>
  </si>
  <si>
    <t>E2533</t>
  </si>
  <si>
    <t>Liverpool</t>
  </si>
  <si>
    <t>E4302</t>
  </si>
  <si>
    <t>Luton</t>
  </si>
  <si>
    <t>E0201</t>
  </si>
  <si>
    <t>Maidstone</t>
  </si>
  <si>
    <t>E2237</t>
  </si>
  <si>
    <t>E1539</t>
  </si>
  <si>
    <t>Malvern Hills</t>
  </si>
  <si>
    <t>E1851</t>
  </si>
  <si>
    <t>Manchester</t>
  </si>
  <si>
    <t>E4203</t>
  </si>
  <si>
    <t>Mansfield</t>
  </si>
  <si>
    <t>E3035</t>
  </si>
  <si>
    <t>E2201</t>
  </si>
  <si>
    <t>Melton</t>
  </si>
  <si>
    <t>E2436</t>
  </si>
  <si>
    <t>Mendip</t>
  </si>
  <si>
    <t>E3331</t>
  </si>
  <si>
    <t>Merton</t>
  </si>
  <si>
    <t>E5044</t>
  </si>
  <si>
    <t>Mid Devon</t>
  </si>
  <si>
    <t>E1133</t>
  </si>
  <si>
    <t>Mid Suffolk</t>
  </si>
  <si>
    <t>E3534</t>
  </si>
  <si>
    <t>Mid Sussex</t>
  </si>
  <si>
    <t>E3836</t>
  </si>
  <si>
    <t>Middlesbrough</t>
  </si>
  <si>
    <t>E0702</t>
  </si>
  <si>
    <t>Milton Keynes</t>
  </si>
  <si>
    <t>E0401</t>
  </si>
  <si>
    <t>Mole Valley</t>
  </si>
  <si>
    <t>E3634</t>
  </si>
  <si>
    <t>New Forest</t>
  </si>
  <si>
    <t>E1738</t>
  </si>
  <si>
    <t>Newark and Sherwood</t>
  </si>
  <si>
    <t>E3036</t>
  </si>
  <si>
    <t>E4502</t>
  </si>
  <si>
    <t>Newcastle-under-Lyme</t>
  </si>
  <si>
    <t>E3434</t>
  </si>
  <si>
    <t>Newham</t>
  </si>
  <si>
    <t>E5045</t>
  </si>
  <si>
    <t>North Devon</t>
  </si>
  <si>
    <t>E1134</t>
  </si>
  <si>
    <t>North Dorset</t>
  </si>
  <si>
    <t>E1234</t>
  </si>
  <si>
    <t>North East Derbyshire</t>
  </si>
  <si>
    <t>E1038</t>
  </si>
  <si>
    <t>North East Lincolnshire</t>
  </si>
  <si>
    <t>E2003</t>
  </si>
  <si>
    <t>North Hertfordshire</t>
  </si>
  <si>
    <t>E1935</t>
  </si>
  <si>
    <t>North Kesteven</t>
  </si>
  <si>
    <t>E2534</t>
  </si>
  <si>
    <t>North Lincolnshire</t>
  </si>
  <si>
    <t>E2004</t>
  </si>
  <si>
    <t>North Norfolk</t>
  </si>
  <si>
    <t>E2635</t>
  </si>
  <si>
    <t>North Somerset</t>
  </si>
  <si>
    <t>E0104</t>
  </si>
  <si>
    <t>North Tyneside</t>
  </si>
  <si>
    <t>E4503</t>
  </si>
  <si>
    <t>North Warwickshire</t>
  </si>
  <si>
    <t>E3731</t>
  </si>
  <si>
    <t>North West Leicestershire</t>
  </si>
  <si>
    <t>E2437</t>
  </si>
  <si>
    <t>Northampton</t>
  </si>
  <si>
    <t>E2835</t>
  </si>
  <si>
    <t>Norwich</t>
  </si>
  <si>
    <t>E2636</t>
  </si>
  <si>
    <t>Nottingham</t>
  </si>
  <si>
    <t>E3001</t>
  </si>
  <si>
    <t>Nuneaton and Bedworth</t>
  </si>
  <si>
    <t>E3732</t>
  </si>
  <si>
    <t>Oadby and Wigston</t>
  </si>
  <si>
    <t>E2438</t>
  </si>
  <si>
    <t>Oldham</t>
  </si>
  <si>
    <t>E4204</t>
  </si>
  <si>
    <t>Oxford</t>
  </si>
  <si>
    <t>E3132</t>
  </si>
  <si>
    <t>Pendle</t>
  </si>
  <si>
    <t>E2338</t>
  </si>
  <si>
    <t>Peterborough</t>
  </si>
  <si>
    <t>E0501</t>
  </si>
  <si>
    <t>Plymouth</t>
  </si>
  <si>
    <t>E1101</t>
  </si>
  <si>
    <t>Poole</t>
  </si>
  <si>
    <t>E1201</t>
  </si>
  <si>
    <t>Portsmouth</t>
  </si>
  <si>
    <t>E1701</t>
  </si>
  <si>
    <t>Preston</t>
  </si>
  <si>
    <t>E2339</t>
  </si>
  <si>
    <t>Purbeck</t>
  </si>
  <si>
    <t>E1236</t>
  </si>
  <si>
    <t>Reading</t>
  </si>
  <si>
    <t>E0303</t>
  </si>
  <si>
    <t>Redbridge</t>
  </si>
  <si>
    <t>E5046</t>
  </si>
  <si>
    <t>Redcar and Cleveland</t>
  </si>
  <si>
    <t>E0703</t>
  </si>
  <si>
    <t>12. Total mandatory reliefs (Sum of lines 6 to 11)</t>
  </si>
  <si>
    <t>21. Estimate of 'losses in collection'</t>
  </si>
  <si>
    <t>22. Allowance for Cost of Collection</t>
  </si>
  <si>
    <t xml:space="preserve">28. Estimated value of non-domestic rates in the New Development Deals area in 2013-14 </t>
  </si>
  <si>
    <t xml:space="preserve">29. New Development Deals baseline </t>
  </si>
  <si>
    <t>30. Total estimated value of business rates to be retained in 2013-14 (Line 28 minus line 29)</t>
  </si>
  <si>
    <t>31. Total estimated value of business rates to be retained in 2013-14</t>
  </si>
  <si>
    <t>33. Estimate of the change in rateable value between 1 October 2012 and 30 September 2013</t>
  </si>
  <si>
    <t>34. Estimate of the change in receipts as a result in the change in rateable value (line 33 times the multiplier)</t>
  </si>
  <si>
    <t>37. Addition revenue received because reduction in rates have been deferred</t>
  </si>
  <si>
    <t>38. Revenue foregone because increase in rates have been deferred</t>
  </si>
  <si>
    <t>39. Net cost of transitional arrangements (Line 38 minus line 37)</t>
  </si>
  <si>
    <t>40. Net Rate Yield after transitional arrangements and rate retention (Line 36 minus line 39)</t>
  </si>
  <si>
    <t>36. Net Rate Yield excluding transitional arrangements but after rate retention adjustments (Line 32 plus lines 34 and minus line 35)</t>
  </si>
  <si>
    <t>Redditch</t>
  </si>
  <si>
    <t>E1835</t>
  </si>
  <si>
    <t>Reigate and Banstead</t>
  </si>
  <si>
    <t>E3635</t>
  </si>
  <si>
    <t>Ribble Valley</t>
  </si>
  <si>
    <t>E2340</t>
  </si>
  <si>
    <t>Richmond upon Thames</t>
  </si>
  <si>
    <t>E5047</t>
  </si>
  <si>
    <t>Richmondshire</t>
  </si>
  <si>
    <t>E2734</t>
  </si>
  <si>
    <t>Rochdale</t>
  </si>
  <si>
    <t>E4205</t>
  </si>
  <si>
    <t>Rochford</t>
  </si>
  <si>
    <t>E1540</t>
  </si>
  <si>
    <t>Rossendale</t>
  </si>
  <si>
    <t>E2341</t>
  </si>
  <si>
    <t>Rother</t>
  </si>
  <si>
    <t>E1436</t>
  </si>
  <si>
    <t>Rotherham</t>
  </si>
  <si>
    <t>E4403</t>
  </si>
  <si>
    <t>Rugby</t>
  </si>
  <si>
    <t>E3733</t>
  </si>
  <si>
    <t>Runnymede</t>
  </si>
  <si>
    <t>E3636</t>
  </si>
  <si>
    <t>Rushcliffe</t>
  </si>
  <si>
    <t>E3038</t>
  </si>
  <si>
    <t>Rushmoor</t>
  </si>
  <si>
    <t>E1740</t>
  </si>
  <si>
    <t>Rutland</t>
  </si>
  <si>
    <t>E2402</t>
  </si>
  <si>
    <t>Ryedale</t>
  </si>
  <si>
    <t>E2755</t>
  </si>
  <si>
    <t>Salford</t>
  </si>
  <si>
    <t>E4206</t>
  </si>
  <si>
    <t>Sandwell</t>
  </si>
  <si>
    <t>E4604</t>
  </si>
  <si>
    <t>Scarborough</t>
  </si>
  <si>
    <t>E2736</t>
  </si>
  <si>
    <t>Sedgemoor</t>
  </si>
  <si>
    <t>E3332</t>
  </si>
  <si>
    <t>Sefton</t>
  </si>
  <si>
    <t>E4304</t>
  </si>
  <si>
    <t>Selby</t>
  </si>
  <si>
    <t>E2757</t>
  </si>
  <si>
    <t>Sevenoaks</t>
  </si>
  <si>
    <t>E2239</t>
  </si>
  <si>
    <t>Sheffield</t>
  </si>
  <si>
    <t>E4404</t>
  </si>
  <si>
    <t>Shepway</t>
  </si>
  <si>
    <t>E2240</t>
  </si>
  <si>
    <t>Slough</t>
  </si>
  <si>
    <t>E0304</t>
  </si>
  <si>
    <t>Solihull</t>
  </si>
  <si>
    <t>E4605</t>
  </si>
  <si>
    <t>South Bucks</t>
  </si>
  <si>
    <t>E0434</t>
  </si>
  <si>
    <t>South Cambridgeshire</t>
  </si>
  <si>
    <t>E0536</t>
  </si>
  <si>
    <t>South Derbyshire</t>
  </si>
  <si>
    <t>E1039</t>
  </si>
  <si>
    <t>South Gloucestershire</t>
  </si>
  <si>
    <t>E0103</t>
  </si>
  <si>
    <t>South Hams</t>
  </si>
  <si>
    <t>E1136</t>
  </si>
  <si>
    <t>South Holland</t>
  </si>
  <si>
    <t>E2535</t>
  </si>
  <si>
    <t>South Kesteven</t>
  </si>
  <si>
    <t>E2536</t>
  </si>
  <si>
    <t>South Lakeland</t>
  </si>
  <si>
    <t>E0936</t>
  </si>
  <si>
    <t>South Norfolk</t>
  </si>
  <si>
    <t>E2637</t>
  </si>
  <si>
    <t>South Northamptonshire</t>
  </si>
  <si>
    <t>E2836</t>
  </si>
  <si>
    <t>South Oxfordshire</t>
  </si>
  <si>
    <t>E3133</t>
  </si>
  <si>
    <t>South Ribble</t>
  </si>
  <si>
    <t>E2342</t>
  </si>
  <si>
    <t>South Somerset</t>
  </si>
  <si>
    <t>E3334</t>
  </si>
  <si>
    <t>South Staffordshire</t>
  </si>
  <si>
    <t>E3435</t>
  </si>
  <si>
    <t>South Tyneside</t>
  </si>
  <si>
    <t>E4504</t>
  </si>
  <si>
    <t>Southampton</t>
  </si>
  <si>
    <t>E1702</t>
  </si>
  <si>
    <t>Southend-on-Sea</t>
  </si>
  <si>
    <t>E1501</t>
  </si>
  <si>
    <t>Southwark</t>
  </si>
  <si>
    <t>E5019</t>
  </si>
  <si>
    <t>Spelthorne</t>
  </si>
  <si>
    <t>E3637</t>
  </si>
  <si>
    <t>St Albans</t>
  </si>
  <si>
    <t>E1936</t>
  </si>
  <si>
    <t>St Edmundsbury</t>
  </si>
  <si>
    <t>E3535</t>
  </si>
  <si>
    <t>St Helens</t>
  </si>
  <si>
    <t>E4303</t>
  </si>
  <si>
    <t>Stafford</t>
  </si>
  <si>
    <t>E3436</t>
  </si>
  <si>
    <t>Staffordshire Moorlands</t>
  </si>
  <si>
    <t>Amount of NNDR to be paid to central government</t>
  </si>
  <si>
    <t xml:space="preserve">These figures show the percentage shares of the NNDR the authority will collect in 2013-14. They are based on line 36. </t>
  </si>
  <si>
    <t>West Sussex</t>
  </si>
  <si>
    <t>County</t>
  </si>
  <si>
    <t>Cumbria</t>
  </si>
  <si>
    <t>Derbyshire</t>
  </si>
  <si>
    <t>Derbyshire Fire Authority</t>
  </si>
  <si>
    <t>Nottinghamshire</t>
  </si>
  <si>
    <t>Nottinghamshire Fire Authority</t>
  </si>
  <si>
    <t>Kent</t>
  </si>
  <si>
    <t>Kent Fire Authority</t>
  </si>
  <si>
    <t>Buckinghamshire</t>
  </si>
  <si>
    <t>Buckinghamshire Fire Authority</t>
  </si>
  <si>
    <t>Suffolk</t>
  </si>
  <si>
    <t>Greater London Authority</t>
  </si>
  <si>
    <t>NA</t>
  </si>
  <si>
    <t>MD</t>
  </si>
  <si>
    <t>South Yorkshire Fire</t>
  </si>
  <si>
    <t>Essex</t>
  </si>
  <si>
    <t>Essex Fire Authority</t>
  </si>
  <si>
    <t>Hampshire</t>
  </si>
  <si>
    <t>Hampshire Fire Authority</t>
  </si>
  <si>
    <t>UA</t>
  </si>
  <si>
    <t>Avon Fire Authority</t>
  </si>
  <si>
    <t>Bedfordshire Fire Authority</t>
  </si>
  <si>
    <t>West Midlands Fire</t>
  </si>
  <si>
    <t>Leicestershire</t>
  </si>
  <si>
    <t>Leicestershire Fire Authority</t>
  </si>
  <si>
    <t>Lancashire Fire Authority</t>
  </si>
  <si>
    <t>Greater Manchester Fire</t>
  </si>
  <si>
    <t>Lincolnshire</t>
  </si>
  <si>
    <t>Dorset Fire Authority</t>
  </si>
  <si>
    <t>Berkshire Fire Authority</t>
  </si>
  <si>
    <t>West Yorkshire Fire</t>
  </si>
  <si>
    <t>Norfolk</t>
  </si>
  <si>
    <t>East Sussex Fire Authority</t>
  </si>
  <si>
    <t>Worcestershire</t>
  </si>
  <si>
    <t>Hereford and Worcester Fire Authority</t>
  </si>
  <si>
    <t>Hertfordshire</t>
  </si>
  <si>
    <t>Lancashire</t>
  </si>
  <si>
    <t>Cambridgeshire</t>
  </si>
  <si>
    <t>Cambridgeshire Fire Authority</t>
  </si>
  <si>
    <t>Staffordshire</t>
  </si>
  <si>
    <t>Staffordshire Fire Authority</t>
  </si>
  <si>
    <t>Gloucestershire</t>
  </si>
  <si>
    <t>Oxfordshire</t>
  </si>
  <si>
    <t>Cheshire Fire Authority</t>
  </si>
  <si>
    <t>Dorset</t>
  </si>
  <si>
    <t>GLA - functions excluding police</t>
  </si>
  <si>
    <t>Northamptonshire</t>
  </si>
  <si>
    <t>North Yorkshire</t>
  </si>
  <si>
    <t>North Yorkshire Fire Authority</t>
  </si>
  <si>
    <t>Durham Fire Authority</t>
  </si>
  <si>
    <t>Devon</t>
  </si>
  <si>
    <t>Devon and Somerset Fire Authority</t>
  </si>
  <si>
    <t>Humberside Fire Authority</t>
  </si>
  <si>
    <t>East Sussex</t>
  </si>
  <si>
    <t>Surrey</t>
  </si>
  <si>
    <t>Tyne and Wear Fire</t>
  </si>
  <si>
    <t>Cleveland Fire Authority</t>
  </si>
  <si>
    <t>Merseyside Fire</t>
  </si>
  <si>
    <t>Somerset</t>
  </si>
  <si>
    <t>Warwickshire</t>
  </si>
  <si>
    <t>Shropshire Fire Authority</t>
  </si>
  <si>
    <t>Wiltshire Fire Authority</t>
  </si>
  <si>
    <t>local fire authority</t>
  </si>
  <si>
    <t>higher tier authority</t>
  </si>
  <si>
    <t>Upper Tier authority</t>
  </si>
  <si>
    <t>Fire aauthority</t>
  </si>
  <si>
    <t>billing authority</t>
  </si>
  <si>
    <t>billing authorities</t>
  </si>
  <si>
    <t>Total England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</si>
</sst>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&quot;£&quot;#,##0"/>
    <numFmt numFmtId="167" formatCode="0.0000"/>
    <numFmt numFmtId="168" formatCode="_-* #,##0_-;\-* #,##0_-;_-* &quot;-&quot;??_-;_-@_-"/>
    <numFmt numFmtId="169" formatCode="#,##0.000"/>
    <numFmt numFmtId="170" formatCode="#,##0.0000"/>
    <numFmt numFmtId="171" formatCode="0.0%"/>
    <numFmt numFmtId="172" formatCode="#,##0.00000"/>
    <numFmt numFmtId="173" formatCode="[$-809]dd\ mmmm\ yyyy"/>
    <numFmt numFmtId="174" formatCode="0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22"/>
      <name val="Arial"/>
      <family val="0"/>
    </font>
    <font>
      <sz val="10"/>
      <color indexed="23"/>
      <name val="Arial"/>
      <family val="0"/>
    </font>
    <font>
      <sz val="10"/>
      <color indexed="10"/>
      <name val="Arial"/>
      <family val="0"/>
    </font>
    <font>
      <u val="single"/>
      <sz val="8"/>
      <color indexed="12"/>
      <name val="Arial"/>
      <family val="0"/>
    </font>
    <font>
      <sz val="16"/>
      <name val="Arial"/>
      <family val="2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2"/>
      <color indexed="22"/>
      <name val="Arial"/>
      <family val="0"/>
    </font>
    <font>
      <sz val="14"/>
      <color indexed="22"/>
      <name val="Arial"/>
      <family val="0"/>
    </font>
    <font>
      <b/>
      <sz val="16"/>
      <color indexed="22"/>
      <name val="Arial"/>
      <family val="0"/>
    </font>
    <font>
      <b/>
      <sz val="20"/>
      <name val="Arial"/>
      <family val="2"/>
    </font>
    <font>
      <sz val="10"/>
      <color indexed="44"/>
      <name val="Arial"/>
      <family val="0"/>
    </font>
    <font>
      <b/>
      <sz val="8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>
        <color indexed="17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3" fontId="0" fillId="16" borderId="2">
      <alignment horizontal="right"/>
      <protection/>
    </xf>
    <xf numFmtId="3" fontId="0" fillId="16" borderId="3">
      <alignment horizontal="right"/>
      <protection/>
    </xf>
    <xf numFmtId="0" fontId="27" fillId="1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8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4" borderId="9" applyNumberFormat="0" applyFont="0" applyAlignment="0" applyProtection="0"/>
    <xf numFmtId="0" fontId="36" fillId="16" borderId="10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16" borderId="0" xfId="0" applyFill="1" applyBorder="1" applyAlignment="1">
      <alignment/>
    </xf>
    <xf numFmtId="0" fontId="10" fillId="0" borderId="0" xfId="0" applyFont="1" applyAlignment="1">
      <alignment/>
    </xf>
    <xf numFmtId="0" fontId="10" fillId="16" borderId="0" xfId="0" applyFont="1" applyFill="1" applyBorder="1" applyAlignment="1">
      <alignment/>
    </xf>
    <xf numFmtId="0" fontId="0" fillId="16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16" borderId="0" xfId="0" applyFill="1" applyBorder="1" applyAlignment="1">
      <alignment vertical="center"/>
    </xf>
    <xf numFmtId="0" fontId="1" fillId="16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18" fillId="16" borderId="0" xfId="0" applyFont="1" applyFill="1" applyBorder="1" applyAlignment="1" applyProtection="1">
      <alignment/>
      <protection/>
    </xf>
    <xf numFmtId="3" fontId="17" fillId="16" borderId="0" xfId="0" applyNumberFormat="1" applyFont="1" applyFill="1" applyBorder="1" applyAlignment="1" applyProtection="1">
      <alignment horizontal="center" vertical="center"/>
      <protection/>
    </xf>
    <xf numFmtId="3" fontId="18" fillId="16" borderId="0" xfId="0" applyNumberFormat="1" applyFont="1" applyFill="1" applyBorder="1" applyAlignment="1" applyProtection="1">
      <alignment horizontal="center" vertical="center"/>
      <protection/>
    </xf>
    <xf numFmtId="0" fontId="17" fillId="16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Border="1" applyAlignment="1" applyProtection="1">
      <alignment horizontal="center"/>
      <protection/>
    </xf>
    <xf numFmtId="0" fontId="14" fillId="16" borderId="0" xfId="55" applyNumberFormat="1" applyFill="1" applyBorder="1" applyAlignment="1" applyProtection="1" quotePrefix="1">
      <alignment horizontal="left" vertical="top" wrapText="1"/>
      <protection/>
    </xf>
    <xf numFmtId="1" fontId="10" fillId="7" borderId="13" xfId="0" applyNumberFormat="1" applyFont="1" applyFill="1" applyBorder="1" applyAlignment="1">
      <alignment horizontal="center"/>
    </xf>
    <xf numFmtId="4" fontId="10" fillId="7" borderId="0" xfId="0" applyNumberFormat="1" applyFont="1" applyFill="1" applyBorder="1" applyAlignment="1">
      <alignment/>
    </xf>
    <xf numFmtId="0" fontId="10" fillId="7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Fill="1" applyAlignment="1">
      <alignment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7" borderId="14" xfId="0" applyFont="1" applyFill="1" applyBorder="1" applyAlignment="1">
      <alignment horizontal="center"/>
    </xf>
    <xf numFmtId="3" fontId="0" fillId="7" borderId="14" xfId="0" applyNumberFormat="1" applyFill="1" applyBorder="1" applyAlignment="1" applyProtection="1">
      <alignment/>
      <protection/>
    </xf>
    <xf numFmtId="0" fontId="0" fillId="7" borderId="14" xfId="0" applyFill="1" applyBorder="1" applyAlignment="1">
      <alignment/>
    </xf>
    <xf numFmtId="1" fontId="0" fillId="7" borderId="17" xfId="0" applyNumberFormat="1" applyFont="1" applyFill="1" applyBorder="1" applyAlignment="1">
      <alignment/>
    </xf>
    <xf numFmtId="0" fontId="19" fillId="7" borderId="18" xfId="0" applyFont="1" applyFill="1" applyBorder="1" applyAlignment="1">
      <alignment/>
    </xf>
    <xf numFmtId="0" fontId="0" fillId="2" borderId="0" xfId="0" applyFill="1" applyBorder="1" applyAlignment="1">
      <alignment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0" fontId="14" fillId="0" borderId="19" xfId="55" applyNumberFormat="1" applyFill="1" applyBorder="1" applyAlignment="1" applyProtection="1" quotePrefix="1">
      <alignment horizontal="left" vertical="top" wrapText="1"/>
      <protection/>
    </xf>
    <xf numFmtId="0" fontId="10" fillId="0" borderId="1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4" fontId="5" fillId="0" borderId="20" xfId="0" applyNumberFormat="1" applyFont="1" applyFill="1" applyBorder="1" applyAlignment="1" applyProtection="1">
      <alignment horizontal="right" vertical="center" indent="1"/>
      <protection locked="0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13" fillId="0" borderId="13" xfId="0" applyFont="1" applyFill="1" applyBorder="1" applyAlignment="1">
      <alignment vertical="center"/>
    </xf>
    <xf numFmtId="4" fontId="20" fillId="0" borderId="0" xfId="55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 applyProtection="1">
      <alignment horizontal="right" vertical="center" indent="1"/>
      <protection locked="0"/>
    </xf>
    <xf numFmtId="4" fontId="6" fillId="0" borderId="0" xfId="0" applyNumberFormat="1" applyFont="1" applyFill="1" applyBorder="1" applyAlignment="1">
      <alignment horizontal="right" vertical="center" indent="1"/>
    </xf>
    <xf numFmtId="0" fontId="11" fillId="0" borderId="13" xfId="0" applyFont="1" applyFill="1" applyBorder="1" applyAlignment="1">
      <alignment vertical="center"/>
    </xf>
    <xf numFmtId="4" fontId="5" fillId="0" borderId="0" xfId="0" applyNumberFormat="1" applyFont="1" applyFill="1" applyBorder="1" applyAlignment="1" applyProtection="1">
      <alignment horizontal="right" vertical="center" indent="1"/>
      <protection locked="0"/>
    </xf>
    <xf numFmtId="166" fontId="8" fillId="0" borderId="0" xfId="0" applyNumberFormat="1" applyFont="1" applyFill="1" applyBorder="1" applyAlignment="1" applyProtection="1">
      <alignment horizontal="left" vertical="center"/>
      <protection locked="0"/>
    </xf>
    <xf numFmtId="4" fontId="1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4" fontId="5" fillId="0" borderId="21" xfId="0" applyNumberFormat="1" applyFont="1" applyFill="1" applyBorder="1" applyAlignment="1" applyProtection="1">
      <alignment horizontal="right" vertical="center" indent="1"/>
      <protection locked="0"/>
    </xf>
    <xf numFmtId="0" fontId="10" fillId="0" borderId="22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0" fillId="16" borderId="24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 indent="1"/>
    </xf>
    <xf numFmtId="4" fontId="5" fillId="0" borderId="0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1" fillId="2" borderId="25" xfId="0" applyFont="1" applyFill="1" applyBorder="1" applyAlignment="1">
      <alignment horizontal="centerContinuous"/>
    </xf>
    <xf numFmtId="0" fontId="6" fillId="2" borderId="21" xfId="0" applyFont="1" applyFill="1" applyBorder="1" applyAlignment="1">
      <alignment horizontal="centerContinuous"/>
    </xf>
    <xf numFmtId="0" fontId="1" fillId="2" borderId="0" xfId="0" applyFont="1" applyFill="1" applyBorder="1" applyAlignment="1" applyProtection="1">
      <alignment horizontal="centerContinuous"/>
      <protection locked="0"/>
    </xf>
    <xf numFmtId="0" fontId="0" fillId="2" borderId="18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6" fillId="2" borderId="0" xfId="0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Continuous"/>
    </xf>
    <xf numFmtId="0" fontId="0" fillId="2" borderId="19" xfId="0" applyFont="1" applyFill="1" applyBorder="1" applyAlignment="1">
      <alignment/>
    </xf>
    <xf numFmtId="0" fontId="1" fillId="2" borderId="19" xfId="0" applyFont="1" applyFill="1" applyBorder="1" applyAlignment="1" applyProtection="1">
      <alignment horizontal="centerContinuous"/>
      <protection locked="0"/>
    </xf>
    <xf numFmtId="0" fontId="1" fillId="2" borderId="13" xfId="0" applyFont="1" applyFill="1" applyBorder="1" applyAlignment="1">
      <alignment/>
    </xf>
    <xf numFmtId="0" fontId="0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Continuous"/>
      <protection/>
    </xf>
    <xf numFmtId="0" fontId="0" fillId="2" borderId="22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22" fillId="16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top"/>
    </xf>
    <xf numFmtId="4" fontId="5" fillId="0" borderId="26" xfId="0" applyNumberFormat="1" applyFont="1" applyFill="1" applyBorder="1" applyAlignment="1" applyProtection="1">
      <alignment horizontal="right" vertical="center" indent="1"/>
      <protection locked="0"/>
    </xf>
    <xf numFmtId="0" fontId="1" fillId="2" borderId="24" xfId="0" applyFont="1" applyFill="1" applyBorder="1" applyAlignment="1">
      <alignment horizontal="right" vertical="center"/>
    </xf>
    <xf numFmtId="0" fontId="0" fillId="7" borderId="27" xfId="0" applyFont="1" applyFill="1" applyBorder="1" applyAlignment="1">
      <alignment/>
    </xf>
    <xf numFmtId="0" fontId="0" fillId="7" borderId="28" xfId="0" applyFont="1" applyFill="1" applyBorder="1" applyAlignment="1">
      <alignment/>
    </xf>
    <xf numFmtId="0" fontId="0" fillId="7" borderId="21" xfId="0" applyFont="1" applyFill="1" applyBorder="1" applyAlignment="1">
      <alignment horizontal="center"/>
    </xf>
    <xf numFmtId="4" fontId="10" fillId="7" borderId="29" xfId="0" applyNumberFormat="1" applyFont="1" applyFill="1" applyBorder="1" applyAlignment="1">
      <alignment horizontal="center"/>
    </xf>
    <xf numFmtId="4" fontId="10" fillId="7" borderId="30" xfId="0" applyNumberFormat="1" applyFont="1" applyFill="1" applyBorder="1" applyAlignment="1">
      <alignment horizontal="center"/>
    </xf>
    <xf numFmtId="0" fontId="10" fillId="7" borderId="30" xfId="0" applyFont="1" applyFill="1" applyBorder="1" applyAlignment="1">
      <alignment/>
    </xf>
    <xf numFmtId="1" fontId="10" fillId="7" borderId="31" xfId="0" applyNumberFormat="1" applyFont="1" applyFill="1" applyBorder="1" applyAlignment="1">
      <alignment horizontal="center"/>
    </xf>
    <xf numFmtId="1" fontId="9" fillId="7" borderId="27" xfId="0" applyNumberFormat="1" applyFont="1" applyFill="1" applyBorder="1" applyAlignment="1">
      <alignment horizontal="center"/>
    </xf>
    <xf numFmtId="0" fontId="9" fillId="7" borderId="24" xfId="0" applyFont="1" applyFill="1" applyBorder="1" applyAlignment="1">
      <alignment/>
    </xf>
    <xf numFmtId="0" fontId="9" fillId="7" borderId="28" xfId="0" applyFont="1" applyFill="1" applyBorder="1" applyAlignment="1">
      <alignment horizontal="center"/>
    </xf>
    <xf numFmtId="3" fontId="19" fillId="0" borderId="19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7" borderId="21" xfId="0" applyFont="1" applyFill="1" applyBorder="1" applyAlignment="1">
      <alignment/>
    </xf>
    <xf numFmtId="0" fontId="10" fillId="16" borderId="13" xfId="0" applyFont="1" applyFill="1" applyBorder="1" applyAlignment="1">
      <alignment vertical="center"/>
    </xf>
    <xf numFmtId="0" fontId="8" fillId="16" borderId="0" xfId="0" applyFont="1" applyFill="1" applyBorder="1" applyAlignment="1">
      <alignment vertical="center"/>
    </xf>
    <xf numFmtId="0" fontId="10" fillId="16" borderId="0" xfId="0" applyFont="1" applyFill="1" applyBorder="1" applyAlignment="1">
      <alignment vertical="center"/>
    </xf>
    <xf numFmtId="0" fontId="0" fillId="16" borderId="19" xfId="0" applyFill="1" applyBorder="1" applyAlignment="1">
      <alignment vertical="center"/>
    </xf>
    <xf numFmtId="0" fontId="10" fillId="16" borderId="22" xfId="0" applyFont="1" applyFill="1" applyBorder="1" applyAlignment="1">
      <alignment vertical="center"/>
    </xf>
    <xf numFmtId="0" fontId="8" fillId="16" borderId="24" xfId="0" applyFont="1" applyFill="1" applyBorder="1" applyAlignment="1">
      <alignment vertical="center"/>
    </xf>
    <xf numFmtId="0" fontId="0" fillId="16" borderId="23" xfId="0" applyFill="1" applyBorder="1" applyAlignment="1">
      <alignment vertical="center"/>
    </xf>
    <xf numFmtId="4" fontId="7" fillId="16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0" fillId="2" borderId="13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" fontId="4" fillId="2" borderId="1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3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9" fillId="2" borderId="19" xfId="0" applyFont="1" applyFill="1" applyBorder="1" applyAlignment="1">
      <alignment/>
    </xf>
    <xf numFmtId="0" fontId="19" fillId="2" borderId="34" xfId="0" applyFont="1" applyFill="1" applyBorder="1" applyAlignment="1">
      <alignment/>
    </xf>
    <xf numFmtId="3" fontId="0" fillId="2" borderId="22" xfId="0" applyNumberFormat="1" applyFill="1" applyBorder="1" applyAlignment="1" applyProtection="1">
      <alignment/>
      <protection/>
    </xf>
    <xf numFmtId="3" fontId="0" fillId="2" borderId="24" xfId="0" applyNumberFormat="1" applyFill="1" applyBorder="1" applyAlignment="1" applyProtection="1">
      <alignment/>
      <protection/>
    </xf>
    <xf numFmtId="0" fontId="0" fillId="2" borderId="23" xfId="0" applyFill="1" applyBorder="1" applyAlignment="1">
      <alignment/>
    </xf>
    <xf numFmtId="0" fontId="0" fillId="7" borderId="24" xfId="0" applyFont="1" applyFill="1" applyBorder="1" applyAlignment="1">
      <alignment/>
    </xf>
    <xf numFmtId="0" fontId="0" fillId="7" borderId="24" xfId="0" applyFont="1" applyFill="1" applyBorder="1" applyAlignment="1">
      <alignment/>
    </xf>
    <xf numFmtId="0" fontId="0" fillId="7" borderId="28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10" fillId="2" borderId="33" xfId="0" applyFont="1" applyFill="1" applyBorder="1" applyAlignment="1">
      <alignment/>
    </xf>
    <xf numFmtId="0" fontId="19" fillId="2" borderId="31" xfId="0" applyFont="1" applyFill="1" applyBorder="1" applyAlignment="1">
      <alignment horizontal="right" indent="1"/>
    </xf>
    <xf numFmtId="0" fontId="19" fillId="2" borderId="19" xfId="0" applyFont="1" applyFill="1" applyBorder="1" applyAlignment="1">
      <alignment horizontal="right" indent="1"/>
    </xf>
    <xf numFmtId="0" fontId="19" fillId="7" borderId="25" xfId="0" applyFont="1" applyFill="1" applyBorder="1" applyAlignment="1">
      <alignment horizontal="right" indent="1"/>
    </xf>
    <xf numFmtId="0" fontId="19" fillId="7" borderId="18" xfId="0" applyFont="1" applyFill="1" applyBorder="1" applyAlignment="1">
      <alignment horizontal="right" indent="1"/>
    </xf>
    <xf numFmtId="3" fontId="19" fillId="0" borderId="0" xfId="0" applyNumberFormat="1" applyFont="1" applyBorder="1" applyAlignment="1">
      <alignment horizontal="right" indent="1"/>
    </xf>
    <xf numFmtId="0" fontId="19" fillId="0" borderId="0" xfId="0" applyFont="1" applyAlignment="1">
      <alignment horizontal="right" indent="1"/>
    </xf>
    <xf numFmtId="164" fontId="0" fillId="2" borderId="0" xfId="0" applyNumberFormat="1" applyFont="1" applyFill="1" applyBorder="1" applyAlignment="1">
      <alignment horizontal="right" indent="1"/>
    </xf>
    <xf numFmtId="164" fontId="0" fillId="7" borderId="14" xfId="0" applyNumberFormat="1" applyFont="1" applyFill="1" applyBorder="1" applyAlignment="1">
      <alignment horizontal="right" indent="1"/>
    </xf>
    <xf numFmtId="164" fontId="10" fillId="0" borderId="0" xfId="0" applyNumberFormat="1" applyFont="1" applyAlignment="1">
      <alignment horizontal="right" indent="1"/>
    </xf>
    <xf numFmtId="0" fontId="0" fillId="2" borderId="36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31" xfId="0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1" fillId="2" borderId="21" xfId="0" applyFont="1" applyFill="1" applyBorder="1" applyAlignment="1" applyProtection="1">
      <alignment horizontal="centerContinuous"/>
      <protection locked="0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16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40" fillId="16" borderId="0" xfId="0" applyFont="1" applyFill="1" applyBorder="1" applyAlignment="1">
      <alignment vertical="center"/>
    </xf>
    <xf numFmtId="3" fontId="17" fillId="0" borderId="0" xfId="0" applyNumberFormat="1" applyFont="1" applyAlignment="1">
      <alignment vertical="center"/>
    </xf>
    <xf numFmtId="0" fontId="41" fillId="16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3" fillId="16" borderId="24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 applyProtection="1">
      <alignment horizontal="right" vertical="center" indent="1"/>
      <protection/>
    </xf>
    <xf numFmtId="0" fontId="39" fillId="0" borderId="0" xfId="0" applyFont="1" applyFill="1" applyBorder="1" applyAlignment="1">
      <alignment vertical="center"/>
    </xf>
    <xf numFmtId="0" fontId="19" fillId="2" borderId="12" xfId="0" applyFont="1" applyFill="1" applyBorder="1" applyAlignment="1">
      <alignment/>
    </xf>
    <xf numFmtId="0" fontId="19" fillId="16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9" fillId="2" borderId="0" xfId="0" applyFont="1" applyFill="1" applyBorder="1" applyAlignment="1">
      <alignment/>
    </xf>
    <xf numFmtId="0" fontId="13" fillId="2" borderId="37" xfId="0" applyFont="1" applyFill="1" applyBorder="1" applyAlignment="1" applyProtection="1">
      <alignment horizontal="centerContinuous"/>
      <protection hidden="1" locked="0"/>
    </xf>
    <xf numFmtId="0" fontId="19" fillId="16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16" fillId="16" borderId="0" xfId="0" applyFont="1" applyFill="1" applyBorder="1" applyAlignment="1">
      <alignment horizontal="left"/>
    </xf>
    <xf numFmtId="0" fontId="16" fillId="16" borderId="0" xfId="0" applyFont="1" applyFill="1" applyBorder="1" applyAlignment="1">
      <alignment/>
    </xf>
    <xf numFmtId="0" fontId="16" fillId="16" borderId="0" xfId="0" applyFont="1" applyFill="1" applyBorder="1" applyAlignment="1" quotePrefix="1">
      <alignment horizontal="left"/>
    </xf>
    <xf numFmtId="4" fontId="42" fillId="0" borderId="0" xfId="0" applyNumberFormat="1" applyFont="1" applyFill="1" applyBorder="1" applyAlignment="1" applyProtection="1">
      <alignment horizontal="right" vertical="center" indent="1"/>
      <protection/>
    </xf>
    <xf numFmtId="3" fontId="9" fillId="7" borderId="3" xfId="0" applyNumberFormat="1" applyFont="1" applyFill="1" applyBorder="1" applyAlignment="1">
      <alignment horizontal="right"/>
    </xf>
    <xf numFmtId="3" fontId="0" fillId="0" borderId="0" xfId="59" applyNumberFormat="1">
      <alignment/>
      <protection/>
    </xf>
    <xf numFmtId="4" fontId="9" fillId="7" borderId="3" xfId="0" applyNumberFormat="1" applyFont="1" applyFill="1" applyBorder="1" applyAlignment="1">
      <alignment horizontal="right"/>
    </xf>
    <xf numFmtId="0" fontId="44" fillId="2" borderId="38" xfId="0" applyFont="1" applyFill="1" applyBorder="1" applyAlignment="1" applyProtection="1">
      <alignment/>
      <protection locked="0"/>
    </xf>
    <xf numFmtId="0" fontId="10" fillId="0" borderId="25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wrapText="1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Fill="1" applyBorder="1" applyAlignment="1" applyProtection="1">
      <alignment horizontal="right" vertical="center" indent="1"/>
      <protection locked="0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2" fontId="0" fillId="0" borderId="0" xfId="59" applyNumberFormat="1">
      <alignment/>
      <protection/>
    </xf>
    <xf numFmtId="0" fontId="9" fillId="7" borderId="3" xfId="0" applyFont="1" applyFill="1" applyBorder="1" applyAlignment="1">
      <alignment/>
    </xf>
    <xf numFmtId="0" fontId="45" fillId="7" borderId="3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Border="1" applyAlignment="1">
      <alignment vertical="center" wrapText="1"/>
    </xf>
    <xf numFmtId="2" fontId="8" fillId="16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3" fillId="2" borderId="31" xfId="0" applyFont="1" applyFill="1" applyBorder="1" applyAlignment="1">
      <alignment horizontal="center"/>
    </xf>
    <xf numFmtId="0" fontId="43" fillId="2" borderId="0" xfId="0" applyFont="1" applyFill="1" applyBorder="1" applyAlignment="1">
      <alignment horizontal="center"/>
    </xf>
    <xf numFmtId="0" fontId="43" fillId="2" borderId="37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lBAValue" xfId="41"/>
    <cellStyle name="CellUAValue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T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4">
    <dxf>
      <font>
        <b/>
        <i val="0"/>
        <u val="single"/>
        <color indexed="9"/>
      </font>
      <fill>
        <patternFill>
          <bgColor indexed="8"/>
        </patternFill>
      </fill>
    </dxf>
    <dxf>
      <font>
        <b val="0"/>
        <i val="0"/>
        <color indexed="8"/>
      </font>
    </dxf>
    <dxf>
      <font>
        <b/>
        <i val="0"/>
        <u val="single"/>
        <color indexed="9"/>
      </font>
      <fill>
        <patternFill>
          <bgColor indexed="8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ont>
        <b val="0"/>
        <i val="0"/>
        <u val="single"/>
        <color indexed="8"/>
      </font>
    </dxf>
    <dxf>
      <font>
        <b/>
        <i val="0"/>
        <u val="single"/>
        <color indexed="9"/>
      </font>
      <fill>
        <patternFill>
          <bgColor indexed="8"/>
        </patternFill>
      </fill>
    </dxf>
    <dxf>
      <font>
        <b val="0"/>
        <i val="0"/>
        <u val="single"/>
        <color indexed="9"/>
      </font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104775</xdr:rowOff>
    </xdr:from>
    <xdr:to>
      <xdr:col>1</xdr:col>
      <xdr:colOff>2771775</xdr:colOff>
      <xdr:row>6</xdr:row>
      <xdr:rowOff>342900</xdr:rowOff>
    </xdr:to>
    <xdr:pic>
      <xdr:nvPicPr>
        <xdr:cNvPr id="1" name="Picture 9" descr="DCL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2886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showGridLines="0" tabSelected="1" view="pageBreakPreview" zoomScale="75" zoomScaleNormal="75" zoomScaleSheetLayoutView="75" zoomScalePageLayoutView="0" workbookViewId="0" topLeftCell="A1">
      <selection activeCell="B14" sqref="B14"/>
    </sheetView>
  </sheetViews>
  <sheetFormatPr defaultColWidth="9.140625" defaultRowHeight="12.75"/>
  <cols>
    <col min="1" max="1" width="3.421875" style="0" customWidth="1"/>
    <col min="2" max="2" width="89.8515625" style="0" customWidth="1"/>
    <col min="3" max="5" width="30.7109375" style="0" customWidth="1"/>
    <col min="6" max="6" width="2.8515625" style="1" customWidth="1"/>
    <col min="7" max="7" width="11.28125" style="0" hidden="1" customWidth="1"/>
    <col min="8" max="8" width="21.7109375" style="169" hidden="1" customWidth="1"/>
    <col min="9" max="9" width="12.00390625" style="169" customWidth="1"/>
  </cols>
  <sheetData>
    <row r="1" spans="1:9" s="2" customFormat="1" ht="12.75">
      <c r="A1" s="153"/>
      <c r="B1" s="154"/>
      <c r="C1" s="154"/>
      <c r="D1" s="154"/>
      <c r="E1" s="173"/>
      <c r="F1" s="189">
        <v>252</v>
      </c>
      <c r="G1" s="174"/>
      <c r="H1" s="175"/>
      <c r="I1" s="159"/>
    </row>
    <row r="2" spans="1:9" s="1" customFormat="1" ht="15.75">
      <c r="A2" s="155"/>
      <c r="B2" s="37"/>
      <c r="C2" s="37"/>
      <c r="D2" s="37"/>
      <c r="E2" s="176"/>
      <c r="F2" s="177"/>
      <c r="G2" s="178"/>
      <c r="H2" s="27"/>
      <c r="I2" s="160"/>
    </row>
    <row r="3" spans="1:9" s="1" customFormat="1" ht="15.75">
      <c r="A3" s="155"/>
      <c r="B3" s="37"/>
      <c r="C3" s="37"/>
      <c r="D3" s="37"/>
      <c r="E3" s="176"/>
      <c r="F3" s="177"/>
      <c r="G3" s="178"/>
      <c r="H3" s="27"/>
      <c r="I3" s="160"/>
    </row>
    <row r="4" spans="1:9" s="1" customFormat="1" ht="15.75">
      <c r="A4" s="155"/>
      <c r="B4" s="37"/>
      <c r="C4" s="37"/>
      <c r="D4" s="37"/>
      <c r="E4" s="176"/>
      <c r="F4" s="177"/>
      <c r="G4" s="178"/>
      <c r="H4" s="27"/>
      <c r="I4" s="160"/>
    </row>
    <row r="5" spans="1:9" s="1" customFormat="1" ht="26.25" customHeight="1">
      <c r="A5" s="206" t="s">
        <v>192</v>
      </c>
      <c r="B5" s="207"/>
      <c r="C5" s="207"/>
      <c r="D5" s="207"/>
      <c r="E5" s="207"/>
      <c r="F5" s="208"/>
      <c r="G5" s="3"/>
      <c r="H5" s="160"/>
      <c r="I5" s="160"/>
    </row>
    <row r="6" spans="1:9" s="1" customFormat="1" ht="26.25" customHeight="1">
      <c r="A6" s="206" t="s">
        <v>242</v>
      </c>
      <c r="B6" s="207"/>
      <c r="C6" s="207"/>
      <c r="D6" s="207"/>
      <c r="E6" s="207"/>
      <c r="F6" s="208"/>
      <c r="G6" s="3"/>
      <c r="H6" s="160"/>
      <c r="I6" s="160"/>
    </row>
    <row r="7" spans="1:9" s="94" customFormat="1" ht="46.5" customHeight="1" thickBot="1">
      <c r="A7" s="156"/>
      <c r="B7" s="93"/>
      <c r="C7" s="93"/>
      <c r="D7" s="93"/>
      <c r="E7" s="93"/>
      <c r="F7" s="157"/>
      <c r="G7" s="5"/>
      <c r="H7" s="161"/>
      <c r="I7" s="161"/>
    </row>
    <row r="8" spans="1:9" s="1" customFormat="1" ht="15">
      <c r="A8" s="77"/>
      <c r="B8" s="78"/>
      <c r="C8" s="78"/>
      <c r="D8" s="78"/>
      <c r="E8" s="158"/>
      <c r="F8" s="80"/>
      <c r="G8" s="3"/>
      <c r="H8" s="160"/>
      <c r="I8" s="160"/>
    </row>
    <row r="9" spans="1:9" s="1" customFormat="1" ht="26.25" customHeight="1">
      <c r="A9" s="81"/>
      <c r="B9" s="82" t="s">
        <v>275</v>
      </c>
      <c r="C9" s="83"/>
      <c r="D9" s="84"/>
      <c r="E9" s="79"/>
      <c r="F9" s="85"/>
      <c r="G9" s="3"/>
      <c r="H9" s="160"/>
      <c r="I9" s="160"/>
    </row>
    <row r="10" spans="1:9" s="1" customFormat="1" ht="26.25" customHeight="1">
      <c r="A10" s="81"/>
      <c r="B10" s="83"/>
      <c r="C10" s="84"/>
      <c r="D10" s="83"/>
      <c r="E10" s="79"/>
      <c r="F10" s="86"/>
      <c r="G10" s="3"/>
      <c r="H10" s="160"/>
      <c r="I10" s="160"/>
    </row>
    <row r="11" spans="1:9" s="1" customFormat="1" ht="12.75">
      <c r="A11" s="87"/>
      <c r="B11" s="88"/>
      <c r="C11" s="89"/>
      <c r="D11" s="83"/>
      <c r="E11" s="79"/>
      <c r="F11" s="86"/>
      <c r="G11" s="3"/>
      <c r="H11" s="160"/>
      <c r="I11" s="160"/>
    </row>
    <row r="12" spans="1:9" s="1" customFormat="1" ht="13.5" thickBot="1">
      <c r="A12" s="90"/>
      <c r="B12" s="91"/>
      <c r="C12" s="91"/>
      <c r="D12" s="91"/>
      <c r="E12" s="98"/>
      <c r="F12" s="92"/>
      <c r="G12" s="3"/>
      <c r="H12" s="160"/>
      <c r="I12" s="160"/>
    </row>
    <row r="13" spans="1:9" s="7" customFormat="1" ht="16.5" customHeight="1" thickBot="1">
      <c r="A13" s="38"/>
      <c r="B13" s="39"/>
      <c r="C13" s="39"/>
      <c r="D13" s="40"/>
      <c r="E13" s="41"/>
      <c r="F13" s="42"/>
      <c r="G13" s="15"/>
      <c r="H13" s="162"/>
      <c r="I13" s="162"/>
    </row>
    <row r="14" spans="1:9" s="7" customFormat="1" ht="21" customHeight="1" thickBot="1">
      <c r="A14" s="43"/>
      <c r="B14" s="44" t="s">
        <v>243</v>
      </c>
      <c r="C14" s="44"/>
      <c r="D14" s="196">
        <f>VLOOKUP($F$1,datar,4,FALSE)</f>
        <v>10673</v>
      </c>
      <c r="E14" s="41"/>
      <c r="F14" s="42"/>
      <c r="G14" s="16"/>
      <c r="H14" s="162"/>
      <c r="I14" s="163"/>
    </row>
    <row r="15" spans="1:9" s="7" customFormat="1" ht="21" customHeight="1" thickBot="1">
      <c r="A15" s="38"/>
      <c r="B15" s="45"/>
      <c r="C15" s="45"/>
      <c r="D15" s="197" t="s">
        <v>193</v>
      </c>
      <c r="E15" s="41"/>
      <c r="F15" s="47"/>
      <c r="G15" s="20"/>
      <c r="H15" s="162"/>
      <c r="I15" s="163"/>
    </row>
    <row r="16" spans="1:9" s="7" customFormat="1" ht="21" customHeight="1" thickBot="1">
      <c r="A16" s="38"/>
      <c r="B16" s="44" t="s">
        <v>244</v>
      </c>
      <c r="C16" s="44"/>
      <c r="D16" s="196">
        <f>VLOOKUP($F$1,datar,5,FALSE)</f>
        <v>511392544</v>
      </c>
      <c r="E16" s="41"/>
      <c r="F16" s="42"/>
      <c r="G16" s="16"/>
      <c r="H16" s="162"/>
      <c r="I16" s="163"/>
    </row>
    <row r="17" spans="1:9" s="7" customFormat="1" ht="21" customHeight="1">
      <c r="A17" s="48"/>
      <c r="B17" s="44"/>
      <c r="C17" s="44"/>
      <c r="D17" s="49"/>
      <c r="E17" s="50"/>
      <c r="F17" s="42"/>
      <c r="G17" s="17"/>
      <c r="H17" s="162"/>
      <c r="I17" s="163"/>
    </row>
    <row r="18" spans="1:9" s="7" customFormat="1" ht="21" customHeight="1" thickBot="1">
      <c r="A18" s="38"/>
      <c r="B18" s="51" t="s">
        <v>245</v>
      </c>
      <c r="C18" s="51"/>
      <c r="D18" s="49"/>
      <c r="E18" s="46" t="s">
        <v>193</v>
      </c>
      <c r="F18" s="42"/>
      <c r="G18" s="18"/>
      <c r="H18" s="162"/>
      <c r="I18" s="163"/>
    </row>
    <row r="19" spans="1:9" s="7" customFormat="1" ht="21" customHeight="1" thickBot="1">
      <c r="A19" s="38"/>
      <c r="B19" s="44" t="s">
        <v>391</v>
      </c>
      <c r="C19" s="44"/>
      <c r="D19" s="49"/>
      <c r="E19" s="54">
        <f>VLOOKUP($F$1,datar,6,FALSE)</f>
        <v>236263355.33</v>
      </c>
      <c r="F19" s="42"/>
      <c r="G19" s="19"/>
      <c r="H19" s="164"/>
      <c r="I19" s="163"/>
    </row>
    <row r="20" spans="1:9" s="7" customFormat="1" ht="21" customHeight="1">
      <c r="A20" s="38"/>
      <c r="B20" s="44"/>
      <c r="C20" s="44"/>
      <c r="D20" s="40"/>
      <c r="E20" s="40"/>
      <c r="F20" s="42"/>
      <c r="G20" s="19"/>
      <c r="H20" s="162"/>
      <c r="I20" s="162"/>
    </row>
    <row r="21" spans="1:9" s="7" customFormat="1" ht="21" customHeight="1">
      <c r="A21" s="38"/>
      <c r="B21" s="51" t="s">
        <v>140</v>
      </c>
      <c r="C21" s="51"/>
      <c r="D21" s="46"/>
      <c r="E21" s="40"/>
      <c r="F21" s="42"/>
      <c r="G21" s="8"/>
      <c r="H21" s="162"/>
      <c r="I21" s="162"/>
    </row>
    <row r="22" spans="1:9" s="7" customFormat="1" ht="21" customHeight="1" thickBot="1">
      <c r="A22" s="38"/>
      <c r="B22" s="51" t="s">
        <v>246</v>
      </c>
      <c r="C22" s="46" t="s">
        <v>193</v>
      </c>
      <c r="D22" s="46"/>
      <c r="E22" s="40"/>
      <c r="F22" s="42"/>
      <c r="G22" s="8"/>
      <c r="H22" s="162"/>
      <c r="I22" s="162"/>
    </row>
    <row r="23" spans="1:9" s="7" customFormat="1" ht="39.75" customHeight="1" thickBot="1">
      <c r="A23" s="52"/>
      <c r="B23" s="53" t="s">
        <v>195</v>
      </c>
      <c r="C23" s="54">
        <f>VLOOKUP($F$1,datar,7,FALSE)</f>
        <v>4062968.09</v>
      </c>
      <c r="D23" s="55"/>
      <c r="E23" s="55"/>
      <c r="F23" s="42"/>
      <c r="G23" s="16"/>
      <c r="H23" s="162"/>
      <c r="I23" s="162"/>
    </row>
    <row r="24" spans="1:9" s="7" customFormat="1" ht="21" customHeight="1" thickBot="1">
      <c r="A24" s="52"/>
      <c r="B24" s="53"/>
      <c r="C24" s="56"/>
      <c r="D24" s="56"/>
      <c r="E24" s="56"/>
      <c r="F24" s="42"/>
      <c r="G24" s="16"/>
      <c r="H24" s="162"/>
      <c r="I24" s="162"/>
    </row>
    <row r="25" spans="1:9" s="7" customFormat="1" ht="36.75" customHeight="1" thickBot="1">
      <c r="A25" s="57"/>
      <c r="B25" s="53" t="s">
        <v>247</v>
      </c>
      <c r="C25" s="54">
        <f>VLOOKUP($F$1,datar,8,FALSE)</f>
        <v>4660730.19</v>
      </c>
      <c r="D25" s="56"/>
      <c r="E25" s="56"/>
      <c r="F25" s="42"/>
      <c r="G25" s="16"/>
      <c r="H25" s="162"/>
      <c r="I25" s="162"/>
    </row>
    <row r="26" spans="1:9" s="7" customFormat="1" ht="21" customHeight="1" thickBot="1">
      <c r="A26" s="38"/>
      <c r="B26" s="45"/>
      <c r="C26" s="53"/>
      <c r="D26" s="56"/>
      <c r="E26" s="56"/>
      <c r="F26" s="42"/>
      <c r="G26" s="8"/>
      <c r="H26" s="162"/>
      <c r="I26" s="162"/>
    </row>
    <row r="27" spans="1:9" s="7" customFormat="1" ht="21" customHeight="1" thickBot="1">
      <c r="A27" s="38"/>
      <c r="B27" s="44" t="s">
        <v>248</v>
      </c>
      <c r="C27" s="44"/>
      <c r="D27" s="54">
        <f>VLOOKUP($F$1,datar,9,FALSE)</f>
        <v>597762.1</v>
      </c>
      <c r="E27" s="56"/>
      <c r="F27" s="42"/>
      <c r="G27" s="8"/>
      <c r="H27" s="162"/>
      <c r="I27" s="162"/>
    </row>
    <row r="28" spans="1:9" s="7" customFormat="1" ht="21" customHeight="1" thickBot="1">
      <c r="A28" s="38"/>
      <c r="B28" s="44"/>
      <c r="C28" s="44"/>
      <c r="D28" s="56"/>
      <c r="E28" s="56"/>
      <c r="F28" s="42"/>
      <c r="G28" s="8"/>
      <c r="H28" s="162"/>
      <c r="I28" s="162"/>
    </row>
    <row r="29" spans="1:9" s="7" customFormat="1" ht="21" customHeight="1" thickBot="1">
      <c r="A29" s="38"/>
      <c r="B29" s="45" t="s">
        <v>249</v>
      </c>
      <c r="C29" s="45"/>
      <c r="D29" s="54">
        <f>VLOOKUP($F$1,datar,10,FALSE)</f>
        <v>22463385.74</v>
      </c>
      <c r="E29" s="56"/>
      <c r="F29" s="42"/>
      <c r="G29" s="16"/>
      <c r="H29" s="162"/>
      <c r="I29" s="162"/>
    </row>
    <row r="30" spans="1:9" s="7" customFormat="1" ht="21" customHeight="1" thickBot="1">
      <c r="A30" s="38"/>
      <c r="B30" s="45"/>
      <c r="C30" s="45"/>
      <c r="D30" s="56"/>
      <c r="E30" s="56"/>
      <c r="F30" s="42"/>
      <c r="G30" s="8"/>
      <c r="H30" s="162"/>
      <c r="I30" s="162"/>
    </row>
    <row r="31" spans="1:9" s="7" customFormat="1" ht="21" customHeight="1" thickBot="1">
      <c r="A31" s="38"/>
      <c r="B31" s="45" t="s">
        <v>250</v>
      </c>
      <c r="C31" s="45"/>
      <c r="D31" s="54">
        <f>VLOOKUP($F$1,datar,11,FALSE)</f>
        <v>51864.84</v>
      </c>
      <c r="E31" s="56"/>
      <c r="F31" s="42"/>
      <c r="G31" s="16"/>
      <c r="H31" s="162"/>
      <c r="I31" s="162"/>
    </row>
    <row r="32" spans="1:9" s="7" customFormat="1" ht="21" customHeight="1" thickBot="1">
      <c r="A32" s="48"/>
      <c r="B32" s="45"/>
      <c r="C32" s="45"/>
      <c r="D32" s="56"/>
      <c r="E32" s="56"/>
      <c r="F32" s="42"/>
      <c r="G32" s="8"/>
      <c r="H32" s="162"/>
      <c r="I32" s="162"/>
    </row>
    <row r="33" spans="1:9" s="7" customFormat="1" ht="21" customHeight="1" thickBot="1">
      <c r="A33" s="48"/>
      <c r="B33" s="209" t="s">
        <v>251</v>
      </c>
      <c r="C33" s="59"/>
      <c r="D33" s="54">
        <f>VLOOKUP($F$1,datar,12,FALSE)</f>
        <v>0</v>
      </c>
      <c r="E33" s="56"/>
      <c r="F33" s="42"/>
      <c r="G33" s="16"/>
      <c r="H33" s="162"/>
      <c r="I33" s="162"/>
    </row>
    <row r="34" spans="1:9" s="7" customFormat="1" ht="21" customHeight="1" thickBot="1">
      <c r="A34" s="48"/>
      <c r="B34" s="209"/>
      <c r="C34" s="59"/>
      <c r="D34" s="56"/>
      <c r="E34" s="56"/>
      <c r="F34" s="42"/>
      <c r="G34" s="8"/>
      <c r="H34" s="162"/>
      <c r="I34" s="162"/>
    </row>
    <row r="35" spans="1:9" s="7" customFormat="1" ht="21" customHeight="1" thickBot="1">
      <c r="A35" s="38"/>
      <c r="B35" s="45" t="s">
        <v>252</v>
      </c>
      <c r="C35" s="45"/>
      <c r="D35" s="54">
        <f>VLOOKUP($F$1,datar,13,FALSE)</f>
        <v>0</v>
      </c>
      <c r="E35" s="56"/>
      <c r="F35" s="42"/>
      <c r="G35" s="16"/>
      <c r="H35" s="162"/>
      <c r="I35" s="162"/>
    </row>
    <row r="36" spans="1:9" s="7" customFormat="1" ht="21" customHeight="1" thickBot="1">
      <c r="A36" s="38"/>
      <c r="B36" s="51"/>
      <c r="C36" s="51"/>
      <c r="D36" s="56"/>
      <c r="E36" s="56"/>
      <c r="F36" s="42"/>
      <c r="G36" s="8"/>
      <c r="H36" s="162"/>
      <c r="I36" s="162"/>
    </row>
    <row r="37" spans="1:9" s="7" customFormat="1" ht="21" customHeight="1" thickBot="1">
      <c r="A37" s="38"/>
      <c r="B37" s="45" t="s">
        <v>253</v>
      </c>
      <c r="C37" s="45"/>
      <c r="D37" s="54">
        <f>VLOOKUP($F$1,datar,14,FALSE)</f>
        <v>2953246.84</v>
      </c>
      <c r="E37" s="56"/>
      <c r="F37" s="42"/>
      <c r="G37" s="16"/>
      <c r="H37" s="162"/>
      <c r="I37" s="162"/>
    </row>
    <row r="38" spans="1:9" s="7" customFormat="1" ht="21" customHeight="1" thickBot="1">
      <c r="A38" s="38"/>
      <c r="B38" s="51"/>
      <c r="C38" s="51"/>
      <c r="D38" s="56"/>
      <c r="E38" s="56"/>
      <c r="F38" s="42"/>
      <c r="G38" s="9"/>
      <c r="H38" s="162"/>
      <c r="I38" s="162"/>
    </row>
    <row r="39" spans="1:9" s="7" customFormat="1" ht="21" customHeight="1" thickBot="1">
      <c r="A39" s="38"/>
      <c r="B39" s="51" t="s">
        <v>644</v>
      </c>
      <c r="C39" s="51"/>
      <c r="D39" s="56"/>
      <c r="E39" s="54">
        <f>VLOOKUP($F$1,datar,15,FALSE)</f>
        <v>26066259.52</v>
      </c>
      <c r="F39" s="42"/>
      <c r="G39" s="9"/>
      <c r="H39" s="162"/>
      <c r="I39" s="162"/>
    </row>
    <row r="40" spans="1:9" s="7" customFormat="1" ht="21" customHeight="1">
      <c r="A40" s="38"/>
      <c r="B40" s="51"/>
      <c r="C40" s="51"/>
      <c r="D40" s="56"/>
      <c r="E40" s="60"/>
      <c r="F40" s="42"/>
      <c r="G40" s="9"/>
      <c r="H40" s="162"/>
      <c r="I40" s="162"/>
    </row>
    <row r="41" spans="1:9" s="10" customFormat="1" ht="21" customHeight="1" thickBot="1">
      <c r="A41" s="38"/>
      <c r="B41" s="51" t="s">
        <v>139</v>
      </c>
      <c r="C41" s="51"/>
      <c r="D41" s="56"/>
      <c r="E41" s="61"/>
      <c r="F41" s="42"/>
      <c r="G41" s="6"/>
      <c r="H41" s="165"/>
      <c r="I41" s="165"/>
    </row>
    <row r="42" spans="1:9" s="10" customFormat="1" ht="21" customHeight="1" thickBot="1">
      <c r="A42" s="62"/>
      <c r="B42" s="45" t="s">
        <v>254</v>
      </c>
      <c r="C42" s="45"/>
      <c r="D42" s="54">
        <f>VLOOKUP($F$1,datar,16,FALSE)</f>
        <v>351766.74</v>
      </c>
      <c r="E42" s="61"/>
      <c r="F42" s="42"/>
      <c r="G42" s="16"/>
      <c r="H42" s="165"/>
      <c r="I42" s="165"/>
    </row>
    <row r="43" spans="1:9" s="10" customFormat="1" ht="21" customHeight="1" thickBot="1">
      <c r="A43" s="48"/>
      <c r="B43" s="45"/>
      <c r="C43" s="45"/>
      <c r="D43" s="56"/>
      <c r="E43" s="61"/>
      <c r="F43" s="42"/>
      <c r="G43" s="6"/>
      <c r="H43" s="165"/>
      <c r="I43" s="165"/>
    </row>
    <row r="44" spans="1:9" s="10" customFormat="1" ht="21" customHeight="1" thickBot="1">
      <c r="A44" s="38"/>
      <c r="B44" s="45" t="s">
        <v>255</v>
      </c>
      <c r="C44" s="45"/>
      <c r="D44" s="54">
        <f>VLOOKUP($F$1,datar,17,FALSE)</f>
        <v>26797.66</v>
      </c>
      <c r="E44" s="61"/>
      <c r="F44" s="42"/>
      <c r="G44" s="16"/>
      <c r="H44" s="165"/>
      <c r="I44" s="165"/>
    </row>
    <row r="45" spans="1:9" s="10" customFormat="1" ht="21" customHeight="1" thickBot="1">
      <c r="A45" s="38"/>
      <c r="B45" s="45"/>
      <c r="C45" s="45"/>
      <c r="D45" s="56"/>
      <c r="E45" s="61"/>
      <c r="F45" s="42"/>
      <c r="G45" s="6"/>
      <c r="H45" s="165"/>
      <c r="I45" s="165"/>
    </row>
    <row r="46" spans="1:9" s="7" customFormat="1" ht="21" customHeight="1" thickBot="1">
      <c r="A46" s="38"/>
      <c r="B46" s="45" t="s">
        <v>256</v>
      </c>
      <c r="C46" s="45"/>
      <c r="D46" s="54">
        <f>VLOOKUP($F$1,datar,18,FALSE)</f>
        <v>0</v>
      </c>
      <c r="E46" s="61"/>
      <c r="F46" s="42"/>
      <c r="G46" s="16"/>
      <c r="H46" s="162"/>
      <c r="I46" s="162"/>
    </row>
    <row r="47" spans="1:9" s="10" customFormat="1" ht="21" customHeight="1" thickBot="1">
      <c r="A47" s="48"/>
      <c r="B47" s="45"/>
      <c r="C47" s="45"/>
      <c r="D47" s="56"/>
      <c r="E47" s="61"/>
      <c r="F47" s="42"/>
      <c r="G47" s="6"/>
      <c r="H47" s="165"/>
      <c r="I47" s="165"/>
    </row>
    <row r="48" spans="1:9" s="10" customFormat="1" ht="21" customHeight="1" thickBot="1">
      <c r="A48" s="62"/>
      <c r="B48" s="209" t="s">
        <v>257</v>
      </c>
      <c r="C48" s="59"/>
      <c r="D48" s="54">
        <f>VLOOKUP($F$1,datar,19,FALSE)</f>
        <v>0</v>
      </c>
      <c r="E48" s="61"/>
      <c r="F48" s="42"/>
      <c r="G48" s="16"/>
      <c r="H48" s="165"/>
      <c r="I48" s="165"/>
    </row>
    <row r="49" spans="1:9" s="10" customFormat="1" ht="21" customHeight="1" thickBot="1">
      <c r="A49" s="62"/>
      <c r="B49" s="209"/>
      <c r="C49" s="59"/>
      <c r="D49" s="56"/>
      <c r="E49" s="61"/>
      <c r="F49" s="42"/>
      <c r="G49" s="6"/>
      <c r="H49" s="165"/>
      <c r="I49" s="165"/>
    </row>
    <row r="50" spans="1:9" s="10" customFormat="1" ht="21" customHeight="1" thickBot="1">
      <c r="A50" s="38"/>
      <c r="B50" s="45" t="s">
        <v>258</v>
      </c>
      <c r="C50" s="45"/>
      <c r="D50" s="54">
        <f>VLOOKUP($F$1,datar,20,FALSE)</f>
        <v>0</v>
      </c>
      <c r="E50" s="61"/>
      <c r="F50" s="42"/>
      <c r="G50" s="16"/>
      <c r="H50" s="165"/>
      <c r="I50" s="165"/>
    </row>
    <row r="51" spans="1:9" s="10" customFormat="1" ht="21" customHeight="1" thickBot="1">
      <c r="A51" s="38"/>
      <c r="B51" s="45"/>
      <c r="C51" s="45"/>
      <c r="D51" s="171"/>
      <c r="E51" s="61"/>
      <c r="F51" s="42"/>
      <c r="G51" s="16"/>
      <c r="H51" s="165"/>
      <c r="I51" s="165"/>
    </row>
    <row r="52" spans="1:9" s="10" customFormat="1" ht="21" customHeight="1" thickBot="1">
      <c r="A52" s="38"/>
      <c r="B52" s="45" t="s">
        <v>259</v>
      </c>
      <c r="C52" s="45"/>
      <c r="D52" s="54">
        <f>VLOOKUP($F$1,datar,21,FALSE)</f>
        <v>0</v>
      </c>
      <c r="E52" s="61"/>
      <c r="F52" s="42"/>
      <c r="G52" s="16"/>
      <c r="H52" s="165"/>
      <c r="I52" s="165"/>
    </row>
    <row r="53" spans="1:9" s="10" customFormat="1" ht="21" customHeight="1" thickBot="1">
      <c r="A53" s="38"/>
      <c r="B53" s="45"/>
      <c r="C53" s="45"/>
      <c r="D53" s="56"/>
      <c r="E53" s="61"/>
      <c r="F53" s="42"/>
      <c r="G53" s="6"/>
      <c r="H53" s="165"/>
      <c r="I53" s="165"/>
    </row>
    <row r="54" spans="1:9" s="10" customFormat="1" ht="21" customHeight="1" thickBot="1">
      <c r="A54" s="38"/>
      <c r="B54" s="51" t="s">
        <v>260</v>
      </c>
      <c r="C54" s="51"/>
      <c r="D54" s="56"/>
      <c r="E54" s="54">
        <f>VLOOKUP($F$1,datar,22,FALSE)</f>
        <v>378564.4</v>
      </c>
      <c r="F54" s="42"/>
      <c r="G54" s="6"/>
      <c r="H54" s="165"/>
      <c r="I54" s="165"/>
    </row>
    <row r="55" spans="1:9" s="10" customFormat="1" ht="21" customHeight="1" thickBot="1">
      <c r="A55" s="38"/>
      <c r="B55" s="45"/>
      <c r="C55" s="45"/>
      <c r="D55" s="56"/>
      <c r="E55" s="63"/>
      <c r="F55" s="42"/>
      <c r="G55" s="6"/>
      <c r="H55" s="165"/>
      <c r="I55" s="165"/>
    </row>
    <row r="56" spans="1:9" s="10" customFormat="1" ht="21" customHeight="1" thickBot="1">
      <c r="A56" s="38"/>
      <c r="B56" s="51" t="s">
        <v>261</v>
      </c>
      <c r="C56" s="51"/>
      <c r="D56" s="56"/>
      <c r="E56" s="54">
        <f>VLOOKUP($F$1,datar,23,FALSE)</f>
        <v>209818531.41</v>
      </c>
      <c r="F56" s="42"/>
      <c r="G56" s="6"/>
      <c r="H56" s="165"/>
      <c r="I56" s="165"/>
    </row>
    <row r="57" spans="1:9" s="10" customFormat="1" ht="21" customHeight="1" thickBot="1">
      <c r="A57" s="38"/>
      <c r="B57" s="45"/>
      <c r="C57" s="45"/>
      <c r="D57" s="56"/>
      <c r="E57" s="63"/>
      <c r="F57" s="42"/>
      <c r="G57" s="6"/>
      <c r="H57" s="165"/>
      <c r="I57" s="165"/>
    </row>
    <row r="58" spans="1:9" s="10" customFormat="1" ht="21" customHeight="1" thickBot="1">
      <c r="A58" s="38"/>
      <c r="B58" s="45" t="s">
        <v>645</v>
      </c>
      <c r="C58" s="45"/>
      <c r="D58" s="61"/>
      <c r="E58" s="54">
        <f>VLOOKUP($F$1,datar,24,FALSE)</f>
        <v>4196370.62</v>
      </c>
      <c r="F58" s="42"/>
      <c r="G58" s="6"/>
      <c r="H58" s="165"/>
      <c r="I58" s="165"/>
    </row>
    <row r="59" spans="1:9" s="10" customFormat="1" ht="21" customHeight="1" thickBot="1">
      <c r="A59" s="38"/>
      <c r="B59" s="95"/>
      <c r="C59" s="45"/>
      <c r="D59" s="56"/>
      <c r="E59" s="61"/>
      <c r="F59" s="42"/>
      <c r="G59" s="6"/>
      <c r="H59" s="165"/>
      <c r="I59" s="165"/>
    </row>
    <row r="60" spans="1:9" s="10" customFormat="1" ht="21" customHeight="1" thickBot="1">
      <c r="A60" s="38"/>
      <c r="B60" s="64" t="s">
        <v>646</v>
      </c>
      <c r="C60" s="64"/>
      <c r="D60" s="56"/>
      <c r="E60" s="54">
        <f>VLOOKUP($F$1,datar,25,FALSE)</f>
        <v>655771.26</v>
      </c>
      <c r="F60" s="42"/>
      <c r="G60" s="16"/>
      <c r="H60" s="165"/>
      <c r="I60" s="165"/>
    </row>
    <row r="61" spans="1:9" s="10" customFormat="1" ht="21" customHeight="1" thickBot="1">
      <c r="A61" s="48"/>
      <c r="B61" s="45"/>
      <c r="C61" s="45"/>
      <c r="D61" s="56"/>
      <c r="E61" s="58"/>
      <c r="F61" s="42"/>
      <c r="G61" s="6"/>
      <c r="H61" s="165"/>
      <c r="I61" s="165"/>
    </row>
    <row r="62" spans="1:9" s="10" customFormat="1" ht="21" customHeight="1" thickBot="1">
      <c r="A62" s="48"/>
      <c r="B62" s="13" t="s">
        <v>262</v>
      </c>
      <c r="C62" s="13"/>
      <c r="D62" s="65"/>
      <c r="E62" s="54">
        <f>VLOOKUP($F$1,datar,26,FALSE)</f>
        <v>0</v>
      </c>
      <c r="F62" s="42"/>
      <c r="G62" s="6"/>
      <c r="H62" s="165"/>
      <c r="I62" s="165"/>
    </row>
    <row r="63" spans="1:9" s="10" customFormat="1" ht="21" customHeight="1">
      <c r="A63" s="48"/>
      <c r="B63" s="13"/>
      <c r="C63" s="13"/>
      <c r="D63" s="65"/>
      <c r="E63" s="63"/>
      <c r="F63" s="42"/>
      <c r="G63" s="6"/>
      <c r="H63" s="165"/>
      <c r="I63" s="165"/>
    </row>
    <row r="64" spans="1:9" s="10" customFormat="1" ht="21" customHeight="1">
      <c r="A64" s="48"/>
      <c r="B64" s="51" t="s">
        <v>270</v>
      </c>
      <c r="C64" s="66"/>
      <c r="D64" s="65"/>
      <c r="E64" s="65"/>
      <c r="F64" s="42"/>
      <c r="G64" s="6"/>
      <c r="H64" s="165"/>
      <c r="I64" s="165"/>
    </row>
    <row r="65" spans="1:9" s="10" customFormat="1" ht="21" customHeight="1" thickBot="1">
      <c r="A65" s="48"/>
      <c r="B65" s="67" t="s">
        <v>263</v>
      </c>
      <c r="C65" s="66"/>
      <c r="D65" s="65"/>
      <c r="E65" s="46"/>
      <c r="F65" s="42"/>
      <c r="G65" s="6"/>
      <c r="H65" s="165"/>
      <c r="I65" s="165"/>
    </row>
    <row r="66" spans="1:9" s="10" customFormat="1" ht="21" customHeight="1" thickBot="1">
      <c r="A66" s="48"/>
      <c r="B66" s="13" t="s">
        <v>264</v>
      </c>
      <c r="C66" s="13"/>
      <c r="D66" s="65"/>
      <c r="E66" s="54">
        <f>VLOOKUP($F$1,datar,27,FALSE)</f>
        <v>0</v>
      </c>
      <c r="F66" s="42"/>
      <c r="G66" s="6"/>
      <c r="H66" s="165"/>
      <c r="I66" s="165"/>
    </row>
    <row r="67" spans="1:9" s="10" customFormat="1" ht="21" customHeight="1" thickBot="1">
      <c r="A67" s="48"/>
      <c r="B67" s="45"/>
      <c r="C67" s="45"/>
      <c r="D67" s="56"/>
      <c r="E67" s="56"/>
      <c r="F67" s="42"/>
      <c r="G67" s="6"/>
      <c r="H67" s="165"/>
      <c r="I67" s="165"/>
    </row>
    <row r="68" spans="1:9" s="10" customFormat="1" ht="21" customHeight="1" thickBot="1">
      <c r="A68" s="48"/>
      <c r="B68" s="11" t="s">
        <v>265</v>
      </c>
      <c r="C68" s="11"/>
      <c r="D68" s="54">
        <f>VLOOKUP($F$1,datar,28,FALSE)</f>
        <v>0</v>
      </c>
      <c r="E68" s="11"/>
      <c r="F68" s="42"/>
      <c r="G68" s="6"/>
      <c r="H68" s="165"/>
      <c r="I68" s="165"/>
    </row>
    <row r="69" spans="1:9" s="10" customFormat="1" ht="21" customHeight="1" thickBot="1">
      <c r="A69" s="48"/>
      <c r="B69" s="11"/>
      <c r="C69" s="11"/>
      <c r="D69" s="68"/>
      <c r="E69" s="11"/>
      <c r="F69" s="42"/>
      <c r="G69" s="6"/>
      <c r="H69" s="165"/>
      <c r="I69" s="165"/>
    </row>
    <row r="70" spans="1:9" s="10" customFormat="1" ht="21" customHeight="1" thickBot="1">
      <c r="A70" s="48"/>
      <c r="B70" s="11" t="s">
        <v>266</v>
      </c>
      <c r="C70" s="11"/>
      <c r="D70" s="54">
        <f>VLOOKUP($F$1,datar,29,FALSE)</f>
        <v>0</v>
      </c>
      <c r="E70" s="11"/>
      <c r="F70" s="42"/>
      <c r="G70" s="6"/>
      <c r="H70" s="165"/>
      <c r="I70" s="165"/>
    </row>
    <row r="71" spans="1:9" s="10" customFormat="1" ht="21" customHeight="1" thickBot="1">
      <c r="A71" s="48"/>
      <c r="B71" s="11"/>
      <c r="C71" s="11"/>
      <c r="D71" s="63"/>
      <c r="E71" s="11"/>
      <c r="F71" s="42"/>
      <c r="G71" s="6"/>
      <c r="H71" s="165"/>
      <c r="I71" s="165"/>
    </row>
    <row r="72" spans="1:9" s="10" customFormat="1" ht="21" customHeight="1" thickBot="1">
      <c r="A72" s="48"/>
      <c r="B72" s="11" t="s">
        <v>267</v>
      </c>
      <c r="C72" s="11"/>
      <c r="D72" s="11"/>
      <c r="E72" s="54">
        <f>VLOOKUP($F$1,datar,30,FALSE)</f>
        <v>0</v>
      </c>
      <c r="F72" s="42"/>
      <c r="G72" s="6"/>
      <c r="H72" s="165"/>
      <c r="I72" s="165"/>
    </row>
    <row r="73" spans="1:9" s="10" customFormat="1" ht="21" customHeight="1">
      <c r="A73" s="48"/>
      <c r="B73" s="11"/>
      <c r="C73" s="11"/>
      <c r="D73" s="11"/>
      <c r="E73" s="11"/>
      <c r="F73" s="42"/>
      <c r="G73" s="6"/>
      <c r="H73" s="165"/>
      <c r="I73" s="165"/>
    </row>
    <row r="74" spans="1:9" s="10" customFormat="1" ht="21" customHeight="1" thickBot="1">
      <c r="A74" s="48"/>
      <c r="B74" s="67" t="s">
        <v>268</v>
      </c>
      <c r="C74" s="11"/>
      <c r="D74" s="11"/>
      <c r="E74" s="11"/>
      <c r="F74" s="42"/>
      <c r="G74" s="6"/>
      <c r="H74" s="165"/>
      <c r="I74" s="165"/>
    </row>
    <row r="75" spans="1:9" s="10" customFormat="1" ht="21" customHeight="1" thickBot="1">
      <c r="A75" s="48"/>
      <c r="B75" s="11" t="s">
        <v>647</v>
      </c>
      <c r="C75" s="11"/>
      <c r="D75" s="54">
        <f>VLOOKUP($F$1,datar,31,FALSE)</f>
        <v>0</v>
      </c>
      <c r="E75" s="11"/>
      <c r="F75" s="42"/>
      <c r="G75" s="6"/>
      <c r="H75" s="165"/>
      <c r="I75" s="165"/>
    </row>
    <row r="76" spans="1:9" s="10" customFormat="1" ht="21" customHeight="1" thickBot="1">
      <c r="A76" s="48"/>
      <c r="B76" s="11"/>
      <c r="C76" s="11"/>
      <c r="D76" s="68"/>
      <c r="E76" s="11"/>
      <c r="F76" s="42"/>
      <c r="G76" s="6"/>
      <c r="H76" s="165"/>
      <c r="I76" s="165"/>
    </row>
    <row r="77" spans="1:9" s="10" customFormat="1" ht="21" customHeight="1" thickBot="1">
      <c r="A77" s="48"/>
      <c r="B77" s="11" t="s">
        <v>648</v>
      </c>
      <c r="C77" s="11"/>
      <c r="D77" s="54">
        <f>VLOOKUP($F$1,datar,32,FALSE)</f>
        <v>0</v>
      </c>
      <c r="E77" s="11"/>
      <c r="F77" s="42"/>
      <c r="G77" s="6"/>
      <c r="H77" s="165"/>
      <c r="I77" s="165"/>
    </row>
    <row r="78" spans="1:9" s="10" customFormat="1" ht="21" customHeight="1" thickBot="1">
      <c r="A78" s="48"/>
      <c r="B78" s="11"/>
      <c r="C78" s="11"/>
      <c r="D78" s="63"/>
      <c r="E78" s="11"/>
      <c r="F78" s="42"/>
      <c r="G78" s="6"/>
      <c r="H78" s="165"/>
      <c r="I78" s="165"/>
    </row>
    <row r="79" spans="1:9" s="10" customFormat="1" ht="21" customHeight="1" thickBot="1">
      <c r="A79" s="48"/>
      <c r="B79" s="11" t="s">
        <v>649</v>
      </c>
      <c r="C79" s="11"/>
      <c r="D79" s="11"/>
      <c r="E79" s="54">
        <f>VLOOKUP($F$1,datar,33,FALSE)</f>
        <v>0</v>
      </c>
      <c r="F79" s="42"/>
      <c r="G79" s="6"/>
      <c r="H79" s="165"/>
      <c r="I79" s="165"/>
    </row>
    <row r="80" spans="1:9" s="10" customFormat="1" ht="21" customHeight="1">
      <c r="A80" s="48"/>
      <c r="B80" s="11"/>
      <c r="C80" s="11"/>
      <c r="D80" s="11"/>
      <c r="E80" s="63"/>
      <c r="F80" s="42"/>
      <c r="G80" s="6"/>
      <c r="H80" s="165"/>
      <c r="I80" s="165"/>
    </row>
    <row r="81" spans="1:9" s="10" customFormat="1" ht="21" customHeight="1" thickBot="1">
      <c r="A81" s="48"/>
      <c r="B81" s="67" t="s">
        <v>269</v>
      </c>
      <c r="C81" s="11"/>
      <c r="D81" s="11"/>
      <c r="E81" s="11"/>
      <c r="F81" s="42"/>
      <c r="G81" s="6"/>
      <c r="H81" s="165"/>
      <c r="I81" s="165"/>
    </row>
    <row r="82" spans="1:9" s="10" customFormat="1" ht="21" customHeight="1" thickBot="1">
      <c r="A82" s="48"/>
      <c r="B82" s="11" t="s">
        <v>650</v>
      </c>
      <c r="C82" s="11"/>
      <c r="D82" s="11"/>
      <c r="E82" s="54">
        <f>VLOOKUP($F$1,datar,34,FALSE)</f>
        <v>0</v>
      </c>
      <c r="F82" s="42"/>
      <c r="G82" s="6"/>
      <c r="H82" s="165"/>
      <c r="I82" s="165"/>
    </row>
    <row r="83" spans="1:9" s="10" customFormat="1" ht="21" customHeight="1" thickBot="1">
      <c r="A83" s="48"/>
      <c r="B83" s="45"/>
      <c r="C83" s="45"/>
      <c r="D83" s="56"/>
      <c r="E83" s="56"/>
      <c r="F83" s="42"/>
      <c r="G83" s="6"/>
      <c r="H83" s="165"/>
      <c r="I83" s="165"/>
    </row>
    <row r="84" spans="1:9" s="10" customFormat="1" ht="21" customHeight="1" thickBot="1">
      <c r="A84" s="48"/>
      <c r="B84" s="203" t="s">
        <v>194</v>
      </c>
      <c r="C84" s="203"/>
      <c r="D84" s="56"/>
      <c r="E84" s="54">
        <f>VLOOKUP($F$1,datar,35,FALSE)</f>
        <v>204966389.53</v>
      </c>
      <c r="F84" s="42"/>
      <c r="G84" s="6"/>
      <c r="H84" s="165"/>
      <c r="I84" s="165"/>
    </row>
    <row r="85" spans="1:9" s="10" customFormat="1" ht="21" customHeight="1">
      <c r="A85" s="48"/>
      <c r="B85" s="203"/>
      <c r="C85" s="203"/>
      <c r="D85" s="56"/>
      <c r="E85" s="56"/>
      <c r="F85" s="42"/>
      <c r="G85" s="6"/>
      <c r="H85" s="165"/>
      <c r="I85" s="165"/>
    </row>
    <row r="86" spans="1:9" s="10" customFormat="1" ht="21" customHeight="1">
      <c r="A86" s="48"/>
      <c r="C86" s="51"/>
      <c r="D86" s="56"/>
      <c r="E86" s="56"/>
      <c r="F86" s="42"/>
      <c r="G86" s="6"/>
      <c r="H86" s="165"/>
      <c r="I86" s="165"/>
    </row>
    <row r="87" spans="1:9" s="10" customFormat="1" ht="21" customHeight="1" thickBot="1">
      <c r="A87" s="48"/>
      <c r="B87" s="51" t="s">
        <v>271</v>
      </c>
      <c r="C87" s="51"/>
      <c r="D87" s="46"/>
      <c r="E87" s="56"/>
      <c r="F87" s="42"/>
      <c r="G87" s="6"/>
      <c r="H87" s="165"/>
      <c r="I87" s="165"/>
    </row>
    <row r="88" spans="1:9" s="10" customFormat="1" ht="21" customHeight="1" thickBot="1">
      <c r="A88" s="48"/>
      <c r="B88" s="45" t="s">
        <v>651</v>
      </c>
      <c r="C88" s="51"/>
      <c r="D88" s="72"/>
      <c r="E88" s="97">
        <f>VLOOKUP($F$1,datar,36,FALSE)</f>
        <v>-699453</v>
      </c>
      <c r="F88" s="42"/>
      <c r="G88" s="6"/>
      <c r="H88" s="165"/>
      <c r="I88" s="165"/>
    </row>
    <row r="89" spans="1:9" s="10" customFormat="1" ht="21" customHeight="1" thickBot="1">
      <c r="A89" s="48"/>
      <c r="B89" s="45" t="s">
        <v>652</v>
      </c>
      <c r="C89" s="51"/>
      <c r="D89" s="72"/>
      <c r="E89" s="54">
        <f>VLOOKUP($F$1,datar,37,FALSE)</f>
        <v>-323147.29</v>
      </c>
      <c r="F89" s="42"/>
      <c r="G89" s="6"/>
      <c r="H89" s="165"/>
      <c r="I89" s="165"/>
    </row>
    <row r="90" spans="1:9" s="10" customFormat="1" ht="21" customHeight="1" thickBot="1">
      <c r="A90" s="48"/>
      <c r="B90" s="172">
        <f>+IF($E$88="","Please complete line 33","")</f>
      </c>
      <c r="C90" s="51"/>
      <c r="D90" s="73" t="s">
        <v>191</v>
      </c>
      <c r="E90" s="56"/>
      <c r="F90" s="42"/>
      <c r="G90" s="6"/>
      <c r="H90" s="165"/>
      <c r="I90" s="165"/>
    </row>
    <row r="91" spans="1:9" s="10" customFormat="1" ht="21" customHeight="1" thickBot="1">
      <c r="A91" s="48"/>
      <c r="B91" s="51" t="s">
        <v>272</v>
      </c>
      <c r="C91" s="51"/>
      <c r="D91" s="195">
        <f>VLOOKUP($F$1,datar,38,FALSE)</f>
        <v>-0.14</v>
      </c>
      <c r="E91" s="56"/>
      <c r="F91" s="42"/>
      <c r="G91" s="6"/>
      <c r="H91" s="165"/>
      <c r="I91" s="165"/>
    </row>
    <row r="92" spans="1:9" s="10" customFormat="1" ht="21" customHeight="1" thickBot="1">
      <c r="A92" s="48"/>
      <c r="B92" s="51"/>
      <c r="C92" s="51"/>
      <c r="D92" s="56"/>
      <c r="E92" s="56"/>
      <c r="F92" s="42"/>
      <c r="G92" s="6"/>
      <c r="H92" s="165"/>
      <c r="I92" s="165"/>
    </row>
    <row r="93" spans="1:9" s="10" customFormat="1" ht="21" customHeight="1" thickBot="1">
      <c r="A93" s="48"/>
      <c r="B93" s="96" t="s">
        <v>392</v>
      </c>
      <c r="C93" s="13"/>
      <c r="D93" s="65"/>
      <c r="E93" s="54">
        <f>VLOOKUP($F$1,datar,39,FALSE)</f>
        <v>14057841.57</v>
      </c>
      <c r="F93" s="42"/>
      <c r="G93" s="6"/>
      <c r="H93" s="165"/>
      <c r="I93" s="165"/>
    </row>
    <row r="94" spans="1:9" s="10" customFormat="1" ht="21" customHeight="1" thickBot="1">
      <c r="A94" s="48"/>
      <c r="B94" s="172">
        <f>+IF($E$93="","Please complete line 35","")</f>
      </c>
      <c r="C94" s="51"/>
      <c r="D94" s="56"/>
      <c r="E94" s="56"/>
      <c r="F94" s="42"/>
      <c r="G94" s="6"/>
      <c r="H94" s="165"/>
      <c r="I94" s="165"/>
    </row>
    <row r="95" spans="1:9" s="10" customFormat="1" ht="21" customHeight="1" thickBot="1">
      <c r="A95" s="48"/>
      <c r="B95" s="203" t="s">
        <v>657</v>
      </c>
      <c r="C95" s="203"/>
      <c r="D95" s="56"/>
      <c r="E95" s="54">
        <f>VLOOKUP($F$1,datar,40,FALSE)</f>
        <v>190585401</v>
      </c>
      <c r="F95" s="42"/>
      <c r="G95" s="6"/>
      <c r="H95" s="165"/>
      <c r="I95" s="165"/>
    </row>
    <row r="96" spans="1:9" s="10" customFormat="1" ht="21" customHeight="1">
      <c r="A96" s="48"/>
      <c r="B96" s="203"/>
      <c r="C96" s="203"/>
      <c r="D96" s="56"/>
      <c r="E96" s="56"/>
      <c r="F96" s="42"/>
      <c r="G96" s="6"/>
      <c r="H96" s="165"/>
      <c r="I96" s="165"/>
    </row>
    <row r="97" spans="1:9" s="10" customFormat="1" ht="21" customHeight="1">
      <c r="A97" s="48"/>
      <c r="B97" s="51"/>
      <c r="C97" s="51"/>
      <c r="D97" s="56"/>
      <c r="E97" s="56"/>
      <c r="F97" s="42"/>
      <c r="G97" s="6"/>
      <c r="H97" s="165"/>
      <c r="I97" s="165"/>
    </row>
    <row r="98" spans="1:9" s="10" customFormat="1" ht="21" customHeight="1">
      <c r="A98" s="48"/>
      <c r="B98" s="51" t="s">
        <v>273</v>
      </c>
      <c r="C98" s="51"/>
      <c r="D98" s="56"/>
      <c r="E98" s="56"/>
      <c r="F98" s="42"/>
      <c r="G98" s="6"/>
      <c r="H98" s="165"/>
      <c r="I98" s="165"/>
    </row>
    <row r="99" spans="1:9" s="10" customFormat="1" ht="21" customHeight="1" thickBot="1">
      <c r="A99" s="48"/>
      <c r="B99" s="51" t="s">
        <v>274</v>
      </c>
      <c r="C99" s="51"/>
      <c r="D99" s="56"/>
      <c r="E99" s="56"/>
      <c r="F99" s="42"/>
      <c r="G99" s="6"/>
      <c r="H99" s="165"/>
      <c r="I99" s="165"/>
    </row>
    <row r="100" spans="1:9" s="10" customFormat="1" ht="21" customHeight="1" thickBot="1">
      <c r="A100" s="48"/>
      <c r="B100" s="45" t="s">
        <v>653</v>
      </c>
      <c r="C100" s="45"/>
      <c r="D100" s="54">
        <f>VLOOKUP($F$1,datar,41,FALSE)</f>
        <v>175445.51</v>
      </c>
      <c r="E100" s="56"/>
      <c r="F100" s="42"/>
      <c r="G100" s="6"/>
      <c r="H100" s="165"/>
      <c r="I100" s="165"/>
    </row>
    <row r="101" spans="1:9" s="10" customFormat="1" ht="21" customHeight="1" thickBot="1">
      <c r="A101" s="48"/>
      <c r="B101" s="45"/>
      <c r="C101" s="45"/>
      <c r="D101" s="56"/>
      <c r="E101" s="56"/>
      <c r="F101" s="42"/>
      <c r="G101" s="6"/>
      <c r="H101" s="165"/>
      <c r="I101" s="165"/>
    </row>
    <row r="102" spans="1:9" s="10" customFormat="1" ht="21" customHeight="1" thickBot="1">
      <c r="A102" s="48"/>
      <c r="B102" s="45" t="s">
        <v>654</v>
      </c>
      <c r="C102" s="45"/>
      <c r="D102" s="54">
        <f>VLOOKUP($F$1,datar,42,FALSE)</f>
        <v>660918.77</v>
      </c>
      <c r="E102" s="56"/>
      <c r="F102" s="42"/>
      <c r="G102" s="6"/>
      <c r="H102" s="165"/>
      <c r="I102" s="165"/>
    </row>
    <row r="103" spans="1:9" s="10" customFormat="1" ht="21" customHeight="1" thickBot="1">
      <c r="A103" s="48"/>
      <c r="B103" s="45"/>
      <c r="C103" s="45"/>
      <c r="D103" s="56"/>
      <c r="E103" s="56"/>
      <c r="F103" s="42"/>
      <c r="G103" s="6"/>
      <c r="H103" s="165"/>
      <c r="I103" s="165"/>
    </row>
    <row r="104" spans="1:9" s="10" customFormat="1" ht="21" customHeight="1" thickBot="1">
      <c r="A104" s="48"/>
      <c r="B104" s="51" t="s">
        <v>655</v>
      </c>
      <c r="C104" s="51"/>
      <c r="D104" s="56"/>
      <c r="E104" s="54">
        <f>VLOOKUP($F$1,datar,43,FALSE)</f>
        <v>485473.26</v>
      </c>
      <c r="F104" s="42"/>
      <c r="G104" s="6"/>
      <c r="H104" s="165"/>
      <c r="I104" s="165"/>
    </row>
    <row r="105" spans="1:9" s="10" customFormat="1" ht="21" customHeight="1" thickBot="1">
      <c r="A105" s="48"/>
      <c r="B105" s="45"/>
      <c r="C105" s="45"/>
      <c r="D105" s="56"/>
      <c r="E105" s="56"/>
      <c r="F105" s="42"/>
      <c r="G105" s="6"/>
      <c r="H105" s="165"/>
      <c r="I105" s="165"/>
    </row>
    <row r="106" spans="1:9" s="10" customFormat="1" ht="21" customHeight="1" thickBot="1">
      <c r="A106" s="48"/>
      <c r="B106" s="51" t="s">
        <v>656</v>
      </c>
      <c r="C106" s="51"/>
      <c r="D106" s="56"/>
      <c r="E106" s="54">
        <f>VLOOKUP($F$1,datar,44,FALSE)</f>
        <v>190099928</v>
      </c>
      <c r="F106" s="42"/>
      <c r="G106" s="6"/>
      <c r="H106" s="165"/>
      <c r="I106" s="165"/>
    </row>
    <row r="107" spans="1:9" s="10" customFormat="1" ht="21" customHeight="1" thickBot="1">
      <c r="A107" s="69"/>
      <c r="B107" s="74"/>
      <c r="C107" s="74"/>
      <c r="D107" s="75"/>
      <c r="E107" s="75"/>
      <c r="F107" s="70"/>
      <c r="G107" s="6"/>
      <c r="H107" s="165"/>
      <c r="I107" s="165"/>
    </row>
    <row r="108" spans="1:9" s="10" customFormat="1" ht="21" customHeight="1">
      <c r="A108" s="190"/>
      <c r="B108" s="181"/>
      <c r="C108" s="181"/>
      <c r="D108" s="180"/>
      <c r="E108" s="180"/>
      <c r="F108" s="191"/>
      <c r="G108" s="6"/>
      <c r="H108" s="165"/>
      <c r="I108" s="165"/>
    </row>
    <row r="109" spans="1:9" s="10" customFormat="1" ht="21" customHeight="1">
      <c r="A109" s="112"/>
      <c r="B109" s="204" t="s">
        <v>760</v>
      </c>
      <c r="C109" s="205"/>
      <c r="D109" s="205"/>
      <c r="E109" s="205"/>
      <c r="F109" s="115"/>
      <c r="G109" s="6"/>
      <c r="H109" s="165"/>
      <c r="I109" s="165"/>
    </row>
    <row r="110" spans="1:9" s="10" customFormat="1" ht="21" customHeight="1" thickBot="1">
      <c r="A110" s="112"/>
      <c r="B110" s="119"/>
      <c r="C110" s="113"/>
      <c r="D110" s="113"/>
      <c r="E110" s="46" t="s">
        <v>193</v>
      </c>
      <c r="F110" s="115"/>
      <c r="G110" s="6"/>
      <c r="H110" s="162"/>
      <c r="I110" s="165"/>
    </row>
    <row r="111" spans="1:9" s="10" customFormat="1" ht="20.25" customHeight="1" thickBot="1">
      <c r="A111" s="112"/>
      <c r="B111" s="113" t="s">
        <v>759</v>
      </c>
      <c r="C111" s="113"/>
      <c r="D111" s="113"/>
      <c r="E111" s="54">
        <f>VLOOKUP($F$1,datar,45,FALSE)</f>
        <v>95292701</v>
      </c>
      <c r="F111" s="115"/>
      <c r="G111" s="6"/>
      <c r="H111" s="162"/>
      <c r="I111" s="166"/>
    </row>
    <row r="112" spans="1:9" s="10" customFormat="1" ht="21" customHeight="1" thickBot="1">
      <c r="A112" s="112"/>
      <c r="B112" s="113"/>
      <c r="C112" s="113"/>
      <c r="D112" s="113"/>
      <c r="E112" s="114"/>
      <c r="F112" s="115"/>
      <c r="G112" s="6"/>
      <c r="H112" s="162"/>
      <c r="I112" s="166"/>
    </row>
    <row r="113" spans="1:9" s="10" customFormat="1" ht="21" customHeight="1" thickBot="1">
      <c r="A113" s="112"/>
      <c r="B113" s="113" t="str">
        <f>CONCATENATE("Amount to be retained by ",+H113," under the rates retention scheme")</f>
        <v>Amount to be retained by Southwark under the rates retention scheme</v>
      </c>
      <c r="C113" s="113"/>
      <c r="D113" s="113"/>
      <c r="E113" s="54">
        <f>VLOOKUP($F$1,datar,46,FALSE)</f>
        <v>57175620</v>
      </c>
      <c r="F113" s="115"/>
      <c r="G113" s="6"/>
      <c r="H113" s="185" t="str">
        <f>VLOOKUP($F$1,datar,53,FALSE)</f>
        <v>Southwark</v>
      </c>
      <c r="I113" s="166"/>
    </row>
    <row r="114" spans="1:9" s="10" customFormat="1" ht="21" customHeight="1" thickBot="1">
      <c r="A114" s="112"/>
      <c r="B114" s="113"/>
      <c r="C114" s="113"/>
      <c r="D114" s="113"/>
      <c r="E114" s="114"/>
      <c r="F114" s="115"/>
      <c r="G114" s="6"/>
      <c r="H114" s="162"/>
      <c r="I114" s="166"/>
    </row>
    <row r="115" spans="1:9" s="10" customFormat="1" ht="21" customHeight="1" thickBot="1">
      <c r="A115" s="112"/>
      <c r="B115" s="113" t="str">
        <f>IF(E115&gt;0,CONCATENATE("Amount to be passed to ",+H115,""))</f>
        <v>Amount to be passed to Greater London Authority</v>
      </c>
      <c r="C115" s="113"/>
      <c r="D115" s="113"/>
      <c r="E115" s="54">
        <f>VLOOKUP($F$1,datar,47,FALSE)</f>
        <v>38117080</v>
      </c>
      <c r="F115" s="115"/>
      <c r="G115" s="6"/>
      <c r="H115" s="185" t="str">
        <f>VLOOKUP($F$1,datar,51,FALSE)</f>
        <v>Greater London Authority</v>
      </c>
      <c r="I115" s="166"/>
    </row>
    <row r="116" spans="1:9" s="10" customFormat="1" ht="21" customHeight="1" thickBot="1">
      <c r="A116" s="112"/>
      <c r="B116" s="113"/>
      <c r="C116" s="113"/>
      <c r="D116" s="113"/>
      <c r="E116" s="114"/>
      <c r="F116" s="115"/>
      <c r="G116" s="6"/>
      <c r="H116" s="162"/>
      <c r="I116" s="166"/>
    </row>
    <row r="117" spans="1:9" s="10" customFormat="1" ht="21" customHeight="1" thickBot="1">
      <c r="A117" s="112"/>
      <c r="B117" s="113" t="b">
        <f>IF(E117&gt;0,CONCATENATE("Amount to be passed to ",+H117,""))</f>
        <v>0</v>
      </c>
      <c r="C117" s="113"/>
      <c r="D117" s="113"/>
      <c r="E117" s="54">
        <f>VLOOKUP($F$1,datar,48,FALSE)</f>
        <v>0</v>
      </c>
      <c r="F117" s="115"/>
      <c r="G117" s="6"/>
      <c r="H117" s="185" t="str">
        <f>VLOOKUP($F$1,datar,52,FALSE)</f>
        <v>NA</v>
      </c>
      <c r="I117" s="166"/>
    </row>
    <row r="118" spans="1:9" s="10" customFormat="1" ht="21" customHeight="1" thickBot="1">
      <c r="A118" s="112"/>
      <c r="B118" s="113"/>
      <c r="C118" s="113"/>
      <c r="D118" s="113"/>
      <c r="E118" s="114"/>
      <c r="F118" s="115"/>
      <c r="G118" s="6"/>
      <c r="H118" s="162"/>
      <c r="I118" s="165"/>
    </row>
    <row r="119" spans="1:9" s="10" customFormat="1" ht="21" customHeight="1" thickBot="1">
      <c r="A119" s="112"/>
      <c r="B119" s="113">
        <f>IF(E119&gt;0,CONCATENATE("Amount to be retained by ",+H113," under the renewable energy scheme"),"")</f>
      </c>
      <c r="C119" s="113"/>
      <c r="D119" s="114"/>
      <c r="E119" s="54">
        <f>VLOOKUP($F$1,datar,49,FALSE)</f>
        <v>0</v>
      </c>
      <c r="F119" s="115"/>
      <c r="G119" s="6"/>
      <c r="H119" s="162"/>
      <c r="I119" s="167"/>
    </row>
    <row r="120" spans="1:9" s="10" customFormat="1" ht="21" customHeight="1" thickBot="1">
      <c r="A120" s="112"/>
      <c r="B120" s="113"/>
      <c r="C120" s="113"/>
      <c r="D120" s="114"/>
      <c r="E120" s="114"/>
      <c r="F120" s="115"/>
      <c r="G120" s="6"/>
      <c r="H120" s="162"/>
      <c r="I120" s="165"/>
    </row>
    <row r="121" spans="1:9" s="10" customFormat="1" ht="21" customHeight="1" thickBot="1">
      <c r="A121" s="112"/>
      <c r="B121" s="113" t="str">
        <f>IF(E121&gt;0,CONCATENATE("Amount to be passed to ",H115," under the renewable energy scheme")," ")</f>
        <v> </v>
      </c>
      <c r="C121" s="113"/>
      <c r="D121" s="114"/>
      <c r="E121" s="54">
        <f>VLOOKUP($F$1,datar,50,FALSE)</f>
        <v>0</v>
      </c>
      <c r="F121" s="115"/>
      <c r="G121" s="6"/>
      <c r="H121" s="162"/>
      <c r="I121" s="168"/>
    </row>
    <row r="122" spans="1:9" s="10" customFormat="1" ht="21" customHeight="1" thickBot="1">
      <c r="A122" s="116"/>
      <c r="B122" s="117"/>
      <c r="C122" s="117"/>
      <c r="D122" s="71"/>
      <c r="E122" s="170"/>
      <c r="F122" s="118"/>
      <c r="G122" s="6"/>
      <c r="H122" s="162"/>
      <c r="I122" s="165"/>
    </row>
    <row r="123" spans="1:8" ht="18" customHeight="1">
      <c r="A123" s="11"/>
      <c r="B123" s="11"/>
      <c r="C123" s="11"/>
      <c r="D123" s="11"/>
      <c r="E123" s="11"/>
      <c r="F123" s="76"/>
      <c r="G123" s="11"/>
      <c r="H123" s="160"/>
    </row>
  </sheetData>
  <sheetProtection selectLockedCells="1"/>
  <mergeCells count="7">
    <mergeCell ref="B84:C85"/>
    <mergeCell ref="B95:C96"/>
    <mergeCell ref="B109:E109"/>
    <mergeCell ref="A5:F5"/>
    <mergeCell ref="A6:F6"/>
    <mergeCell ref="B33:B34"/>
    <mergeCell ref="B48:B49"/>
  </mergeCells>
  <conditionalFormatting sqref="E61">
    <cfRule type="expression" priority="1" dxfId="23" stopIfTrue="1">
      <formula>E60=""</formula>
    </cfRule>
    <cfRule type="expression" priority="2" dxfId="0" stopIfTrue="1">
      <formula>G60&gt;1</formula>
    </cfRule>
    <cfRule type="expression" priority="3" dxfId="21" stopIfTrue="1">
      <formula>G60=1</formula>
    </cfRule>
  </conditionalFormatting>
  <conditionalFormatting sqref="D51">
    <cfRule type="cellIs" priority="4" dxfId="5" operator="equal" stopIfTrue="1">
      <formula>""</formula>
    </cfRule>
    <cfRule type="expression" priority="5" dxfId="4" stopIfTrue="1">
      <formula>G51</formula>
    </cfRule>
    <cfRule type="expression" priority="6" dxfId="3" stopIfTrue="1">
      <formula>#REF!</formula>
    </cfRule>
  </conditionalFormatting>
  <conditionalFormatting sqref="D69">
    <cfRule type="cellIs" priority="7" dxfId="5" operator="equal" stopIfTrue="1">
      <formula>""</formula>
    </cfRule>
    <cfRule type="expression" priority="8" dxfId="4" stopIfTrue="1">
      <formula>#REF!</formula>
    </cfRule>
    <cfRule type="expression" priority="9" dxfId="3" stopIfTrue="1">
      <formula>#REF!</formula>
    </cfRule>
  </conditionalFormatting>
  <conditionalFormatting sqref="D71 D76">
    <cfRule type="cellIs" priority="10" dxfId="5" operator="equal" stopIfTrue="1">
      <formula>""</formula>
    </cfRule>
    <cfRule type="expression" priority="11" dxfId="4" stopIfTrue="1">
      <formula>#REF!</formula>
    </cfRule>
    <cfRule type="expression" priority="12" dxfId="3" stopIfTrue="1">
      <formula>#REF!</formula>
    </cfRule>
  </conditionalFormatting>
  <conditionalFormatting sqref="E80">
    <cfRule type="cellIs" priority="13" dxfId="5" operator="equal" stopIfTrue="1">
      <formula>""</formula>
    </cfRule>
    <cfRule type="expression" priority="14" dxfId="4" stopIfTrue="1">
      <formula>#REF!</formula>
    </cfRule>
    <cfRule type="expression" priority="15" dxfId="3" stopIfTrue="1">
      <formula>#REF!</formula>
    </cfRule>
  </conditionalFormatting>
  <conditionalFormatting sqref="D78">
    <cfRule type="cellIs" priority="16" dxfId="5" operator="equal" stopIfTrue="1">
      <formula>""</formula>
    </cfRule>
    <cfRule type="expression" priority="17" dxfId="4" stopIfTrue="1">
      <formula>#REF!</formula>
    </cfRule>
    <cfRule type="expression" priority="18" dxfId="3" stopIfTrue="1">
      <formula>#REF!</formula>
    </cfRule>
  </conditionalFormatting>
  <conditionalFormatting sqref="E55 E57">
    <cfRule type="cellIs" priority="19" dxfId="5" operator="equal" stopIfTrue="1">
      <formula>""</formula>
    </cfRule>
    <cfRule type="expression" priority="20" dxfId="4" stopIfTrue="1">
      <formula>#REF!</formula>
    </cfRule>
    <cfRule type="expression" priority="21" dxfId="3" stopIfTrue="1">
      <formula>#REF!</formula>
    </cfRule>
  </conditionalFormatting>
  <conditionalFormatting sqref="F15:G15">
    <cfRule type="expression" priority="22" dxfId="0" stopIfTrue="1">
      <formula>#REF!&gt;1</formula>
    </cfRule>
    <cfRule type="expression" priority="23" dxfId="1" stopIfTrue="1">
      <formula>#REF!=1</formula>
    </cfRule>
    <cfRule type="expression" priority="24" dxfId="0" stopIfTrue="1">
      <formula>#REF!&gt;1</formula>
    </cfRule>
  </conditionalFormatting>
  <dataValidations count="5">
    <dataValidation type="decimal" allowBlank="1" showInputMessage="1" showErrorMessage="1" sqref="E93 E66 E62:E63 E95">
      <formula1>0</formula1>
      <formula2>9.99999999999999E+21</formula2>
    </dataValidation>
    <dataValidation type="decimal" allowBlank="1" showInputMessage="1" showErrorMessage="1" sqref="E106 D100 C25 D102 E104 E84 C23 D50:D52 E54:E55 D48 D29 D42 D44 D33 D35 E39 D37 D31 D46 D27 E57">
      <formula1>-9999999999999990000000</formula1>
      <formula2>9.99999999999999E+21</formula2>
    </dataValidation>
    <dataValidation errorStyle="warning" type="decimal" allowBlank="1" showInputMessage="1" showErrorMessage="1" promptTitle="This should match VOA data" prompt="Any difference should be investigated immediately with your local valiuation office. Revisions should only be made if confirmed in writing by the local valuation office." errorTitle="This should match VOA data" error="Any differences should be investigated immediately with your local valuation office.  Revisions should only be made if comfirmed in writing by the local valuation office." sqref="E14:E16">
      <formula1>-999999999999999000000000</formula1>
      <formula2>9.99999999999999E+23</formula2>
    </dataValidation>
    <dataValidation type="textLength" operator="lessThan" allowBlank="1" showInputMessage="1" showErrorMessage="1" error="Please do not amend or delete this line" sqref="F15:G15">
      <formula1>0</formula1>
    </dataValidation>
    <dataValidation errorStyle="warning" type="decimal" allowBlank="1" showErrorMessage="1" promptTitle="This should match VOA data" prompt="Any difference should be investigated immediately with your local valiuation office. Revisions should only be made if confirmed in writing by the local valuation office." errorTitle="This should match VOA data" error="Any differences should be investigated immediately with your local valuation office.  Revisions should only be made if comfirmed in writing by the local valuation office." sqref="D14">
      <formula1>-999999999999999000000000</formula1>
      <formula2>9.99999999999999E+23</formula2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2" horizontalDpi="600" verticalDpi="600" orientation="portrait" paperSize="9" scale="47" r:id="rId3"/>
  <headerFooter alignWithMargins="0">
    <oddHeader>&amp;C&amp;F</oddHeader>
    <oddFooter>&amp;CPage &amp;P of &amp;N</oddFooter>
  </headerFooter>
  <rowBreaks count="1" manualBreakCount="1">
    <brk id="73" max="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3"/>
  <sheetViews>
    <sheetView showGridLines="0"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" sqref="C4"/>
    </sheetView>
  </sheetViews>
  <sheetFormatPr defaultColWidth="9.140625" defaultRowHeight="12.75"/>
  <cols>
    <col min="1" max="1" width="8.421875" style="4" customWidth="1"/>
    <col min="2" max="2" width="33.140625" style="4" customWidth="1"/>
    <col min="3" max="3" width="8.140625" style="4" bestFit="1" customWidth="1"/>
    <col min="4" max="4" width="17.8515625" style="4" bestFit="1" customWidth="1"/>
    <col min="5" max="5" width="18.28125" style="4" bestFit="1" customWidth="1"/>
    <col min="6" max="6" width="15.7109375" style="4" bestFit="1" customWidth="1"/>
    <col min="7" max="7" width="16.140625" style="4" bestFit="1" customWidth="1"/>
    <col min="8" max="8" width="22.00390625" style="4" bestFit="1" customWidth="1"/>
    <col min="9" max="9" width="13.28125" style="4" bestFit="1" customWidth="1"/>
    <col min="10" max="13" width="14.8515625" style="4" bestFit="1" customWidth="1"/>
    <col min="14" max="14" width="21.28125" style="4" bestFit="1" customWidth="1"/>
    <col min="15" max="15" width="20.00390625" style="4" bestFit="1" customWidth="1"/>
    <col min="16" max="17" width="11.7109375" style="152" bestFit="1" customWidth="1"/>
    <col min="18" max="18" width="10.421875" style="24" bestFit="1" customWidth="1"/>
    <col min="19" max="20" width="21.140625" style="149" bestFit="1" customWidth="1"/>
    <col min="21" max="21" width="20.00390625" style="110" bestFit="1" customWidth="1"/>
    <col min="22" max="22" width="17.28125" style="27" bestFit="1" customWidth="1"/>
    <col min="23" max="23" width="19.00390625" style="27" bestFit="1" customWidth="1"/>
    <col min="24" max="24" width="16.28125" style="0" bestFit="1" customWidth="1"/>
    <col min="25" max="25" width="17.8515625" style="0" bestFit="1" customWidth="1"/>
    <col min="26" max="26" width="17.28125" style="0" bestFit="1" customWidth="1"/>
    <col min="27" max="27" width="17.7109375" style="0" bestFit="1" customWidth="1"/>
    <col min="28" max="28" width="17.140625" style="0" bestFit="1" customWidth="1"/>
    <col min="29" max="30" width="15.57421875" style="0" bestFit="1" customWidth="1"/>
    <col min="31" max="31" width="17.28125" style="0" bestFit="1" customWidth="1"/>
    <col min="32" max="33" width="16.00390625" style="0" bestFit="1" customWidth="1"/>
    <col min="34" max="34" width="16.140625" style="0" bestFit="1" customWidth="1"/>
    <col min="35" max="35" width="15.7109375" style="0" bestFit="1" customWidth="1"/>
    <col min="36" max="38" width="16.28125" style="0" bestFit="1" customWidth="1"/>
    <col min="39" max="39" width="15.57421875" style="12" bestFit="1" customWidth="1"/>
    <col min="40" max="40" width="16.00390625" style="12" bestFit="1" customWidth="1"/>
    <col min="41" max="41" width="12.140625" style="12" bestFit="1" customWidth="1"/>
    <col min="42" max="43" width="12.8515625" style="12" bestFit="1" customWidth="1"/>
    <col min="44" max="44" width="21.8515625" style="12" bestFit="1" customWidth="1"/>
    <col min="45" max="45" width="20.28125" style="12" bestFit="1" customWidth="1"/>
    <col min="46" max="46" width="19.140625" style="12" bestFit="1" customWidth="1"/>
    <col min="47" max="48" width="16.140625" style="12" bestFit="1" customWidth="1"/>
    <col min="49" max="49" width="13.421875" style="12" bestFit="1" customWidth="1"/>
    <col min="50" max="50" width="9.8515625" style="12" bestFit="1" customWidth="1"/>
    <col min="51" max="51" width="24.00390625" style="12" bestFit="1" customWidth="1"/>
    <col min="52" max="52" width="28.57421875" style="12" bestFit="1" customWidth="1"/>
    <col min="53" max="53" width="32.57421875" style="12" bestFit="1" customWidth="1"/>
    <col min="54" max="16384" width="9.140625" style="12" customWidth="1"/>
  </cols>
  <sheetData>
    <row r="1" spans="1:53" s="179" customFormat="1" ht="12.75">
      <c r="A1" s="121">
        <v>1</v>
      </c>
      <c r="B1" s="121">
        <v>2</v>
      </c>
      <c r="C1" s="121">
        <v>3</v>
      </c>
      <c r="D1" s="121">
        <v>4</v>
      </c>
      <c r="E1" s="121">
        <v>5</v>
      </c>
      <c r="F1" s="121">
        <v>6</v>
      </c>
      <c r="G1" s="121">
        <v>7</v>
      </c>
      <c r="H1" s="121">
        <v>8</v>
      </c>
      <c r="I1" s="121">
        <v>9</v>
      </c>
      <c r="J1" s="121">
        <v>10</v>
      </c>
      <c r="K1" s="121">
        <v>11</v>
      </c>
      <c r="L1" s="121">
        <v>12</v>
      </c>
      <c r="M1" s="121">
        <v>13</v>
      </c>
      <c r="N1" s="121">
        <v>14</v>
      </c>
      <c r="O1" s="121">
        <v>15</v>
      </c>
      <c r="P1" s="121">
        <v>16</v>
      </c>
      <c r="Q1" s="121">
        <v>17</v>
      </c>
      <c r="R1" s="121">
        <v>18</v>
      </c>
      <c r="S1" s="121">
        <v>19</v>
      </c>
      <c r="T1" s="121">
        <v>20</v>
      </c>
      <c r="U1" s="121">
        <v>21</v>
      </c>
      <c r="V1" s="121">
        <v>22</v>
      </c>
      <c r="W1" s="121">
        <v>23</v>
      </c>
      <c r="X1" s="121">
        <v>24</v>
      </c>
      <c r="Y1" s="121">
        <v>25</v>
      </c>
      <c r="Z1" s="121">
        <v>26</v>
      </c>
      <c r="AA1" s="121">
        <v>27</v>
      </c>
      <c r="AB1" s="121">
        <v>28</v>
      </c>
      <c r="AC1" s="121">
        <v>29</v>
      </c>
      <c r="AD1" s="121">
        <v>30</v>
      </c>
      <c r="AE1" s="121">
        <v>31</v>
      </c>
      <c r="AF1" s="121">
        <v>32</v>
      </c>
      <c r="AG1" s="121">
        <v>33</v>
      </c>
      <c r="AH1" s="121">
        <v>34</v>
      </c>
      <c r="AI1" s="121">
        <v>35</v>
      </c>
      <c r="AJ1" s="121">
        <v>36</v>
      </c>
      <c r="AK1" s="121">
        <v>37</v>
      </c>
      <c r="AL1" s="121">
        <v>38</v>
      </c>
      <c r="AM1" s="121">
        <v>39</v>
      </c>
      <c r="AN1" s="121">
        <v>40</v>
      </c>
      <c r="AO1" s="121">
        <v>41</v>
      </c>
      <c r="AP1" s="121">
        <v>42</v>
      </c>
      <c r="AQ1" s="121">
        <v>43</v>
      </c>
      <c r="AR1" s="121">
        <v>44</v>
      </c>
      <c r="AS1" s="121">
        <v>45</v>
      </c>
      <c r="AT1" s="121">
        <v>46</v>
      </c>
      <c r="AU1" s="121">
        <v>47</v>
      </c>
      <c r="AV1" s="121">
        <v>48</v>
      </c>
      <c r="AW1" s="121">
        <v>49</v>
      </c>
      <c r="AX1" s="121">
        <v>50</v>
      </c>
      <c r="AY1" s="120">
        <v>51</v>
      </c>
      <c r="AZ1" s="120">
        <v>52</v>
      </c>
      <c r="BA1" s="120">
        <v>53</v>
      </c>
    </row>
    <row r="2" spans="1:53" ht="132">
      <c r="A2" s="124" t="s">
        <v>214</v>
      </c>
      <c r="B2" s="125" t="s">
        <v>215</v>
      </c>
      <c r="C2" s="126" t="s">
        <v>216</v>
      </c>
      <c r="D2" s="198" t="s">
        <v>143</v>
      </c>
      <c r="E2" s="198" t="s">
        <v>144</v>
      </c>
      <c r="F2" s="198" t="s">
        <v>145</v>
      </c>
      <c r="G2" s="198" t="s">
        <v>146</v>
      </c>
      <c r="H2" s="198" t="s">
        <v>147</v>
      </c>
      <c r="I2" s="198" t="s">
        <v>148</v>
      </c>
      <c r="J2" s="198" t="s">
        <v>149</v>
      </c>
      <c r="K2" s="198" t="s">
        <v>150</v>
      </c>
      <c r="L2" s="198" t="s">
        <v>151</v>
      </c>
      <c r="M2" s="198" t="s">
        <v>152</v>
      </c>
      <c r="N2" s="14" t="s">
        <v>153</v>
      </c>
      <c r="O2" s="14" t="s">
        <v>154</v>
      </c>
      <c r="P2" s="14" t="s">
        <v>155</v>
      </c>
      <c r="Q2" s="14" t="s">
        <v>156</v>
      </c>
      <c r="R2" s="14" t="s">
        <v>157</v>
      </c>
      <c r="S2" s="14" t="s">
        <v>158</v>
      </c>
      <c r="T2" s="14" t="s">
        <v>159</v>
      </c>
      <c r="U2" s="14" t="s">
        <v>160</v>
      </c>
      <c r="V2" s="14" t="s">
        <v>161</v>
      </c>
      <c r="W2" s="14" t="s">
        <v>162</v>
      </c>
      <c r="X2" s="14" t="s">
        <v>163</v>
      </c>
      <c r="Y2" s="14" t="s">
        <v>164</v>
      </c>
      <c r="Z2" s="14" t="s">
        <v>165</v>
      </c>
      <c r="AA2" s="14" t="s">
        <v>166</v>
      </c>
      <c r="AB2" s="14" t="s">
        <v>167</v>
      </c>
      <c r="AC2" s="14" t="s">
        <v>168</v>
      </c>
      <c r="AD2" s="14" t="s">
        <v>169</v>
      </c>
      <c r="AE2" s="14" t="s">
        <v>170</v>
      </c>
      <c r="AF2" s="14" t="s">
        <v>171</v>
      </c>
      <c r="AG2" s="14" t="s">
        <v>172</v>
      </c>
      <c r="AH2" s="14" t="s">
        <v>173</v>
      </c>
      <c r="AI2" s="14" t="s">
        <v>174</v>
      </c>
      <c r="AJ2" s="14" t="s">
        <v>175</v>
      </c>
      <c r="AK2" s="14" t="s">
        <v>176</v>
      </c>
      <c r="AL2" s="14" t="s">
        <v>177</v>
      </c>
      <c r="AM2" s="14" t="s">
        <v>178</v>
      </c>
      <c r="AN2" s="14" t="s">
        <v>179</v>
      </c>
      <c r="AO2" s="14" t="s">
        <v>180</v>
      </c>
      <c r="AP2" s="14" t="s">
        <v>181</v>
      </c>
      <c r="AQ2" s="14" t="s">
        <v>182</v>
      </c>
      <c r="AR2" s="14" t="s">
        <v>183</v>
      </c>
      <c r="AS2" s="14" t="s">
        <v>759</v>
      </c>
      <c r="AT2" s="14" t="s">
        <v>184</v>
      </c>
      <c r="AU2" s="14" t="s">
        <v>185</v>
      </c>
      <c r="AV2" s="14" t="s">
        <v>186</v>
      </c>
      <c r="AW2" s="14" t="s">
        <v>187</v>
      </c>
      <c r="AX2" s="14" t="s">
        <v>188</v>
      </c>
      <c r="AY2" s="192" t="s">
        <v>826</v>
      </c>
      <c r="AZ2" s="192" t="s">
        <v>827</v>
      </c>
      <c r="BA2" s="192" t="s">
        <v>828</v>
      </c>
    </row>
    <row r="3" spans="1:39" ht="15" thickBot="1">
      <c r="A3" s="122"/>
      <c r="B3" s="123"/>
      <c r="C3" s="120"/>
      <c r="D3" s="140"/>
      <c r="E3" s="141"/>
      <c r="F3" s="142"/>
      <c r="G3" s="142"/>
      <c r="H3" s="143"/>
      <c r="I3" s="127"/>
      <c r="J3" s="123"/>
      <c r="K3" s="123"/>
      <c r="L3" s="123"/>
      <c r="M3" s="123"/>
      <c r="N3" s="128"/>
      <c r="O3" s="129"/>
      <c r="P3" s="130" t="s">
        <v>191</v>
      </c>
      <c r="Q3" s="150"/>
      <c r="R3" s="131"/>
      <c r="S3" s="144"/>
      <c r="T3" s="145"/>
      <c r="U3" s="132"/>
      <c r="V3" s="133"/>
      <c r="W3" s="133"/>
      <c r="X3" s="134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6"/>
    </row>
    <row r="4" spans="1:39" ht="13.5" thickBot="1">
      <c r="A4" s="35"/>
      <c r="B4" s="28"/>
      <c r="C4" s="101"/>
      <c r="D4" s="99"/>
      <c r="E4" s="137"/>
      <c r="F4" s="138"/>
      <c r="G4" s="139"/>
      <c r="H4" s="99"/>
      <c r="I4" s="29"/>
      <c r="J4" s="30"/>
      <c r="K4" s="30"/>
      <c r="L4" s="30"/>
      <c r="M4" s="31"/>
      <c r="N4" s="99"/>
      <c r="O4" s="100"/>
      <c r="P4" s="151"/>
      <c r="Q4" s="151"/>
      <c r="R4" s="32"/>
      <c r="S4" s="146"/>
      <c r="T4" s="147"/>
      <c r="U4" s="36"/>
      <c r="V4" s="111"/>
      <c r="W4" s="111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4"/>
    </row>
    <row r="5" spans="1:53" ht="15">
      <c r="A5" s="21">
        <v>1</v>
      </c>
      <c r="B5" s="22" t="s">
        <v>217</v>
      </c>
      <c r="C5" s="102" t="s">
        <v>218</v>
      </c>
      <c r="D5" s="187">
        <v>2076</v>
      </c>
      <c r="E5" s="187">
        <v>39039272</v>
      </c>
      <c r="F5" s="187">
        <v>18036143.66</v>
      </c>
      <c r="G5" s="187">
        <v>282418.99</v>
      </c>
      <c r="H5" s="187">
        <v>1056034.54</v>
      </c>
      <c r="I5" s="187">
        <v>773615.55</v>
      </c>
      <c r="J5" s="187">
        <v>880250.72</v>
      </c>
      <c r="K5" s="187">
        <v>64236.86</v>
      </c>
      <c r="L5" s="187">
        <v>0</v>
      </c>
      <c r="M5" s="187">
        <v>0</v>
      </c>
      <c r="N5" s="187">
        <v>405690.77</v>
      </c>
      <c r="O5" s="187">
        <v>2123793.9</v>
      </c>
      <c r="P5" s="187">
        <v>32274.1</v>
      </c>
      <c r="Q5" s="187">
        <v>10071.6</v>
      </c>
      <c r="R5" s="187">
        <v>40.27</v>
      </c>
      <c r="S5" s="187">
        <v>0</v>
      </c>
      <c r="T5" s="187">
        <v>0</v>
      </c>
      <c r="U5" s="187">
        <v>0</v>
      </c>
      <c r="V5" s="187">
        <v>42385.97</v>
      </c>
      <c r="W5" s="187">
        <v>15869963.79</v>
      </c>
      <c r="X5" s="187">
        <v>158699.64</v>
      </c>
      <c r="Y5" s="187">
        <v>84623.09</v>
      </c>
      <c r="Z5" s="187">
        <v>0</v>
      </c>
      <c r="AA5" s="187">
        <v>0</v>
      </c>
      <c r="AB5" s="187">
        <v>0</v>
      </c>
      <c r="AC5" s="187">
        <v>0</v>
      </c>
      <c r="AD5" s="187">
        <v>0</v>
      </c>
      <c r="AE5" s="187">
        <v>0</v>
      </c>
      <c r="AF5" s="187">
        <v>0</v>
      </c>
      <c r="AG5" s="187">
        <v>0</v>
      </c>
      <c r="AH5" s="187">
        <v>0</v>
      </c>
      <c r="AI5" s="187">
        <v>15626641.06</v>
      </c>
      <c r="AJ5" s="187">
        <v>1886713</v>
      </c>
      <c r="AK5" s="187">
        <v>871661.41</v>
      </c>
      <c r="AL5" s="199">
        <v>4.83</v>
      </c>
      <c r="AM5" s="187">
        <v>793498</v>
      </c>
      <c r="AN5" s="187">
        <v>15704804</v>
      </c>
      <c r="AO5" s="187">
        <v>3121.43</v>
      </c>
      <c r="AP5" s="187">
        <v>74094.38</v>
      </c>
      <c r="AQ5" s="187">
        <v>70972.95</v>
      </c>
      <c r="AR5" s="187">
        <v>15633831</v>
      </c>
      <c r="AS5" s="187">
        <v>7852402</v>
      </c>
      <c r="AT5" s="187">
        <v>6281922</v>
      </c>
      <c r="AU5" s="187">
        <v>1570480</v>
      </c>
      <c r="AV5" s="187">
        <v>0</v>
      </c>
      <c r="AW5" s="187">
        <v>0</v>
      </c>
      <c r="AX5" s="187">
        <v>0</v>
      </c>
      <c r="AY5" s="183" t="s">
        <v>761</v>
      </c>
      <c r="AZ5" s="182" t="s">
        <v>762</v>
      </c>
      <c r="BA5" s="193" t="s">
        <v>217</v>
      </c>
    </row>
    <row r="6" spans="1:53" ht="15">
      <c r="A6" s="21">
        <v>2</v>
      </c>
      <c r="B6" s="22" t="s">
        <v>219</v>
      </c>
      <c r="C6" s="103" t="s">
        <v>220</v>
      </c>
      <c r="D6" s="187">
        <v>4618</v>
      </c>
      <c r="E6" s="187">
        <v>69906505</v>
      </c>
      <c r="F6" s="187">
        <v>32296805.31</v>
      </c>
      <c r="G6" s="187">
        <v>480622.83</v>
      </c>
      <c r="H6" s="187">
        <v>2811781.2</v>
      </c>
      <c r="I6" s="187">
        <v>2331158.37</v>
      </c>
      <c r="J6" s="187">
        <v>1392169.7</v>
      </c>
      <c r="K6" s="187">
        <v>64263.04</v>
      </c>
      <c r="L6" s="187">
        <v>39086.65</v>
      </c>
      <c r="M6" s="187">
        <v>0</v>
      </c>
      <c r="N6" s="187">
        <v>826726.85</v>
      </c>
      <c r="O6" s="187">
        <v>4653404.61</v>
      </c>
      <c r="P6" s="187">
        <v>114807.02</v>
      </c>
      <c r="Q6" s="187">
        <v>94868.44</v>
      </c>
      <c r="R6" s="187">
        <v>1177.5</v>
      </c>
      <c r="S6" s="187">
        <v>2048.68</v>
      </c>
      <c r="T6" s="187">
        <v>0</v>
      </c>
      <c r="U6" s="187">
        <v>0</v>
      </c>
      <c r="V6" s="187">
        <v>212901.64</v>
      </c>
      <c r="W6" s="187">
        <v>27430499.06</v>
      </c>
      <c r="X6" s="187">
        <v>210568.2</v>
      </c>
      <c r="Y6" s="187">
        <v>182675.84</v>
      </c>
      <c r="Z6" s="187">
        <v>0</v>
      </c>
      <c r="AA6" s="187">
        <v>0</v>
      </c>
      <c r="AB6" s="187">
        <v>0</v>
      </c>
      <c r="AC6" s="187">
        <v>0</v>
      </c>
      <c r="AD6" s="187">
        <v>0</v>
      </c>
      <c r="AE6" s="187">
        <v>0</v>
      </c>
      <c r="AF6" s="187">
        <v>0</v>
      </c>
      <c r="AG6" s="187">
        <v>0</v>
      </c>
      <c r="AH6" s="187">
        <v>0</v>
      </c>
      <c r="AI6" s="187">
        <v>27037255.02</v>
      </c>
      <c r="AJ6" s="187">
        <v>-210365</v>
      </c>
      <c r="AK6" s="187">
        <v>-97188.63</v>
      </c>
      <c r="AL6" s="199">
        <v>-0.3</v>
      </c>
      <c r="AM6" s="187">
        <v>2276067.03</v>
      </c>
      <c r="AN6" s="187">
        <v>24663999</v>
      </c>
      <c r="AO6" s="187">
        <v>9382.32</v>
      </c>
      <c r="AP6" s="187">
        <v>185249.6</v>
      </c>
      <c r="AQ6" s="187">
        <v>175867.28</v>
      </c>
      <c r="AR6" s="187">
        <v>24488132</v>
      </c>
      <c r="AS6" s="187">
        <v>12332000</v>
      </c>
      <c r="AT6" s="187">
        <v>9865600</v>
      </c>
      <c r="AU6" s="187">
        <v>2466400</v>
      </c>
      <c r="AV6" s="187">
        <v>0</v>
      </c>
      <c r="AW6" s="187">
        <v>0</v>
      </c>
      <c r="AX6" s="187">
        <v>0</v>
      </c>
      <c r="AY6" s="183" t="s">
        <v>763</v>
      </c>
      <c r="AZ6" s="182" t="s">
        <v>762</v>
      </c>
      <c r="BA6" s="193" t="s">
        <v>219</v>
      </c>
    </row>
    <row r="7" spans="1:53" ht="15">
      <c r="A7" s="21">
        <v>3</v>
      </c>
      <c r="B7" s="22" t="s">
        <v>221</v>
      </c>
      <c r="C7" s="103" t="s">
        <v>222</v>
      </c>
      <c r="D7" s="187">
        <v>3731</v>
      </c>
      <c r="E7" s="187">
        <v>78261055</v>
      </c>
      <c r="F7" s="187">
        <v>36156607.41</v>
      </c>
      <c r="G7" s="187">
        <v>577262</v>
      </c>
      <c r="H7" s="187">
        <v>2349333</v>
      </c>
      <c r="I7" s="187">
        <v>1772071</v>
      </c>
      <c r="J7" s="187">
        <v>1529222</v>
      </c>
      <c r="K7" s="187">
        <v>39752</v>
      </c>
      <c r="L7" s="187">
        <v>19832</v>
      </c>
      <c r="M7" s="187">
        <v>44266</v>
      </c>
      <c r="N7" s="187">
        <v>1919838</v>
      </c>
      <c r="O7" s="187">
        <v>5324981</v>
      </c>
      <c r="P7" s="187">
        <v>35420</v>
      </c>
      <c r="Q7" s="187">
        <v>63158</v>
      </c>
      <c r="R7" s="187">
        <v>0</v>
      </c>
      <c r="S7" s="187">
        <v>19832</v>
      </c>
      <c r="T7" s="187">
        <v>2042</v>
      </c>
      <c r="U7" s="187">
        <v>0</v>
      </c>
      <c r="V7" s="187">
        <v>120452</v>
      </c>
      <c r="W7" s="187">
        <v>30711174.41</v>
      </c>
      <c r="X7" s="187">
        <v>361566</v>
      </c>
      <c r="Y7" s="187">
        <v>154747.01</v>
      </c>
      <c r="Z7" s="187">
        <v>0</v>
      </c>
      <c r="AA7" s="187">
        <v>0</v>
      </c>
      <c r="AB7" s="187">
        <v>0</v>
      </c>
      <c r="AC7" s="187">
        <v>0</v>
      </c>
      <c r="AD7" s="187">
        <v>0</v>
      </c>
      <c r="AE7" s="187">
        <v>0</v>
      </c>
      <c r="AF7" s="187">
        <v>0</v>
      </c>
      <c r="AG7" s="187">
        <v>0</v>
      </c>
      <c r="AH7" s="187">
        <v>0</v>
      </c>
      <c r="AI7" s="187">
        <v>30194861.4</v>
      </c>
      <c r="AJ7" s="187">
        <v>0</v>
      </c>
      <c r="AK7" s="187">
        <v>0</v>
      </c>
      <c r="AL7" s="199">
        <v>0</v>
      </c>
      <c r="AM7" s="187">
        <v>1294336</v>
      </c>
      <c r="AN7" s="187">
        <v>28900525</v>
      </c>
      <c r="AO7" s="187">
        <v>57369</v>
      </c>
      <c r="AP7" s="187">
        <v>105614</v>
      </c>
      <c r="AQ7" s="187">
        <v>48245</v>
      </c>
      <c r="AR7" s="187">
        <v>28852280</v>
      </c>
      <c r="AS7" s="187">
        <v>14450263</v>
      </c>
      <c r="AT7" s="187">
        <v>11560210</v>
      </c>
      <c r="AU7" s="187">
        <v>2601047</v>
      </c>
      <c r="AV7" s="187">
        <v>289005</v>
      </c>
      <c r="AW7" s="187">
        <v>0</v>
      </c>
      <c r="AX7" s="187">
        <v>0</v>
      </c>
      <c r="AY7" s="183" t="s">
        <v>764</v>
      </c>
      <c r="AZ7" s="182" t="s">
        <v>765</v>
      </c>
      <c r="BA7" s="193" t="s">
        <v>221</v>
      </c>
    </row>
    <row r="8" spans="1:53" ht="15">
      <c r="A8" s="21">
        <v>4</v>
      </c>
      <c r="B8" s="22" t="s">
        <v>223</v>
      </c>
      <c r="C8" s="103" t="s">
        <v>224</v>
      </c>
      <c r="D8" s="187">
        <v>4265</v>
      </c>
      <c r="E8" s="187">
        <v>78392023</v>
      </c>
      <c r="F8" s="187">
        <v>36217114.63</v>
      </c>
      <c r="G8" s="187">
        <v>546545.93</v>
      </c>
      <c r="H8" s="187">
        <v>2833930.13</v>
      </c>
      <c r="I8" s="187">
        <v>2287384.2</v>
      </c>
      <c r="J8" s="187">
        <v>2106359.03</v>
      </c>
      <c r="K8" s="187">
        <v>80120.53</v>
      </c>
      <c r="L8" s="187">
        <v>7170.99</v>
      </c>
      <c r="M8" s="187">
        <v>0</v>
      </c>
      <c r="N8" s="187">
        <v>499095.45</v>
      </c>
      <c r="O8" s="187">
        <v>4980130.2</v>
      </c>
      <c r="P8" s="187">
        <v>94496.93</v>
      </c>
      <c r="Q8" s="187">
        <v>13927.02</v>
      </c>
      <c r="R8" s="187">
        <v>551.07</v>
      </c>
      <c r="S8" s="187">
        <v>3820.98</v>
      </c>
      <c r="T8" s="187">
        <v>0</v>
      </c>
      <c r="U8" s="187">
        <v>0</v>
      </c>
      <c r="V8" s="187">
        <v>112796</v>
      </c>
      <c r="W8" s="187">
        <v>31124188.43</v>
      </c>
      <c r="X8" s="187">
        <v>311241.88</v>
      </c>
      <c r="Y8" s="187">
        <v>173257.02</v>
      </c>
      <c r="Z8" s="187">
        <v>0</v>
      </c>
      <c r="AA8" s="187">
        <v>0</v>
      </c>
      <c r="AB8" s="187">
        <v>0</v>
      </c>
      <c r="AC8" s="187">
        <v>0</v>
      </c>
      <c r="AD8" s="187">
        <v>0</v>
      </c>
      <c r="AE8" s="187">
        <v>0</v>
      </c>
      <c r="AF8" s="187">
        <v>0</v>
      </c>
      <c r="AG8" s="187">
        <v>0</v>
      </c>
      <c r="AH8" s="187">
        <v>0</v>
      </c>
      <c r="AI8" s="187">
        <v>30639689.53</v>
      </c>
      <c r="AJ8" s="187">
        <v>3923000</v>
      </c>
      <c r="AK8" s="187">
        <v>1812426</v>
      </c>
      <c r="AL8" s="199">
        <v>5</v>
      </c>
      <c r="AM8" s="187">
        <v>272710.41</v>
      </c>
      <c r="AN8" s="187">
        <v>32179405</v>
      </c>
      <c r="AO8" s="187">
        <v>58698.7</v>
      </c>
      <c r="AP8" s="187">
        <v>67964.89</v>
      </c>
      <c r="AQ8" s="187">
        <v>9266.19</v>
      </c>
      <c r="AR8" s="187">
        <v>32170139</v>
      </c>
      <c r="AS8" s="187">
        <v>16089703</v>
      </c>
      <c r="AT8" s="187">
        <v>12871762</v>
      </c>
      <c r="AU8" s="187">
        <v>3217941</v>
      </c>
      <c r="AV8" s="187">
        <v>0</v>
      </c>
      <c r="AW8" s="187">
        <v>0</v>
      </c>
      <c r="AX8" s="187">
        <v>0</v>
      </c>
      <c r="AY8" s="183" t="s">
        <v>761</v>
      </c>
      <c r="AZ8" s="182" t="s">
        <v>762</v>
      </c>
      <c r="BA8" s="193" t="s">
        <v>223</v>
      </c>
    </row>
    <row r="9" spans="1:53" ht="15">
      <c r="A9" s="21">
        <v>5</v>
      </c>
      <c r="B9" s="22" t="s">
        <v>225</v>
      </c>
      <c r="C9" s="103" t="s">
        <v>226</v>
      </c>
      <c r="D9" s="187">
        <v>2916</v>
      </c>
      <c r="E9" s="187">
        <v>77648272</v>
      </c>
      <c r="F9" s="187">
        <v>35873501.66</v>
      </c>
      <c r="G9" s="187">
        <v>610805.89</v>
      </c>
      <c r="H9" s="187">
        <v>1630018.21</v>
      </c>
      <c r="I9" s="187">
        <v>1013132.25</v>
      </c>
      <c r="J9" s="187">
        <v>1130677.54</v>
      </c>
      <c r="K9" s="187">
        <v>4220.16</v>
      </c>
      <c r="L9" s="187">
        <v>13918.09</v>
      </c>
      <c r="M9" s="187">
        <v>0</v>
      </c>
      <c r="N9" s="187">
        <v>532160.87</v>
      </c>
      <c r="O9" s="187">
        <v>2694108.91</v>
      </c>
      <c r="P9" s="187">
        <v>44605.04</v>
      </c>
      <c r="Q9" s="187">
        <v>32553.12</v>
      </c>
      <c r="R9" s="187">
        <v>0</v>
      </c>
      <c r="S9" s="187">
        <v>6685.24</v>
      </c>
      <c r="T9" s="187">
        <v>3159.68</v>
      </c>
      <c r="U9" s="187">
        <v>0</v>
      </c>
      <c r="V9" s="187">
        <v>87003.08</v>
      </c>
      <c r="W9" s="187">
        <v>33092389.67</v>
      </c>
      <c r="X9" s="187">
        <v>330923</v>
      </c>
      <c r="Y9" s="187">
        <v>127889.98</v>
      </c>
      <c r="Z9" s="187">
        <v>0</v>
      </c>
      <c r="AA9" s="187">
        <v>0</v>
      </c>
      <c r="AB9" s="187">
        <v>0</v>
      </c>
      <c r="AC9" s="187">
        <v>0</v>
      </c>
      <c r="AD9" s="187">
        <v>0</v>
      </c>
      <c r="AE9" s="187">
        <v>0</v>
      </c>
      <c r="AF9" s="187">
        <v>0</v>
      </c>
      <c r="AG9" s="187">
        <v>0</v>
      </c>
      <c r="AH9" s="187">
        <v>0</v>
      </c>
      <c r="AI9" s="187">
        <v>32633576.69</v>
      </c>
      <c r="AJ9" s="187">
        <v>407357</v>
      </c>
      <c r="AK9" s="187">
        <v>188198.93</v>
      </c>
      <c r="AL9" s="199">
        <v>0.52</v>
      </c>
      <c r="AM9" s="187">
        <v>1487842.43</v>
      </c>
      <c r="AN9" s="187">
        <v>31333933</v>
      </c>
      <c r="AO9" s="187">
        <v>100757.81</v>
      </c>
      <c r="AP9" s="187">
        <v>89721.11</v>
      </c>
      <c r="AQ9" s="187">
        <v>-11036.7</v>
      </c>
      <c r="AR9" s="187">
        <v>31344970</v>
      </c>
      <c r="AS9" s="187">
        <v>15666967</v>
      </c>
      <c r="AT9" s="187">
        <v>12533573</v>
      </c>
      <c r="AU9" s="187">
        <v>2820054</v>
      </c>
      <c r="AV9" s="187">
        <v>313339</v>
      </c>
      <c r="AW9" s="187">
        <v>0</v>
      </c>
      <c r="AX9" s="187">
        <v>0</v>
      </c>
      <c r="AY9" s="183" t="s">
        <v>766</v>
      </c>
      <c r="AZ9" s="182" t="s">
        <v>767</v>
      </c>
      <c r="BA9" s="193" t="s">
        <v>225</v>
      </c>
    </row>
    <row r="10" spans="1:53" ht="15">
      <c r="A10" s="21">
        <v>6</v>
      </c>
      <c r="B10" s="22" t="s">
        <v>227</v>
      </c>
      <c r="C10" s="103" t="s">
        <v>228</v>
      </c>
      <c r="D10" s="187">
        <v>4063</v>
      </c>
      <c r="E10" s="187">
        <v>113586666</v>
      </c>
      <c r="F10" s="187">
        <v>52477039.69</v>
      </c>
      <c r="G10" s="187">
        <v>893334.44</v>
      </c>
      <c r="H10" s="187">
        <v>2133954.23</v>
      </c>
      <c r="I10" s="187">
        <v>1240619.79</v>
      </c>
      <c r="J10" s="187">
        <v>3015279.67</v>
      </c>
      <c r="K10" s="187">
        <v>85333.63</v>
      </c>
      <c r="L10" s="187">
        <v>37188.63</v>
      </c>
      <c r="M10" s="187">
        <v>0</v>
      </c>
      <c r="N10" s="187">
        <v>2163804.08</v>
      </c>
      <c r="O10" s="187">
        <v>6542225.8</v>
      </c>
      <c r="P10" s="187">
        <v>226087.09</v>
      </c>
      <c r="Q10" s="187">
        <v>83275.68</v>
      </c>
      <c r="R10" s="187">
        <v>15083.27</v>
      </c>
      <c r="S10" s="187">
        <v>15463.03</v>
      </c>
      <c r="T10" s="187">
        <v>51894.15</v>
      </c>
      <c r="U10" s="187">
        <v>0</v>
      </c>
      <c r="V10" s="187">
        <v>391803.22</v>
      </c>
      <c r="W10" s="187">
        <v>45543010.67</v>
      </c>
      <c r="X10" s="187">
        <v>550000</v>
      </c>
      <c r="Y10" s="187">
        <v>179047.32</v>
      </c>
      <c r="Z10" s="187">
        <v>0</v>
      </c>
      <c r="AA10" s="187">
        <v>0</v>
      </c>
      <c r="AB10" s="187">
        <v>0</v>
      </c>
      <c r="AC10" s="187">
        <v>0</v>
      </c>
      <c r="AD10" s="187">
        <v>0</v>
      </c>
      <c r="AE10" s="187">
        <v>0</v>
      </c>
      <c r="AF10" s="187">
        <v>0</v>
      </c>
      <c r="AG10" s="187">
        <v>0</v>
      </c>
      <c r="AH10" s="187">
        <v>0</v>
      </c>
      <c r="AI10" s="187">
        <v>44813963.35</v>
      </c>
      <c r="AJ10" s="187">
        <v>1066647.85</v>
      </c>
      <c r="AK10" s="187">
        <v>492791.31</v>
      </c>
      <c r="AL10" s="199">
        <v>0.94</v>
      </c>
      <c r="AM10" s="187">
        <v>767933</v>
      </c>
      <c r="AN10" s="187">
        <v>44538822</v>
      </c>
      <c r="AO10" s="187">
        <v>44517.65</v>
      </c>
      <c r="AP10" s="187">
        <v>55621.4</v>
      </c>
      <c r="AQ10" s="187">
        <v>11103.75</v>
      </c>
      <c r="AR10" s="187">
        <v>44527718</v>
      </c>
      <c r="AS10" s="187">
        <v>22269411</v>
      </c>
      <c r="AT10" s="187">
        <v>17815529</v>
      </c>
      <c r="AU10" s="187">
        <v>4008494</v>
      </c>
      <c r="AV10" s="187">
        <v>445388</v>
      </c>
      <c r="AW10" s="187">
        <v>0</v>
      </c>
      <c r="AX10" s="187">
        <v>0</v>
      </c>
      <c r="AY10" s="183" t="s">
        <v>768</v>
      </c>
      <c r="AZ10" s="182" t="s">
        <v>769</v>
      </c>
      <c r="BA10" s="193" t="s">
        <v>227</v>
      </c>
    </row>
    <row r="11" spans="1:53" ht="15">
      <c r="A11" s="21">
        <v>7</v>
      </c>
      <c r="B11" s="22" t="s">
        <v>229</v>
      </c>
      <c r="C11" s="103" t="s">
        <v>230</v>
      </c>
      <c r="D11" s="187">
        <v>4862</v>
      </c>
      <c r="E11" s="187">
        <v>125916309</v>
      </c>
      <c r="F11" s="187">
        <v>58173334.76</v>
      </c>
      <c r="G11" s="187">
        <v>955743</v>
      </c>
      <c r="H11" s="187">
        <v>2738915</v>
      </c>
      <c r="I11" s="187">
        <v>1783172</v>
      </c>
      <c r="J11" s="187">
        <v>3261241</v>
      </c>
      <c r="K11" s="187">
        <v>19784</v>
      </c>
      <c r="L11" s="187">
        <v>52450</v>
      </c>
      <c r="M11" s="187">
        <v>63175</v>
      </c>
      <c r="N11" s="187">
        <v>2338366</v>
      </c>
      <c r="O11" s="187">
        <v>7518188</v>
      </c>
      <c r="P11" s="187">
        <v>126252</v>
      </c>
      <c r="Q11" s="187">
        <v>449004</v>
      </c>
      <c r="R11" s="187">
        <v>0</v>
      </c>
      <c r="S11" s="187">
        <v>0</v>
      </c>
      <c r="T11" s="187">
        <v>0</v>
      </c>
      <c r="U11" s="187">
        <v>0</v>
      </c>
      <c r="V11" s="187">
        <v>575256</v>
      </c>
      <c r="W11" s="187">
        <v>50079890.76</v>
      </c>
      <c r="X11" s="187">
        <v>150000</v>
      </c>
      <c r="Y11" s="187">
        <v>223664.11</v>
      </c>
      <c r="Z11" s="187">
        <v>0</v>
      </c>
      <c r="AA11" s="187">
        <v>0</v>
      </c>
      <c r="AB11" s="187">
        <v>0</v>
      </c>
      <c r="AC11" s="187">
        <v>0</v>
      </c>
      <c r="AD11" s="187">
        <v>0</v>
      </c>
      <c r="AE11" s="187">
        <v>0</v>
      </c>
      <c r="AF11" s="187">
        <v>0</v>
      </c>
      <c r="AG11" s="187">
        <v>0</v>
      </c>
      <c r="AH11" s="187">
        <v>0</v>
      </c>
      <c r="AI11" s="187">
        <v>49706226.65</v>
      </c>
      <c r="AJ11" s="187">
        <v>2423500</v>
      </c>
      <c r="AK11" s="187">
        <v>1119657</v>
      </c>
      <c r="AL11" s="199">
        <v>1.92</v>
      </c>
      <c r="AM11" s="187">
        <v>2336000</v>
      </c>
      <c r="AN11" s="187">
        <v>48489884</v>
      </c>
      <c r="AO11" s="187">
        <v>149275</v>
      </c>
      <c r="AP11" s="187">
        <v>82353</v>
      </c>
      <c r="AQ11" s="187">
        <v>-66922</v>
      </c>
      <c r="AR11" s="187">
        <v>48556806</v>
      </c>
      <c r="AS11" s="187">
        <v>24244942</v>
      </c>
      <c r="AT11" s="187">
        <v>19395954</v>
      </c>
      <c r="AU11" s="187">
        <v>4364090</v>
      </c>
      <c r="AV11" s="187">
        <v>484899</v>
      </c>
      <c r="AW11" s="187">
        <v>0</v>
      </c>
      <c r="AX11" s="187">
        <v>0</v>
      </c>
      <c r="AY11" s="183" t="s">
        <v>770</v>
      </c>
      <c r="AZ11" s="182" t="s">
        <v>771</v>
      </c>
      <c r="BA11" s="193" t="s">
        <v>229</v>
      </c>
    </row>
    <row r="12" spans="1:53" ht="15">
      <c r="A12" s="21">
        <v>8</v>
      </c>
      <c r="B12" s="22" t="s">
        <v>231</v>
      </c>
      <c r="C12" s="103" t="s">
        <v>232</v>
      </c>
      <c r="D12" s="187">
        <v>3087</v>
      </c>
      <c r="E12" s="187">
        <v>58320131</v>
      </c>
      <c r="F12" s="187">
        <v>26943900.52</v>
      </c>
      <c r="G12" s="187">
        <v>417140.28</v>
      </c>
      <c r="H12" s="187">
        <v>1871519.2</v>
      </c>
      <c r="I12" s="187">
        <v>1454378.92</v>
      </c>
      <c r="J12" s="187">
        <v>1541170.01</v>
      </c>
      <c r="K12" s="187">
        <v>52365.79</v>
      </c>
      <c r="L12" s="187">
        <v>90440.59</v>
      </c>
      <c r="M12" s="187">
        <v>0</v>
      </c>
      <c r="N12" s="187">
        <v>897463.41</v>
      </c>
      <c r="O12" s="187">
        <v>4035818.72</v>
      </c>
      <c r="P12" s="187">
        <v>38502.71</v>
      </c>
      <c r="Q12" s="187">
        <v>4728.66</v>
      </c>
      <c r="R12" s="187">
        <v>6880.17</v>
      </c>
      <c r="S12" s="187">
        <v>75083.9</v>
      </c>
      <c r="T12" s="187">
        <v>21928.83</v>
      </c>
      <c r="U12" s="187">
        <v>0</v>
      </c>
      <c r="V12" s="187">
        <v>147124.27</v>
      </c>
      <c r="W12" s="187">
        <v>22760957.53</v>
      </c>
      <c r="X12" s="187">
        <v>209923</v>
      </c>
      <c r="Y12" s="187">
        <v>126602.43</v>
      </c>
      <c r="Z12" s="187">
        <v>0</v>
      </c>
      <c r="AA12" s="187">
        <v>0</v>
      </c>
      <c r="AB12" s="187">
        <v>0</v>
      </c>
      <c r="AC12" s="187">
        <v>0</v>
      </c>
      <c r="AD12" s="187">
        <v>0</v>
      </c>
      <c r="AE12" s="187">
        <v>0</v>
      </c>
      <c r="AF12" s="187">
        <v>0</v>
      </c>
      <c r="AG12" s="187">
        <v>0</v>
      </c>
      <c r="AH12" s="187">
        <v>0</v>
      </c>
      <c r="AI12" s="187">
        <v>22424432.1</v>
      </c>
      <c r="AJ12" s="187">
        <v>1500000</v>
      </c>
      <c r="AK12" s="187">
        <v>693000</v>
      </c>
      <c r="AL12" s="199">
        <v>2.57</v>
      </c>
      <c r="AM12" s="187">
        <v>1104958</v>
      </c>
      <c r="AN12" s="187">
        <v>22012474</v>
      </c>
      <c r="AO12" s="187">
        <v>4883.56</v>
      </c>
      <c r="AP12" s="187">
        <v>98818.61</v>
      </c>
      <c r="AQ12" s="187">
        <v>93935.05</v>
      </c>
      <c r="AR12" s="187">
        <v>21918539</v>
      </c>
      <c r="AS12" s="187">
        <v>11006237</v>
      </c>
      <c r="AT12" s="187">
        <v>8804990</v>
      </c>
      <c r="AU12" s="187">
        <v>2201247</v>
      </c>
      <c r="AV12" s="187">
        <v>0</v>
      </c>
      <c r="AW12" s="187">
        <v>0</v>
      </c>
      <c r="AX12" s="187">
        <v>0</v>
      </c>
      <c r="AY12" s="183" t="s">
        <v>772</v>
      </c>
      <c r="AZ12" s="182" t="s">
        <v>762</v>
      </c>
      <c r="BA12" s="193" t="s">
        <v>231</v>
      </c>
    </row>
    <row r="13" spans="1:53" ht="15">
      <c r="A13" s="21">
        <v>9</v>
      </c>
      <c r="B13" s="22" t="s">
        <v>233</v>
      </c>
      <c r="C13" s="103" t="s">
        <v>234</v>
      </c>
      <c r="D13" s="187">
        <v>4141</v>
      </c>
      <c r="E13" s="187">
        <v>146256897</v>
      </c>
      <c r="F13" s="187">
        <v>67570686.41</v>
      </c>
      <c r="G13" s="187">
        <v>1113564.47</v>
      </c>
      <c r="H13" s="187">
        <v>2071814.12</v>
      </c>
      <c r="I13" s="187">
        <v>958249.65</v>
      </c>
      <c r="J13" s="187">
        <v>2042531.98</v>
      </c>
      <c r="K13" s="187">
        <v>29293.56</v>
      </c>
      <c r="L13" s="187">
        <v>0</v>
      </c>
      <c r="M13" s="187">
        <v>0</v>
      </c>
      <c r="N13" s="187">
        <v>3103812.7</v>
      </c>
      <c r="O13" s="187">
        <v>6133887.89</v>
      </c>
      <c r="P13" s="187">
        <v>263987</v>
      </c>
      <c r="Q13" s="187">
        <v>35420.04</v>
      </c>
      <c r="R13" s="187">
        <v>7323.39</v>
      </c>
      <c r="S13" s="187">
        <v>0</v>
      </c>
      <c r="T13" s="187">
        <v>0</v>
      </c>
      <c r="U13" s="187">
        <v>0</v>
      </c>
      <c r="V13" s="187">
        <v>306730.43</v>
      </c>
      <c r="W13" s="187">
        <v>61130068.09</v>
      </c>
      <c r="X13" s="187">
        <v>1080000</v>
      </c>
      <c r="Y13" s="187">
        <v>205809.13</v>
      </c>
      <c r="Z13" s="187">
        <v>0</v>
      </c>
      <c r="AA13" s="187">
        <v>0</v>
      </c>
      <c r="AB13" s="187">
        <v>0</v>
      </c>
      <c r="AC13" s="187">
        <v>0</v>
      </c>
      <c r="AD13" s="187">
        <v>0</v>
      </c>
      <c r="AE13" s="187">
        <v>0</v>
      </c>
      <c r="AF13" s="187">
        <v>0</v>
      </c>
      <c r="AG13" s="187">
        <v>0</v>
      </c>
      <c r="AH13" s="187">
        <v>0</v>
      </c>
      <c r="AI13" s="187">
        <v>59844258.96</v>
      </c>
      <c r="AJ13" s="187">
        <v>200</v>
      </c>
      <c r="AK13" s="187">
        <v>92.4</v>
      </c>
      <c r="AL13" s="199">
        <v>0</v>
      </c>
      <c r="AM13" s="187">
        <v>518450.51</v>
      </c>
      <c r="AN13" s="187">
        <v>59325901</v>
      </c>
      <c r="AO13" s="187">
        <v>1600669.47</v>
      </c>
      <c r="AP13" s="187">
        <v>72165.97</v>
      </c>
      <c r="AQ13" s="187">
        <v>-1528503.5</v>
      </c>
      <c r="AR13" s="187">
        <v>60854405</v>
      </c>
      <c r="AS13" s="187">
        <v>29662951</v>
      </c>
      <c r="AT13" s="187">
        <v>17797770</v>
      </c>
      <c r="AU13" s="187">
        <v>11865180</v>
      </c>
      <c r="AV13" s="187">
        <v>0</v>
      </c>
      <c r="AW13" s="187">
        <v>0</v>
      </c>
      <c r="AX13" s="187">
        <v>0</v>
      </c>
      <c r="AY13" s="183" t="s">
        <v>773</v>
      </c>
      <c r="AZ13" s="183" t="s">
        <v>774</v>
      </c>
      <c r="BA13" s="193" t="s">
        <v>233</v>
      </c>
    </row>
    <row r="14" spans="1:53" ht="15">
      <c r="A14" s="21">
        <v>10</v>
      </c>
      <c r="B14" s="22" t="s">
        <v>235</v>
      </c>
      <c r="C14" s="103" t="s">
        <v>236</v>
      </c>
      <c r="D14" s="187">
        <v>8193</v>
      </c>
      <c r="E14" s="187">
        <v>285713313</v>
      </c>
      <c r="F14" s="187">
        <v>131999550.61</v>
      </c>
      <c r="G14" s="187">
        <v>2055118.82</v>
      </c>
      <c r="H14" s="187">
        <v>3030791.29</v>
      </c>
      <c r="I14" s="187">
        <v>975672.47</v>
      </c>
      <c r="J14" s="187">
        <v>10074716.37</v>
      </c>
      <c r="K14" s="187">
        <v>222255.48</v>
      </c>
      <c r="L14" s="187">
        <v>0</v>
      </c>
      <c r="M14" s="187">
        <v>32744.25</v>
      </c>
      <c r="N14" s="187">
        <v>1556049.48</v>
      </c>
      <c r="O14" s="187">
        <v>12861438.05</v>
      </c>
      <c r="P14" s="187">
        <v>772377.85</v>
      </c>
      <c r="Q14" s="187">
        <v>101815.56</v>
      </c>
      <c r="R14" s="187">
        <v>0</v>
      </c>
      <c r="S14" s="187">
        <v>0</v>
      </c>
      <c r="T14" s="187">
        <v>0</v>
      </c>
      <c r="U14" s="187">
        <v>0</v>
      </c>
      <c r="V14" s="187">
        <v>874193.41</v>
      </c>
      <c r="W14" s="187">
        <v>118263919.15</v>
      </c>
      <c r="X14" s="187">
        <v>1500000</v>
      </c>
      <c r="Y14" s="187">
        <v>419218</v>
      </c>
      <c r="Z14" s="187">
        <v>0</v>
      </c>
      <c r="AA14" s="187">
        <v>0</v>
      </c>
      <c r="AB14" s="187">
        <v>0</v>
      </c>
      <c r="AC14" s="187">
        <v>0</v>
      </c>
      <c r="AD14" s="187">
        <v>0</v>
      </c>
      <c r="AE14" s="187">
        <v>0</v>
      </c>
      <c r="AF14" s="187">
        <v>0</v>
      </c>
      <c r="AG14" s="187">
        <v>0</v>
      </c>
      <c r="AH14" s="187">
        <v>0</v>
      </c>
      <c r="AI14" s="187">
        <v>116344701.15</v>
      </c>
      <c r="AJ14" s="187">
        <v>0</v>
      </c>
      <c r="AK14" s="187">
        <v>0</v>
      </c>
      <c r="AL14" s="199">
        <v>0</v>
      </c>
      <c r="AM14" s="187">
        <v>4318000</v>
      </c>
      <c r="AN14" s="187">
        <v>112026701</v>
      </c>
      <c r="AO14" s="187">
        <v>45145.79</v>
      </c>
      <c r="AP14" s="187">
        <v>679641.68</v>
      </c>
      <c r="AQ14" s="187">
        <v>634495.89</v>
      </c>
      <c r="AR14" s="187">
        <v>111392205</v>
      </c>
      <c r="AS14" s="187">
        <v>56013351</v>
      </c>
      <c r="AT14" s="187">
        <v>33608010</v>
      </c>
      <c r="AU14" s="187">
        <v>22405340</v>
      </c>
      <c r="AV14" s="187">
        <v>0</v>
      </c>
      <c r="AW14" s="187">
        <v>0</v>
      </c>
      <c r="AX14" s="187">
        <v>0</v>
      </c>
      <c r="AY14" s="183" t="s">
        <v>773</v>
      </c>
      <c r="AZ14" s="183" t="s">
        <v>774</v>
      </c>
      <c r="BA14" s="193" t="s">
        <v>235</v>
      </c>
    </row>
    <row r="15" spans="1:53" ht="15">
      <c r="A15" s="21">
        <v>11</v>
      </c>
      <c r="B15" s="22" t="s">
        <v>237</v>
      </c>
      <c r="C15" s="103" t="s">
        <v>238</v>
      </c>
      <c r="D15" s="187">
        <v>6550</v>
      </c>
      <c r="E15" s="187">
        <v>136219877</v>
      </c>
      <c r="F15" s="187">
        <v>62933583.17</v>
      </c>
      <c r="G15" s="187">
        <v>1004342.37</v>
      </c>
      <c r="H15" s="187">
        <v>4089361.99</v>
      </c>
      <c r="I15" s="187">
        <v>3085019.62</v>
      </c>
      <c r="J15" s="187">
        <v>3563461.18</v>
      </c>
      <c r="K15" s="187">
        <v>53383.14</v>
      </c>
      <c r="L15" s="187">
        <v>6574.29</v>
      </c>
      <c r="M15" s="187">
        <v>0</v>
      </c>
      <c r="N15" s="187">
        <v>2361651.52</v>
      </c>
      <c r="O15" s="187">
        <v>9070089.75</v>
      </c>
      <c r="P15" s="187">
        <v>235017.64</v>
      </c>
      <c r="Q15" s="187">
        <v>38481.83</v>
      </c>
      <c r="R15" s="187">
        <v>0</v>
      </c>
      <c r="S15" s="187">
        <v>2531.63</v>
      </c>
      <c r="T15" s="187">
        <v>0</v>
      </c>
      <c r="U15" s="187">
        <v>0</v>
      </c>
      <c r="V15" s="187">
        <v>276031.1</v>
      </c>
      <c r="W15" s="187">
        <v>53587462.32</v>
      </c>
      <c r="X15" s="187">
        <v>783880.79</v>
      </c>
      <c r="Y15" s="187">
        <v>271282.64</v>
      </c>
      <c r="Z15" s="187">
        <v>0</v>
      </c>
      <c r="AA15" s="187">
        <v>110000</v>
      </c>
      <c r="AB15" s="187">
        <v>452160</v>
      </c>
      <c r="AC15" s="187">
        <v>85760</v>
      </c>
      <c r="AD15" s="187">
        <v>366400</v>
      </c>
      <c r="AE15" s="187">
        <v>0</v>
      </c>
      <c r="AF15" s="187">
        <v>0</v>
      </c>
      <c r="AG15" s="187">
        <v>0</v>
      </c>
      <c r="AH15" s="187">
        <v>0</v>
      </c>
      <c r="AI15" s="187">
        <v>52165898.89</v>
      </c>
      <c r="AJ15" s="187">
        <v>0</v>
      </c>
      <c r="AK15" s="187">
        <v>0</v>
      </c>
      <c r="AL15" s="199">
        <v>0</v>
      </c>
      <c r="AM15" s="187">
        <v>2584745.94</v>
      </c>
      <c r="AN15" s="187">
        <v>49581153</v>
      </c>
      <c r="AO15" s="187">
        <v>21849.31</v>
      </c>
      <c r="AP15" s="187">
        <v>137605.31</v>
      </c>
      <c r="AQ15" s="187">
        <v>115756</v>
      </c>
      <c r="AR15" s="187">
        <v>49465397</v>
      </c>
      <c r="AS15" s="187">
        <v>24680577</v>
      </c>
      <c r="AT15" s="187">
        <v>24294765</v>
      </c>
      <c r="AU15" s="187">
        <v>0</v>
      </c>
      <c r="AV15" s="187">
        <v>495812</v>
      </c>
      <c r="AW15" s="187">
        <v>0</v>
      </c>
      <c r="AX15" s="187">
        <v>0</v>
      </c>
      <c r="AY15" s="183" t="s">
        <v>775</v>
      </c>
      <c r="AZ15" s="182" t="s">
        <v>776</v>
      </c>
      <c r="BA15" s="193" t="s">
        <v>237</v>
      </c>
    </row>
    <row r="16" spans="1:53" ht="15">
      <c r="A16" s="21">
        <v>12</v>
      </c>
      <c r="B16" s="22" t="s">
        <v>239</v>
      </c>
      <c r="C16" s="103" t="s">
        <v>240</v>
      </c>
      <c r="D16" s="187">
        <v>2312</v>
      </c>
      <c r="E16" s="187">
        <v>58710671</v>
      </c>
      <c r="F16" s="187">
        <v>27124330</v>
      </c>
      <c r="G16" s="187">
        <v>459786.15</v>
      </c>
      <c r="H16" s="187">
        <v>1159313.96</v>
      </c>
      <c r="I16" s="187">
        <v>699527.81</v>
      </c>
      <c r="J16" s="187">
        <v>1256700.82</v>
      </c>
      <c r="K16" s="187">
        <v>82322.6</v>
      </c>
      <c r="L16" s="187">
        <v>687</v>
      </c>
      <c r="M16" s="187">
        <v>8000</v>
      </c>
      <c r="N16" s="187">
        <v>349373.23</v>
      </c>
      <c r="O16" s="187">
        <v>2396611.46</v>
      </c>
      <c r="P16" s="187">
        <v>28874.05</v>
      </c>
      <c r="Q16" s="187">
        <v>76729.07</v>
      </c>
      <c r="R16" s="187">
        <v>10290.33</v>
      </c>
      <c r="S16" s="187">
        <v>687</v>
      </c>
      <c r="T16" s="187">
        <v>0</v>
      </c>
      <c r="U16" s="187">
        <v>0</v>
      </c>
      <c r="V16" s="187">
        <v>116580.45</v>
      </c>
      <c r="W16" s="187">
        <v>24611138.09</v>
      </c>
      <c r="X16" s="187">
        <v>230733.79</v>
      </c>
      <c r="Y16" s="187">
        <v>99249.48</v>
      </c>
      <c r="Z16" s="187">
        <v>0</v>
      </c>
      <c r="AA16" s="187">
        <v>0</v>
      </c>
      <c r="AB16" s="187">
        <v>0</v>
      </c>
      <c r="AC16" s="187">
        <v>0</v>
      </c>
      <c r="AD16" s="187">
        <v>0</v>
      </c>
      <c r="AE16" s="187">
        <v>0</v>
      </c>
      <c r="AF16" s="187">
        <v>0</v>
      </c>
      <c r="AG16" s="187">
        <v>0</v>
      </c>
      <c r="AH16" s="187">
        <v>0</v>
      </c>
      <c r="AI16" s="187">
        <v>24281154.82</v>
      </c>
      <c r="AJ16" s="187">
        <v>5840</v>
      </c>
      <c r="AK16" s="187">
        <v>2698.08</v>
      </c>
      <c r="AL16" s="199">
        <v>0.01</v>
      </c>
      <c r="AM16" s="187">
        <v>1230556.9</v>
      </c>
      <c r="AN16" s="187">
        <v>23053296</v>
      </c>
      <c r="AO16" s="187">
        <v>15109.21</v>
      </c>
      <c r="AP16" s="187">
        <v>225760.37</v>
      </c>
      <c r="AQ16" s="187">
        <v>210651.16</v>
      </c>
      <c r="AR16" s="187">
        <v>22842645</v>
      </c>
      <c r="AS16" s="187">
        <v>11526648</v>
      </c>
      <c r="AT16" s="187">
        <v>9221318</v>
      </c>
      <c r="AU16" s="187">
        <v>2305330</v>
      </c>
      <c r="AV16" s="187">
        <v>0</v>
      </c>
      <c r="AW16" s="187">
        <v>0</v>
      </c>
      <c r="AX16" s="187">
        <v>0</v>
      </c>
      <c r="AY16" s="183" t="s">
        <v>763</v>
      </c>
      <c r="AZ16" s="182" t="s">
        <v>762</v>
      </c>
      <c r="BA16" s="193" t="s">
        <v>239</v>
      </c>
    </row>
    <row r="17" spans="1:53" ht="15">
      <c r="A17" s="21">
        <v>13</v>
      </c>
      <c r="B17" s="22" t="s">
        <v>241</v>
      </c>
      <c r="C17" s="103" t="s">
        <v>276</v>
      </c>
      <c r="D17" s="187">
        <v>4613</v>
      </c>
      <c r="E17" s="187">
        <v>192758117</v>
      </c>
      <c r="F17" s="187">
        <v>89054250.05</v>
      </c>
      <c r="G17" s="187">
        <v>1558980.88</v>
      </c>
      <c r="H17" s="187">
        <v>2041417.64</v>
      </c>
      <c r="I17" s="187">
        <v>482436.76</v>
      </c>
      <c r="J17" s="187">
        <v>3170960.21</v>
      </c>
      <c r="K17" s="187">
        <v>28825.2</v>
      </c>
      <c r="L17" s="187">
        <v>3320.55</v>
      </c>
      <c r="M17" s="187">
        <v>2541</v>
      </c>
      <c r="N17" s="187">
        <v>2693692.03</v>
      </c>
      <c r="O17" s="187">
        <v>6381775.75</v>
      </c>
      <c r="P17" s="187">
        <v>140260.25</v>
      </c>
      <c r="Q17" s="187">
        <v>26793.43</v>
      </c>
      <c r="R17" s="187">
        <v>0</v>
      </c>
      <c r="S17" s="187">
        <v>0</v>
      </c>
      <c r="T17" s="187">
        <v>0</v>
      </c>
      <c r="U17" s="187">
        <v>0</v>
      </c>
      <c r="V17" s="187">
        <v>167053.68</v>
      </c>
      <c r="W17" s="187">
        <v>82505420.62</v>
      </c>
      <c r="X17" s="187">
        <v>1650108.41</v>
      </c>
      <c r="Y17" s="187">
        <v>236651.65</v>
      </c>
      <c r="Z17" s="187">
        <v>0</v>
      </c>
      <c r="AA17" s="187">
        <v>0</v>
      </c>
      <c r="AB17" s="187">
        <v>0</v>
      </c>
      <c r="AC17" s="187">
        <v>0</v>
      </c>
      <c r="AD17" s="187">
        <v>0</v>
      </c>
      <c r="AE17" s="187">
        <v>0</v>
      </c>
      <c r="AF17" s="187">
        <v>0</v>
      </c>
      <c r="AG17" s="187">
        <v>0</v>
      </c>
      <c r="AH17" s="187">
        <v>0</v>
      </c>
      <c r="AI17" s="187">
        <v>80618660.56</v>
      </c>
      <c r="AJ17" s="187">
        <v>-2858117</v>
      </c>
      <c r="AK17" s="187">
        <v>-1320450.05</v>
      </c>
      <c r="AL17" s="199">
        <v>-1.48</v>
      </c>
      <c r="AM17" s="187">
        <v>8300000</v>
      </c>
      <c r="AN17" s="187">
        <v>70998211</v>
      </c>
      <c r="AO17" s="187">
        <v>356368.69</v>
      </c>
      <c r="AP17" s="187">
        <v>117220.87</v>
      </c>
      <c r="AQ17" s="187">
        <v>-239147.82</v>
      </c>
      <c r="AR17" s="187">
        <v>71237359</v>
      </c>
      <c r="AS17" s="187">
        <v>35499106</v>
      </c>
      <c r="AT17" s="187">
        <v>28399284</v>
      </c>
      <c r="AU17" s="187">
        <v>6389839</v>
      </c>
      <c r="AV17" s="187">
        <v>709982</v>
      </c>
      <c r="AW17" s="187">
        <v>0</v>
      </c>
      <c r="AX17" s="187">
        <v>0</v>
      </c>
      <c r="AY17" s="183" t="s">
        <v>777</v>
      </c>
      <c r="AZ17" s="182" t="s">
        <v>778</v>
      </c>
      <c r="BA17" s="193" t="s">
        <v>241</v>
      </c>
    </row>
    <row r="18" spans="1:53" ht="15">
      <c r="A18" s="21">
        <v>14</v>
      </c>
      <c r="B18" s="22" t="s">
        <v>136</v>
      </c>
      <c r="C18" s="103" t="s">
        <v>277</v>
      </c>
      <c r="D18" s="187">
        <v>4060</v>
      </c>
      <c r="E18" s="187">
        <v>179278687</v>
      </c>
      <c r="F18" s="187">
        <v>82826753.39</v>
      </c>
      <c r="G18" s="187">
        <v>1469052.14</v>
      </c>
      <c r="H18" s="187">
        <v>1415797.21</v>
      </c>
      <c r="I18" s="187">
        <v>-53254.93</v>
      </c>
      <c r="J18" s="187">
        <v>2734489.3</v>
      </c>
      <c r="K18" s="187">
        <v>10719.96</v>
      </c>
      <c r="L18" s="187">
        <v>38826.57</v>
      </c>
      <c r="M18" s="187">
        <v>200000</v>
      </c>
      <c r="N18" s="187">
        <v>2301268.92</v>
      </c>
      <c r="O18" s="187">
        <v>5232049.82</v>
      </c>
      <c r="P18" s="187">
        <v>341507.25</v>
      </c>
      <c r="Q18" s="187">
        <v>141984</v>
      </c>
      <c r="R18" s="187">
        <v>2679.99</v>
      </c>
      <c r="S18" s="187">
        <v>102123.27</v>
      </c>
      <c r="T18" s="187">
        <v>0</v>
      </c>
      <c r="U18" s="187">
        <v>0</v>
      </c>
      <c r="V18" s="187">
        <v>588294.51</v>
      </c>
      <c r="W18" s="187">
        <v>77006409.06</v>
      </c>
      <c r="X18" s="187">
        <v>1079684</v>
      </c>
      <c r="Y18" s="187">
        <v>206499.44</v>
      </c>
      <c r="Z18" s="187">
        <v>0</v>
      </c>
      <c r="AA18" s="187">
        <v>0</v>
      </c>
      <c r="AB18" s="187">
        <v>0</v>
      </c>
      <c r="AC18" s="187">
        <v>0</v>
      </c>
      <c r="AD18" s="187">
        <v>0</v>
      </c>
      <c r="AE18" s="187">
        <v>0</v>
      </c>
      <c r="AF18" s="187">
        <v>0</v>
      </c>
      <c r="AG18" s="187">
        <v>0</v>
      </c>
      <c r="AH18" s="187">
        <v>0</v>
      </c>
      <c r="AI18" s="187">
        <v>75720225.62</v>
      </c>
      <c r="AJ18" s="187">
        <v>1145391</v>
      </c>
      <c r="AK18" s="187">
        <v>529170.64</v>
      </c>
      <c r="AL18" s="199">
        <v>0.64</v>
      </c>
      <c r="AM18" s="187">
        <v>4719377</v>
      </c>
      <c r="AN18" s="187">
        <v>71530019</v>
      </c>
      <c r="AO18" s="187">
        <v>69320.18</v>
      </c>
      <c r="AP18" s="187">
        <v>906574.78</v>
      </c>
      <c r="AQ18" s="187">
        <v>837254.6</v>
      </c>
      <c r="AR18" s="187">
        <v>70692764</v>
      </c>
      <c r="AS18" s="187">
        <v>35765010</v>
      </c>
      <c r="AT18" s="187">
        <v>28612008</v>
      </c>
      <c r="AU18" s="187">
        <v>6437702</v>
      </c>
      <c r="AV18" s="187">
        <v>715300</v>
      </c>
      <c r="AW18" s="187">
        <v>0</v>
      </c>
      <c r="AX18" s="187">
        <v>0</v>
      </c>
      <c r="AY18" s="183" t="s">
        <v>779</v>
      </c>
      <c r="AZ18" s="182" t="s">
        <v>780</v>
      </c>
      <c r="BA18" s="193" t="s">
        <v>136</v>
      </c>
    </row>
    <row r="19" spans="1:53" ht="15">
      <c r="A19" s="21">
        <v>15</v>
      </c>
      <c r="B19" s="22" t="s">
        <v>278</v>
      </c>
      <c r="C19" s="103" t="s">
        <v>279</v>
      </c>
      <c r="D19" s="187">
        <v>3669</v>
      </c>
      <c r="E19" s="187">
        <v>116765634</v>
      </c>
      <c r="F19" s="187">
        <v>53945722.91</v>
      </c>
      <c r="G19" s="187">
        <v>889216</v>
      </c>
      <c r="H19" s="187">
        <v>1023700</v>
      </c>
      <c r="I19" s="187">
        <v>134484</v>
      </c>
      <c r="J19" s="187">
        <v>2911875</v>
      </c>
      <c r="K19" s="187">
        <v>4239</v>
      </c>
      <c r="L19" s="187">
        <v>35991</v>
      </c>
      <c r="M19" s="187">
        <v>1200000</v>
      </c>
      <c r="N19" s="187">
        <v>1263815</v>
      </c>
      <c r="O19" s="187">
        <v>5550404</v>
      </c>
      <c r="P19" s="187">
        <v>108147</v>
      </c>
      <c r="Q19" s="187">
        <v>124460</v>
      </c>
      <c r="R19" s="187">
        <v>1060</v>
      </c>
      <c r="S19" s="187">
        <v>35990</v>
      </c>
      <c r="T19" s="187">
        <v>11174</v>
      </c>
      <c r="U19" s="187">
        <v>0</v>
      </c>
      <c r="V19" s="187">
        <v>280831</v>
      </c>
      <c r="W19" s="187">
        <v>48114487.91</v>
      </c>
      <c r="X19" s="187">
        <v>481144</v>
      </c>
      <c r="Y19" s="187">
        <v>167256.95</v>
      </c>
      <c r="Z19" s="187">
        <v>0</v>
      </c>
      <c r="AA19" s="187">
        <v>0</v>
      </c>
      <c r="AB19" s="187">
        <v>0</v>
      </c>
      <c r="AC19" s="187">
        <v>0</v>
      </c>
      <c r="AD19" s="187">
        <v>0</v>
      </c>
      <c r="AE19" s="187">
        <v>0</v>
      </c>
      <c r="AF19" s="187">
        <v>0</v>
      </c>
      <c r="AG19" s="187">
        <v>0</v>
      </c>
      <c r="AH19" s="187">
        <v>0</v>
      </c>
      <c r="AI19" s="187">
        <v>47466086.96</v>
      </c>
      <c r="AJ19" s="187">
        <v>869000</v>
      </c>
      <c r="AK19" s="187">
        <v>401478</v>
      </c>
      <c r="AL19" s="199">
        <v>0.74</v>
      </c>
      <c r="AM19" s="187">
        <v>2230500</v>
      </c>
      <c r="AN19" s="187">
        <v>45637065</v>
      </c>
      <c r="AO19" s="187">
        <v>104988</v>
      </c>
      <c r="AP19" s="187">
        <v>1807741</v>
      </c>
      <c r="AQ19" s="187">
        <v>1702753</v>
      </c>
      <c r="AR19" s="187">
        <v>43934312</v>
      </c>
      <c r="AS19" s="187">
        <v>22818533</v>
      </c>
      <c r="AT19" s="187">
        <v>18254826</v>
      </c>
      <c r="AU19" s="187">
        <v>4107336</v>
      </c>
      <c r="AV19" s="187">
        <v>456371</v>
      </c>
      <c r="AW19" s="187">
        <v>0</v>
      </c>
      <c r="AX19" s="187">
        <v>0</v>
      </c>
      <c r="AY19" s="183" t="s">
        <v>766</v>
      </c>
      <c r="AZ19" s="182" t="s">
        <v>767</v>
      </c>
      <c r="BA19" s="193" t="s">
        <v>278</v>
      </c>
    </row>
    <row r="20" spans="1:53" ht="15">
      <c r="A20" s="21">
        <v>16</v>
      </c>
      <c r="B20" s="22" t="s">
        <v>280</v>
      </c>
      <c r="C20" s="103" t="s">
        <v>281</v>
      </c>
      <c r="D20" s="187">
        <v>5675</v>
      </c>
      <c r="E20" s="187">
        <v>166941601</v>
      </c>
      <c r="F20" s="187">
        <v>77127019.66</v>
      </c>
      <c r="G20" s="187">
        <v>1293909.03</v>
      </c>
      <c r="H20" s="187">
        <v>3250449.5</v>
      </c>
      <c r="I20" s="187">
        <v>1956540.47</v>
      </c>
      <c r="J20" s="187">
        <v>6027440.74</v>
      </c>
      <c r="K20" s="187">
        <v>145996.81</v>
      </c>
      <c r="L20" s="187">
        <v>21047.76</v>
      </c>
      <c r="M20" s="187">
        <v>17297.99</v>
      </c>
      <c r="N20" s="187">
        <v>3163662.27</v>
      </c>
      <c r="O20" s="187">
        <v>11331986.04</v>
      </c>
      <c r="P20" s="187">
        <v>55186.78</v>
      </c>
      <c r="Q20" s="187">
        <v>31213.51</v>
      </c>
      <c r="R20" s="187">
        <v>19420.77</v>
      </c>
      <c r="S20" s="187">
        <v>10067.6</v>
      </c>
      <c r="T20" s="187">
        <v>31648.01</v>
      </c>
      <c r="U20" s="187">
        <v>0</v>
      </c>
      <c r="V20" s="187">
        <v>147536.67</v>
      </c>
      <c r="W20" s="187">
        <v>65647496.95</v>
      </c>
      <c r="X20" s="187">
        <v>722122.46</v>
      </c>
      <c r="Y20" s="187">
        <v>260612.04</v>
      </c>
      <c r="Z20" s="187">
        <v>0</v>
      </c>
      <c r="AA20" s="187">
        <v>0</v>
      </c>
      <c r="AB20" s="187">
        <v>0</v>
      </c>
      <c r="AC20" s="187">
        <v>0</v>
      </c>
      <c r="AD20" s="187">
        <v>0</v>
      </c>
      <c r="AE20" s="187">
        <v>0</v>
      </c>
      <c r="AF20" s="187">
        <v>0</v>
      </c>
      <c r="AG20" s="187">
        <v>0</v>
      </c>
      <c r="AH20" s="187">
        <v>0</v>
      </c>
      <c r="AI20" s="187">
        <v>64664762.45</v>
      </c>
      <c r="AJ20" s="187">
        <v>-1562500</v>
      </c>
      <c r="AK20" s="187">
        <v>-721875</v>
      </c>
      <c r="AL20" s="199">
        <v>-0.94</v>
      </c>
      <c r="AM20" s="187">
        <v>3269146</v>
      </c>
      <c r="AN20" s="187">
        <v>60673741</v>
      </c>
      <c r="AO20" s="187">
        <v>16379.12</v>
      </c>
      <c r="AP20" s="187">
        <v>282583.49</v>
      </c>
      <c r="AQ20" s="187">
        <v>266204.37</v>
      </c>
      <c r="AR20" s="187">
        <v>60407537</v>
      </c>
      <c r="AS20" s="187">
        <v>30336871</v>
      </c>
      <c r="AT20" s="187">
        <v>29730133</v>
      </c>
      <c r="AU20" s="187">
        <v>0</v>
      </c>
      <c r="AV20" s="187">
        <v>606737</v>
      </c>
      <c r="AW20" s="187">
        <v>0</v>
      </c>
      <c r="AX20" s="187">
        <v>0</v>
      </c>
      <c r="AY20" s="183" t="s">
        <v>781</v>
      </c>
      <c r="AZ20" s="182" t="s">
        <v>782</v>
      </c>
      <c r="BA20" s="193" t="s">
        <v>280</v>
      </c>
    </row>
    <row r="21" spans="1:53" ht="15">
      <c r="A21" s="21">
        <v>17</v>
      </c>
      <c r="B21" s="22" t="s">
        <v>205</v>
      </c>
      <c r="C21" s="103" t="s">
        <v>196</v>
      </c>
      <c r="D21" s="187">
        <v>4974</v>
      </c>
      <c r="E21" s="187">
        <v>161467370</v>
      </c>
      <c r="F21" s="187">
        <v>74597924.94</v>
      </c>
      <c r="G21" s="187">
        <v>1269094.91</v>
      </c>
      <c r="H21" s="187">
        <v>2619970.8</v>
      </c>
      <c r="I21" s="187">
        <v>1350875.89</v>
      </c>
      <c r="J21" s="187">
        <v>4364200</v>
      </c>
      <c r="K21" s="187">
        <v>149987.72</v>
      </c>
      <c r="L21" s="187">
        <v>41901.4</v>
      </c>
      <c r="M21" s="187">
        <v>0</v>
      </c>
      <c r="N21" s="187">
        <v>2822771.23</v>
      </c>
      <c r="O21" s="187">
        <v>8729736.24</v>
      </c>
      <c r="P21" s="187">
        <v>98280.44</v>
      </c>
      <c r="Q21" s="187">
        <v>30853.2</v>
      </c>
      <c r="R21" s="187">
        <v>1161.33</v>
      </c>
      <c r="S21" s="187">
        <v>20488.49</v>
      </c>
      <c r="T21" s="187">
        <v>33107.54</v>
      </c>
      <c r="U21" s="187">
        <v>0</v>
      </c>
      <c r="V21" s="187">
        <v>183891</v>
      </c>
      <c r="W21" s="187">
        <v>65684297.7</v>
      </c>
      <c r="X21" s="187">
        <v>670000</v>
      </c>
      <c r="Y21" s="187">
        <v>233923.98</v>
      </c>
      <c r="Z21" s="187">
        <v>0</v>
      </c>
      <c r="AA21" s="187">
        <v>0</v>
      </c>
      <c r="AB21" s="187">
        <v>0</v>
      </c>
      <c r="AC21" s="187">
        <v>0</v>
      </c>
      <c r="AD21" s="187">
        <v>0</v>
      </c>
      <c r="AE21" s="187">
        <v>0</v>
      </c>
      <c r="AF21" s="187">
        <v>0</v>
      </c>
      <c r="AG21" s="187">
        <v>0</v>
      </c>
      <c r="AH21" s="187">
        <v>0</v>
      </c>
      <c r="AI21" s="187">
        <v>64780373.72</v>
      </c>
      <c r="AJ21" s="187">
        <v>-1900000</v>
      </c>
      <c r="AK21" s="187">
        <v>-877800</v>
      </c>
      <c r="AL21" s="199">
        <v>-1.18</v>
      </c>
      <c r="AM21" s="187">
        <v>3230000</v>
      </c>
      <c r="AN21" s="187">
        <v>60672574</v>
      </c>
      <c r="AO21" s="187">
        <v>129682.14</v>
      </c>
      <c r="AP21" s="187">
        <v>899281.81</v>
      </c>
      <c r="AQ21" s="187">
        <v>769599.67</v>
      </c>
      <c r="AR21" s="187">
        <v>59902974</v>
      </c>
      <c r="AS21" s="187">
        <v>30336287</v>
      </c>
      <c r="AT21" s="187">
        <v>29729561</v>
      </c>
      <c r="AU21" s="187">
        <v>0</v>
      </c>
      <c r="AV21" s="187">
        <v>606726</v>
      </c>
      <c r="AW21" s="187">
        <v>0</v>
      </c>
      <c r="AX21" s="187">
        <v>0</v>
      </c>
      <c r="AY21" s="183" t="s">
        <v>781</v>
      </c>
      <c r="AZ21" s="182" t="s">
        <v>783</v>
      </c>
      <c r="BA21" s="193" t="s">
        <v>205</v>
      </c>
    </row>
    <row r="22" spans="1:53" ht="15">
      <c r="A22" s="21">
        <v>18</v>
      </c>
      <c r="B22" s="22" t="s">
        <v>282</v>
      </c>
      <c r="C22" s="103" t="s">
        <v>283</v>
      </c>
      <c r="D22" s="187">
        <v>5440</v>
      </c>
      <c r="E22" s="187">
        <v>173834087</v>
      </c>
      <c r="F22" s="187">
        <v>80311348.19</v>
      </c>
      <c r="G22" s="187">
        <v>1306766.12</v>
      </c>
      <c r="H22" s="187">
        <v>3552357.05</v>
      </c>
      <c r="I22" s="187">
        <v>2245590.93</v>
      </c>
      <c r="J22" s="187">
        <v>5390174.23</v>
      </c>
      <c r="K22" s="187">
        <v>96310.08</v>
      </c>
      <c r="L22" s="187">
        <v>0</v>
      </c>
      <c r="M22" s="187">
        <v>0</v>
      </c>
      <c r="N22" s="187">
        <v>981242.52</v>
      </c>
      <c r="O22" s="187">
        <v>8713317.76</v>
      </c>
      <c r="P22" s="187">
        <v>0</v>
      </c>
      <c r="Q22" s="187">
        <v>0</v>
      </c>
      <c r="R22" s="187">
        <v>0</v>
      </c>
      <c r="S22" s="187">
        <v>0</v>
      </c>
      <c r="T22" s="187">
        <v>0</v>
      </c>
      <c r="U22" s="187">
        <v>0</v>
      </c>
      <c r="V22" s="187">
        <v>0</v>
      </c>
      <c r="W22" s="187">
        <v>71598030.43</v>
      </c>
      <c r="X22" s="187">
        <v>1073970.46</v>
      </c>
      <c r="Y22" s="187">
        <v>263897.67</v>
      </c>
      <c r="Z22" s="187">
        <v>0</v>
      </c>
      <c r="AA22" s="187">
        <v>0</v>
      </c>
      <c r="AB22" s="187">
        <v>0</v>
      </c>
      <c r="AC22" s="187">
        <v>0</v>
      </c>
      <c r="AD22" s="187">
        <v>0</v>
      </c>
      <c r="AE22" s="187">
        <v>0</v>
      </c>
      <c r="AF22" s="187">
        <v>0</v>
      </c>
      <c r="AG22" s="187">
        <v>0</v>
      </c>
      <c r="AH22" s="187">
        <v>0</v>
      </c>
      <c r="AI22" s="187">
        <v>70260162.3</v>
      </c>
      <c r="AJ22" s="187">
        <v>900000</v>
      </c>
      <c r="AK22" s="187">
        <v>415800</v>
      </c>
      <c r="AL22" s="199">
        <v>0.52</v>
      </c>
      <c r="AM22" s="187">
        <v>4998813</v>
      </c>
      <c r="AN22" s="187">
        <v>65677149</v>
      </c>
      <c r="AO22" s="187">
        <v>409116.39</v>
      </c>
      <c r="AP22" s="187">
        <v>104341.32</v>
      </c>
      <c r="AQ22" s="187">
        <v>-304775.07</v>
      </c>
      <c r="AR22" s="187">
        <v>65981924</v>
      </c>
      <c r="AS22" s="187">
        <v>32838575</v>
      </c>
      <c r="AT22" s="187">
        <v>19703145</v>
      </c>
      <c r="AU22" s="187">
        <v>13135430</v>
      </c>
      <c r="AV22" s="187">
        <v>0</v>
      </c>
      <c r="AW22" s="187">
        <v>0</v>
      </c>
      <c r="AX22" s="187">
        <v>0</v>
      </c>
      <c r="AY22" s="183" t="s">
        <v>773</v>
      </c>
      <c r="AZ22" s="183" t="s">
        <v>774</v>
      </c>
      <c r="BA22" s="193" t="s">
        <v>282</v>
      </c>
    </row>
    <row r="23" spans="1:53" ht="15">
      <c r="A23" s="21">
        <v>19</v>
      </c>
      <c r="B23" s="22" t="s">
        <v>284</v>
      </c>
      <c r="C23" s="103" t="s">
        <v>285</v>
      </c>
      <c r="D23" s="187">
        <v>44954</v>
      </c>
      <c r="E23" s="187">
        <v>1050070091</v>
      </c>
      <c r="F23" s="187">
        <v>485132382.04</v>
      </c>
      <c r="G23" s="187">
        <v>7519840.49</v>
      </c>
      <c r="H23" s="187">
        <v>17849087.28</v>
      </c>
      <c r="I23" s="187">
        <v>10329246.79</v>
      </c>
      <c r="J23" s="187">
        <v>23797112.43</v>
      </c>
      <c r="K23" s="187">
        <v>94338.73</v>
      </c>
      <c r="L23" s="187">
        <v>0</v>
      </c>
      <c r="M23" s="187">
        <v>307800</v>
      </c>
      <c r="N23" s="187">
        <v>23675884.4</v>
      </c>
      <c r="O23" s="187">
        <v>58204382.35</v>
      </c>
      <c r="P23" s="187">
        <v>24733.68</v>
      </c>
      <c r="Q23" s="187">
        <v>805039.04</v>
      </c>
      <c r="R23" s="187">
        <v>0</v>
      </c>
      <c r="S23" s="187">
        <v>0</v>
      </c>
      <c r="T23" s="187">
        <v>0</v>
      </c>
      <c r="U23" s="187">
        <v>0</v>
      </c>
      <c r="V23" s="187">
        <v>829772.72</v>
      </c>
      <c r="W23" s="187">
        <v>426098226.97</v>
      </c>
      <c r="X23" s="187">
        <v>8521964.54</v>
      </c>
      <c r="Y23" s="187">
        <v>1925173.58</v>
      </c>
      <c r="Z23" s="187">
        <v>0</v>
      </c>
      <c r="AA23" s="187">
        <v>191030.87</v>
      </c>
      <c r="AB23" s="187">
        <v>5673036.51</v>
      </c>
      <c r="AC23" s="187">
        <v>3873036.51</v>
      </c>
      <c r="AD23" s="187">
        <v>1800000</v>
      </c>
      <c r="AE23" s="187">
        <v>0</v>
      </c>
      <c r="AF23" s="187">
        <v>0</v>
      </c>
      <c r="AG23" s="187">
        <v>0</v>
      </c>
      <c r="AH23" s="187">
        <v>187552.41</v>
      </c>
      <c r="AI23" s="187">
        <v>413663536.44</v>
      </c>
      <c r="AJ23" s="187">
        <v>8319378.49</v>
      </c>
      <c r="AK23" s="187">
        <v>3843552.86</v>
      </c>
      <c r="AL23" s="199">
        <v>0.79</v>
      </c>
      <c r="AM23" s="187">
        <v>26631139.19</v>
      </c>
      <c r="AN23" s="187">
        <v>390875950</v>
      </c>
      <c r="AO23" s="187">
        <v>2261841.11</v>
      </c>
      <c r="AP23" s="187">
        <v>1127831.53</v>
      </c>
      <c r="AQ23" s="187">
        <v>-1134009.59</v>
      </c>
      <c r="AR23" s="187">
        <v>392009960</v>
      </c>
      <c r="AS23" s="187">
        <v>195246944.13</v>
      </c>
      <c r="AT23" s="187">
        <v>191529216</v>
      </c>
      <c r="AU23" s="187">
        <v>0</v>
      </c>
      <c r="AV23" s="187">
        <v>3908760</v>
      </c>
      <c r="AW23" s="187">
        <v>187552.41</v>
      </c>
      <c r="AX23" s="187">
        <v>0</v>
      </c>
      <c r="AY23" s="183" t="s">
        <v>775</v>
      </c>
      <c r="AZ23" s="182" t="s">
        <v>784</v>
      </c>
      <c r="BA23" s="193" t="s">
        <v>284</v>
      </c>
    </row>
    <row r="24" spans="1:53" ht="15">
      <c r="A24" s="21">
        <v>20</v>
      </c>
      <c r="B24" s="22" t="s">
        <v>286</v>
      </c>
      <c r="C24" s="103" t="s">
        <v>287</v>
      </c>
      <c r="D24" s="187">
        <v>2027</v>
      </c>
      <c r="E24" s="187">
        <v>94881944</v>
      </c>
      <c r="F24" s="187">
        <v>43835458.13</v>
      </c>
      <c r="G24" s="187">
        <v>788942.03</v>
      </c>
      <c r="H24" s="187">
        <v>1019716.78</v>
      </c>
      <c r="I24" s="187">
        <v>230774.75</v>
      </c>
      <c r="J24" s="187">
        <v>762333.24</v>
      </c>
      <c r="K24" s="187">
        <v>29774.62</v>
      </c>
      <c r="L24" s="187">
        <v>1639.08</v>
      </c>
      <c r="M24" s="187">
        <v>250000</v>
      </c>
      <c r="N24" s="187">
        <v>712749.63</v>
      </c>
      <c r="O24" s="187">
        <v>1987271.32</v>
      </c>
      <c r="P24" s="187">
        <v>55141.83</v>
      </c>
      <c r="Q24" s="187">
        <v>14419.6</v>
      </c>
      <c r="R24" s="187">
        <v>4033.62</v>
      </c>
      <c r="S24" s="187">
        <v>0</v>
      </c>
      <c r="T24" s="187">
        <v>0</v>
      </c>
      <c r="U24" s="187">
        <v>0</v>
      </c>
      <c r="V24" s="187">
        <v>73595.05</v>
      </c>
      <c r="W24" s="187">
        <v>41774591.76</v>
      </c>
      <c r="X24" s="187">
        <v>119700</v>
      </c>
      <c r="Y24" s="187">
        <v>101281.11</v>
      </c>
      <c r="Z24" s="187">
        <v>0</v>
      </c>
      <c r="AA24" s="187">
        <v>0</v>
      </c>
      <c r="AB24" s="187">
        <v>0</v>
      </c>
      <c r="AC24" s="187">
        <v>0</v>
      </c>
      <c r="AD24" s="187">
        <v>0</v>
      </c>
      <c r="AE24" s="187">
        <v>0</v>
      </c>
      <c r="AF24" s="187">
        <v>0</v>
      </c>
      <c r="AG24" s="187">
        <v>0</v>
      </c>
      <c r="AH24" s="187">
        <v>0</v>
      </c>
      <c r="AI24" s="187">
        <v>41553610.65</v>
      </c>
      <c r="AJ24" s="187">
        <v>1001400</v>
      </c>
      <c r="AK24" s="187">
        <v>462646.8</v>
      </c>
      <c r="AL24" s="199">
        <v>1.06</v>
      </c>
      <c r="AM24" s="187">
        <v>3174096</v>
      </c>
      <c r="AN24" s="187">
        <v>38842161</v>
      </c>
      <c r="AO24" s="187">
        <v>145060</v>
      </c>
      <c r="AP24" s="187">
        <v>19269</v>
      </c>
      <c r="AQ24" s="187">
        <v>-125791</v>
      </c>
      <c r="AR24" s="187">
        <v>38967952</v>
      </c>
      <c r="AS24" s="187">
        <v>19421081</v>
      </c>
      <c r="AT24" s="187">
        <v>15536864</v>
      </c>
      <c r="AU24" s="187">
        <v>3495794</v>
      </c>
      <c r="AV24" s="187">
        <v>388422</v>
      </c>
      <c r="AW24" s="187">
        <v>0</v>
      </c>
      <c r="AX24" s="187">
        <v>0</v>
      </c>
      <c r="AY24" s="183" t="s">
        <v>785</v>
      </c>
      <c r="AZ24" s="182" t="s">
        <v>786</v>
      </c>
      <c r="BA24" s="193" t="s">
        <v>286</v>
      </c>
    </row>
    <row r="25" spans="1:53" ht="15">
      <c r="A25" s="21">
        <v>21</v>
      </c>
      <c r="B25" s="22" t="s">
        <v>288</v>
      </c>
      <c r="C25" s="103" t="s">
        <v>289</v>
      </c>
      <c r="D25" s="187">
        <v>6088</v>
      </c>
      <c r="E25" s="187">
        <v>128104595</v>
      </c>
      <c r="F25" s="187">
        <v>59184322.89</v>
      </c>
      <c r="G25" s="187">
        <v>971227.05</v>
      </c>
      <c r="H25" s="187">
        <v>4339640.3</v>
      </c>
      <c r="I25" s="187">
        <v>3368413.25</v>
      </c>
      <c r="J25" s="187">
        <v>2985055.21</v>
      </c>
      <c r="K25" s="187">
        <v>72063</v>
      </c>
      <c r="L25" s="187">
        <v>0</v>
      </c>
      <c r="M25" s="187">
        <v>154027.63</v>
      </c>
      <c r="N25" s="187">
        <v>1982295.83</v>
      </c>
      <c r="O25" s="187">
        <v>8561854.92</v>
      </c>
      <c r="P25" s="187">
        <v>31732.78</v>
      </c>
      <c r="Q25" s="187">
        <v>18885.12</v>
      </c>
      <c r="R25" s="187">
        <v>0</v>
      </c>
      <c r="S25" s="187">
        <v>2672.93</v>
      </c>
      <c r="T25" s="187">
        <v>0</v>
      </c>
      <c r="U25" s="187">
        <v>0</v>
      </c>
      <c r="V25" s="187">
        <v>53290.83</v>
      </c>
      <c r="W25" s="187">
        <v>50569177.14</v>
      </c>
      <c r="X25" s="187">
        <v>544281.74</v>
      </c>
      <c r="Y25" s="187">
        <v>252638.53</v>
      </c>
      <c r="Z25" s="187">
        <v>0</v>
      </c>
      <c r="AA25" s="187">
        <v>0</v>
      </c>
      <c r="AB25" s="187">
        <v>0</v>
      </c>
      <c r="AC25" s="187">
        <v>0</v>
      </c>
      <c r="AD25" s="187">
        <v>0</v>
      </c>
      <c r="AE25" s="187">
        <v>0</v>
      </c>
      <c r="AF25" s="187">
        <v>0</v>
      </c>
      <c r="AG25" s="187">
        <v>0</v>
      </c>
      <c r="AH25" s="187">
        <v>0</v>
      </c>
      <c r="AI25" s="187">
        <v>49772256.87</v>
      </c>
      <c r="AJ25" s="187">
        <v>7069842.19</v>
      </c>
      <c r="AK25" s="187">
        <v>3266267.09</v>
      </c>
      <c r="AL25" s="199">
        <v>5.52</v>
      </c>
      <c r="AM25" s="187">
        <v>8609524</v>
      </c>
      <c r="AN25" s="187">
        <v>44429000</v>
      </c>
      <c r="AO25" s="187">
        <v>52749.68</v>
      </c>
      <c r="AP25" s="187">
        <v>194106.72</v>
      </c>
      <c r="AQ25" s="187">
        <v>141357.04</v>
      </c>
      <c r="AR25" s="187">
        <v>44287643</v>
      </c>
      <c r="AS25" s="187">
        <v>22214500</v>
      </c>
      <c r="AT25" s="187">
        <v>21770210</v>
      </c>
      <c r="AU25" s="187">
        <v>0</v>
      </c>
      <c r="AV25" s="187">
        <v>444290</v>
      </c>
      <c r="AW25" s="187">
        <v>0</v>
      </c>
      <c r="AX25" s="187">
        <v>0</v>
      </c>
      <c r="AY25" s="183" t="s">
        <v>781</v>
      </c>
      <c r="AZ25" s="182" t="s">
        <v>787</v>
      </c>
      <c r="BA25" s="193" t="s">
        <v>288</v>
      </c>
    </row>
    <row r="26" spans="1:53" ht="15">
      <c r="A26" s="21">
        <v>22</v>
      </c>
      <c r="B26" s="22" t="s">
        <v>290</v>
      </c>
      <c r="C26" s="103" t="s">
        <v>291</v>
      </c>
      <c r="D26" s="187">
        <v>6835</v>
      </c>
      <c r="E26" s="187">
        <v>132003794</v>
      </c>
      <c r="F26" s="187">
        <v>60985752.83</v>
      </c>
      <c r="G26" s="187">
        <v>962898.62</v>
      </c>
      <c r="H26" s="187">
        <v>5608571.33</v>
      </c>
      <c r="I26" s="187">
        <v>4645672.71</v>
      </c>
      <c r="J26" s="187">
        <v>2038398.44</v>
      </c>
      <c r="K26" s="187">
        <v>0</v>
      </c>
      <c r="L26" s="187">
        <v>0</v>
      </c>
      <c r="M26" s="187">
        <v>0</v>
      </c>
      <c r="N26" s="187">
        <v>1162903.59</v>
      </c>
      <c r="O26" s="187">
        <v>7846974.74</v>
      </c>
      <c r="P26" s="187">
        <v>6189.25</v>
      </c>
      <c r="Q26" s="187">
        <v>38075</v>
      </c>
      <c r="R26" s="187">
        <v>0</v>
      </c>
      <c r="S26" s="187">
        <v>0</v>
      </c>
      <c r="T26" s="187">
        <v>0</v>
      </c>
      <c r="U26" s="187">
        <v>0</v>
      </c>
      <c r="V26" s="187">
        <v>44264.25</v>
      </c>
      <c r="W26" s="187">
        <v>53094513.84</v>
      </c>
      <c r="X26" s="187">
        <v>1891680.86</v>
      </c>
      <c r="Y26" s="187">
        <v>279753</v>
      </c>
      <c r="Z26" s="187">
        <v>0</v>
      </c>
      <c r="AA26" s="187">
        <v>0</v>
      </c>
      <c r="AB26" s="187">
        <v>0</v>
      </c>
      <c r="AC26" s="187">
        <v>0</v>
      </c>
      <c r="AD26" s="187">
        <v>0</v>
      </c>
      <c r="AE26" s="187">
        <v>0</v>
      </c>
      <c r="AF26" s="187">
        <v>0</v>
      </c>
      <c r="AG26" s="187">
        <v>0</v>
      </c>
      <c r="AH26" s="187">
        <v>0</v>
      </c>
      <c r="AI26" s="187">
        <v>50923079.98</v>
      </c>
      <c r="AJ26" s="187">
        <v>988125</v>
      </c>
      <c r="AK26" s="187">
        <v>456513.75</v>
      </c>
      <c r="AL26" s="199">
        <v>0.75</v>
      </c>
      <c r="AM26" s="187">
        <v>3048747.59</v>
      </c>
      <c r="AN26" s="187">
        <v>48330846</v>
      </c>
      <c r="AO26" s="187">
        <v>48275.54</v>
      </c>
      <c r="AP26" s="187">
        <v>397770.65</v>
      </c>
      <c r="AQ26" s="187">
        <v>349495.11</v>
      </c>
      <c r="AR26" s="187">
        <v>47981351</v>
      </c>
      <c r="AS26" s="187">
        <v>24165423</v>
      </c>
      <c r="AT26" s="187">
        <v>23682115</v>
      </c>
      <c r="AU26" s="187">
        <v>0</v>
      </c>
      <c r="AV26" s="187">
        <v>483308</v>
      </c>
      <c r="AW26" s="187">
        <v>0</v>
      </c>
      <c r="AX26" s="187">
        <v>0</v>
      </c>
      <c r="AY26" s="183" t="s">
        <v>781</v>
      </c>
      <c r="AZ26" s="182" t="s">
        <v>787</v>
      </c>
      <c r="BA26" s="193" t="s">
        <v>290</v>
      </c>
    </row>
    <row r="27" spans="1:53" ht="15">
      <c r="A27" s="21">
        <v>23</v>
      </c>
      <c r="B27" s="22" t="s">
        <v>292</v>
      </c>
      <c r="C27" s="103" t="s">
        <v>293</v>
      </c>
      <c r="D27" s="187">
        <v>2223</v>
      </c>
      <c r="E27" s="187">
        <v>49863769</v>
      </c>
      <c r="F27" s="187">
        <v>23037061.28</v>
      </c>
      <c r="G27" s="187">
        <v>351422.65</v>
      </c>
      <c r="H27" s="187">
        <v>1090044.97</v>
      </c>
      <c r="I27" s="187">
        <v>738622.32</v>
      </c>
      <c r="J27" s="187">
        <v>375551.91</v>
      </c>
      <c r="K27" s="187">
        <v>0</v>
      </c>
      <c r="L27" s="187">
        <v>16669.94</v>
      </c>
      <c r="M27" s="187">
        <v>20431.05</v>
      </c>
      <c r="N27" s="187">
        <v>677936.27</v>
      </c>
      <c r="O27" s="187">
        <v>1829211.49</v>
      </c>
      <c r="P27" s="187">
        <v>126.88</v>
      </c>
      <c r="Q27" s="187">
        <v>26669.57</v>
      </c>
      <c r="R27" s="187">
        <v>0</v>
      </c>
      <c r="S27" s="187">
        <v>0</v>
      </c>
      <c r="T27" s="187">
        <v>0</v>
      </c>
      <c r="U27" s="187">
        <v>0</v>
      </c>
      <c r="V27" s="187">
        <v>26796.45</v>
      </c>
      <c r="W27" s="187">
        <v>21181053.34</v>
      </c>
      <c r="X27" s="187">
        <v>211810.53</v>
      </c>
      <c r="Y27" s="187">
        <v>93264.14</v>
      </c>
      <c r="Z27" s="187">
        <v>0</v>
      </c>
      <c r="AA27" s="187">
        <v>0</v>
      </c>
      <c r="AB27" s="187">
        <v>0</v>
      </c>
      <c r="AC27" s="187">
        <v>0</v>
      </c>
      <c r="AD27" s="187">
        <v>0</v>
      </c>
      <c r="AE27" s="187">
        <v>0</v>
      </c>
      <c r="AF27" s="187">
        <v>0</v>
      </c>
      <c r="AG27" s="187">
        <v>0</v>
      </c>
      <c r="AH27" s="187">
        <v>0</v>
      </c>
      <c r="AI27" s="187">
        <v>20875978.67</v>
      </c>
      <c r="AJ27" s="187">
        <v>1500000</v>
      </c>
      <c r="AK27" s="187">
        <v>693000</v>
      </c>
      <c r="AL27" s="199">
        <v>3.01</v>
      </c>
      <c r="AM27" s="187">
        <v>981755.95</v>
      </c>
      <c r="AN27" s="187">
        <v>20587223</v>
      </c>
      <c r="AO27" s="187">
        <v>216373.78</v>
      </c>
      <c r="AP27" s="187">
        <v>110611.19</v>
      </c>
      <c r="AQ27" s="187">
        <v>-105762.59</v>
      </c>
      <c r="AR27" s="187">
        <v>20692986</v>
      </c>
      <c r="AS27" s="187">
        <v>10293612</v>
      </c>
      <c r="AT27" s="187">
        <v>8234889</v>
      </c>
      <c r="AU27" s="187">
        <v>1852850</v>
      </c>
      <c r="AV27" s="187">
        <v>205872</v>
      </c>
      <c r="AW27" s="187">
        <v>0</v>
      </c>
      <c r="AX27" s="187">
        <v>0</v>
      </c>
      <c r="AY27" s="183" t="s">
        <v>764</v>
      </c>
      <c r="AZ27" s="182" t="s">
        <v>765</v>
      </c>
      <c r="BA27" s="193" t="s">
        <v>292</v>
      </c>
    </row>
    <row r="28" spans="1:53" ht="15">
      <c r="A28" s="21">
        <v>24</v>
      </c>
      <c r="B28" s="22" t="s">
        <v>294</v>
      </c>
      <c r="C28" s="103" t="s">
        <v>295</v>
      </c>
      <c r="D28" s="187">
        <v>9337</v>
      </c>
      <c r="E28" s="187">
        <v>236387610</v>
      </c>
      <c r="F28" s="187">
        <v>109211075.82</v>
      </c>
      <c r="G28" s="187">
        <v>1802951.78</v>
      </c>
      <c r="H28" s="187">
        <v>6598918.65</v>
      </c>
      <c r="I28" s="187">
        <v>4795966.87</v>
      </c>
      <c r="J28" s="187">
        <v>5544835.28</v>
      </c>
      <c r="K28" s="187">
        <v>87474.12</v>
      </c>
      <c r="L28" s="187">
        <v>0</v>
      </c>
      <c r="M28" s="187">
        <v>250000</v>
      </c>
      <c r="N28" s="187">
        <v>4500000</v>
      </c>
      <c r="O28" s="187">
        <v>15178276.27</v>
      </c>
      <c r="P28" s="187">
        <v>718841.51</v>
      </c>
      <c r="Q28" s="187">
        <v>270721.61</v>
      </c>
      <c r="R28" s="187">
        <v>0</v>
      </c>
      <c r="S28" s="187">
        <v>0</v>
      </c>
      <c r="T28" s="187">
        <v>0</v>
      </c>
      <c r="U28" s="187">
        <v>0</v>
      </c>
      <c r="V28" s="187">
        <v>989563.12</v>
      </c>
      <c r="W28" s="187">
        <v>93043236.43</v>
      </c>
      <c r="X28" s="187">
        <v>1302605.31</v>
      </c>
      <c r="Y28" s="187">
        <v>407353.36</v>
      </c>
      <c r="Z28" s="187">
        <v>0</v>
      </c>
      <c r="AA28" s="187">
        <v>0</v>
      </c>
      <c r="AB28" s="187">
        <v>0</v>
      </c>
      <c r="AC28" s="187">
        <v>0</v>
      </c>
      <c r="AD28" s="187">
        <v>0</v>
      </c>
      <c r="AE28" s="187">
        <v>0</v>
      </c>
      <c r="AF28" s="187">
        <v>0</v>
      </c>
      <c r="AG28" s="187">
        <v>0</v>
      </c>
      <c r="AH28" s="187">
        <v>0</v>
      </c>
      <c r="AI28" s="187">
        <v>91333277.76</v>
      </c>
      <c r="AJ28" s="187">
        <v>0</v>
      </c>
      <c r="AK28" s="187">
        <v>0</v>
      </c>
      <c r="AL28" s="199">
        <v>0</v>
      </c>
      <c r="AM28" s="187">
        <v>8219995</v>
      </c>
      <c r="AN28" s="187">
        <v>83113283</v>
      </c>
      <c r="AO28" s="187">
        <v>31065.75</v>
      </c>
      <c r="AP28" s="187">
        <v>474471.66</v>
      </c>
      <c r="AQ28" s="187">
        <v>443405.91</v>
      </c>
      <c r="AR28" s="187">
        <v>82669877</v>
      </c>
      <c r="AS28" s="187">
        <v>41556642</v>
      </c>
      <c r="AT28" s="187">
        <v>40725509</v>
      </c>
      <c r="AU28" s="187">
        <v>0</v>
      </c>
      <c r="AV28" s="187">
        <v>831133</v>
      </c>
      <c r="AW28" s="187">
        <v>0</v>
      </c>
      <c r="AX28" s="187">
        <v>0</v>
      </c>
      <c r="AY28" s="183" t="s">
        <v>775</v>
      </c>
      <c r="AZ28" s="182" t="s">
        <v>788</v>
      </c>
      <c r="BA28" s="193" t="s">
        <v>294</v>
      </c>
    </row>
    <row r="29" spans="1:53" ht="15">
      <c r="A29" s="21">
        <v>25</v>
      </c>
      <c r="B29" s="22" t="s">
        <v>296</v>
      </c>
      <c r="C29" s="103" t="s">
        <v>297</v>
      </c>
      <c r="D29" s="187">
        <v>2066</v>
      </c>
      <c r="E29" s="187">
        <v>48754970</v>
      </c>
      <c r="F29" s="187">
        <v>22524796.14</v>
      </c>
      <c r="G29" s="187">
        <v>372288.39</v>
      </c>
      <c r="H29" s="187">
        <v>1195037.45</v>
      </c>
      <c r="I29" s="187">
        <v>822749.06</v>
      </c>
      <c r="J29" s="187">
        <v>1105003.94</v>
      </c>
      <c r="K29" s="187">
        <v>44142.12</v>
      </c>
      <c r="L29" s="187">
        <v>23702.22</v>
      </c>
      <c r="M29" s="187">
        <v>0</v>
      </c>
      <c r="N29" s="187">
        <v>506453.27</v>
      </c>
      <c r="O29" s="187">
        <v>2502050.61</v>
      </c>
      <c r="P29" s="187">
        <v>62732</v>
      </c>
      <c r="Q29" s="187">
        <v>42008.92</v>
      </c>
      <c r="R29" s="187">
        <v>11035.52</v>
      </c>
      <c r="S29" s="187">
        <v>1827.47</v>
      </c>
      <c r="T29" s="187">
        <v>0</v>
      </c>
      <c r="U29" s="187">
        <v>0</v>
      </c>
      <c r="V29" s="187">
        <v>117603.91</v>
      </c>
      <c r="W29" s="187">
        <v>19905141.62</v>
      </c>
      <c r="X29" s="187">
        <v>199500</v>
      </c>
      <c r="Y29" s="187">
        <v>87470.31</v>
      </c>
      <c r="Z29" s="187">
        <v>0</v>
      </c>
      <c r="AA29" s="187">
        <v>0</v>
      </c>
      <c r="AB29" s="187">
        <v>0</v>
      </c>
      <c r="AC29" s="187">
        <v>0</v>
      </c>
      <c r="AD29" s="187">
        <v>0</v>
      </c>
      <c r="AE29" s="187">
        <v>0</v>
      </c>
      <c r="AF29" s="187">
        <v>0</v>
      </c>
      <c r="AG29" s="187">
        <v>0</v>
      </c>
      <c r="AH29" s="187">
        <v>0</v>
      </c>
      <c r="AI29" s="187">
        <v>19618171.31</v>
      </c>
      <c r="AJ29" s="187">
        <v>0</v>
      </c>
      <c r="AK29" s="187">
        <v>0</v>
      </c>
      <c r="AL29" s="199">
        <v>0</v>
      </c>
      <c r="AM29" s="187">
        <v>995257.05</v>
      </c>
      <c r="AN29" s="187">
        <v>18622914</v>
      </c>
      <c r="AO29" s="187">
        <v>1682.97</v>
      </c>
      <c r="AP29" s="187">
        <v>14670.7</v>
      </c>
      <c r="AQ29" s="187">
        <v>12987.73</v>
      </c>
      <c r="AR29" s="187">
        <v>18609926</v>
      </c>
      <c r="AS29" s="187">
        <v>9311457</v>
      </c>
      <c r="AT29" s="187">
        <v>7449166</v>
      </c>
      <c r="AU29" s="187">
        <v>1862291</v>
      </c>
      <c r="AV29" s="187">
        <v>0</v>
      </c>
      <c r="AW29" s="187">
        <v>0</v>
      </c>
      <c r="AX29" s="187">
        <v>0</v>
      </c>
      <c r="AY29" s="183" t="s">
        <v>789</v>
      </c>
      <c r="AZ29" s="182" t="s">
        <v>762</v>
      </c>
      <c r="BA29" s="193" t="s">
        <v>296</v>
      </c>
    </row>
    <row r="30" spans="1:53" ht="15">
      <c r="A30" s="21">
        <v>26</v>
      </c>
      <c r="B30" s="22" t="s">
        <v>298</v>
      </c>
      <c r="C30" s="103" t="s">
        <v>299</v>
      </c>
      <c r="D30" s="187">
        <v>7233</v>
      </c>
      <c r="E30" s="187">
        <v>169272701</v>
      </c>
      <c r="F30" s="187">
        <v>78203987.86</v>
      </c>
      <c r="G30" s="187">
        <v>1305916.41</v>
      </c>
      <c r="H30" s="187">
        <v>4118254.75</v>
      </c>
      <c r="I30" s="187">
        <v>2812338.34</v>
      </c>
      <c r="J30" s="187">
        <v>4397684.99</v>
      </c>
      <c r="K30" s="187">
        <v>109272</v>
      </c>
      <c r="L30" s="187">
        <v>0</v>
      </c>
      <c r="M30" s="187">
        <v>0</v>
      </c>
      <c r="N30" s="187">
        <v>1436847.82</v>
      </c>
      <c r="O30" s="187">
        <v>8756143.15</v>
      </c>
      <c r="P30" s="187">
        <v>167607.33</v>
      </c>
      <c r="Q30" s="187">
        <v>32368.85</v>
      </c>
      <c r="R30" s="187">
        <v>16390.8</v>
      </c>
      <c r="S30" s="187">
        <v>0</v>
      </c>
      <c r="T30" s="187">
        <v>0</v>
      </c>
      <c r="U30" s="187">
        <v>0</v>
      </c>
      <c r="V30" s="187">
        <v>216366.98</v>
      </c>
      <c r="W30" s="187">
        <v>69231477.73</v>
      </c>
      <c r="X30" s="187">
        <v>758182.84</v>
      </c>
      <c r="Y30" s="187">
        <v>305765.11</v>
      </c>
      <c r="Z30" s="187">
        <v>0</v>
      </c>
      <c r="AA30" s="187">
        <v>0</v>
      </c>
      <c r="AB30" s="187">
        <v>0</v>
      </c>
      <c r="AC30" s="187">
        <v>0</v>
      </c>
      <c r="AD30" s="187">
        <v>0</v>
      </c>
      <c r="AE30" s="187">
        <v>0</v>
      </c>
      <c r="AF30" s="187">
        <v>0</v>
      </c>
      <c r="AG30" s="187">
        <v>0</v>
      </c>
      <c r="AH30" s="187">
        <v>0</v>
      </c>
      <c r="AI30" s="187">
        <v>68167529.78</v>
      </c>
      <c r="AJ30" s="187">
        <v>340837.65</v>
      </c>
      <c r="AK30" s="187">
        <v>157466.99</v>
      </c>
      <c r="AL30" s="199">
        <v>0.2</v>
      </c>
      <c r="AM30" s="187">
        <v>3510000</v>
      </c>
      <c r="AN30" s="187">
        <v>64814997</v>
      </c>
      <c r="AO30" s="187">
        <v>82262.72</v>
      </c>
      <c r="AP30" s="187">
        <v>173630.91</v>
      </c>
      <c r="AQ30" s="187">
        <v>91368.19</v>
      </c>
      <c r="AR30" s="187">
        <v>64723629</v>
      </c>
      <c r="AS30" s="187">
        <v>32407499</v>
      </c>
      <c r="AT30" s="187">
        <v>31759349</v>
      </c>
      <c r="AU30" s="187">
        <v>0</v>
      </c>
      <c r="AV30" s="187">
        <v>648150</v>
      </c>
      <c r="AW30" s="187">
        <v>0</v>
      </c>
      <c r="AX30" s="187">
        <v>0</v>
      </c>
      <c r="AY30" s="183" t="s">
        <v>781</v>
      </c>
      <c r="AZ30" s="182" t="s">
        <v>790</v>
      </c>
      <c r="BA30" s="193" t="s">
        <v>298</v>
      </c>
    </row>
    <row r="31" spans="1:53" ht="15">
      <c r="A31" s="21">
        <v>27</v>
      </c>
      <c r="B31" s="22" t="s">
        <v>300</v>
      </c>
      <c r="C31" s="103" t="s">
        <v>301</v>
      </c>
      <c r="D31" s="187">
        <v>2502</v>
      </c>
      <c r="E31" s="187">
        <v>132319670</v>
      </c>
      <c r="F31" s="187">
        <v>61131687.54</v>
      </c>
      <c r="G31" s="187">
        <v>1115105.28</v>
      </c>
      <c r="H31" s="187">
        <v>773226.01</v>
      </c>
      <c r="I31" s="187">
        <v>-341879.27</v>
      </c>
      <c r="J31" s="187">
        <v>1817604.55</v>
      </c>
      <c r="K31" s="187">
        <v>3353.52</v>
      </c>
      <c r="L31" s="187">
        <v>0</v>
      </c>
      <c r="M31" s="187">
        <v>187732.28</v>
      </c>
      <c r="N31" s="187">
        <v>1478817.37</v>
      </c>
      <c r="O31" s="187">
        <v>3145628.45</v>
      </c>
      <c r="P31" s="187">
        <v>66775.92</v>
      </c>
      <c r="Q31" s="187">
        <v>60292.65</v>
      </c>
      <c r="R31" s="187">
        <v>836.44</v>
      </c>
      <c r="S31" s="187">
        <v>0</v>
      </c>
      <c r="T31" s="187">
        <v>0</v>
      </c>
      <c r="U31" s="187">
        <v>0</v>
      </c>
      <c r="V31" s="187">
        <v>127905.01</v>
      </c>
      <c r="W31" s="187">
        <v>57858154.08</v>
      </c>
      <c r="X31" s="187">
        <v>1500000</v>
      </c>
      <c r="Y31" s="187">
        <v>143519.74</v>
      </c>
      <c r="Z31" s="187">
        <v>0</v>
      </c>
      <c r="AA31" s="187">
        <v>0</v>
      </c>
      <c r="AB31" s="187">
        <v>0</v>
      </c>
      <c r="AC31" s="187">
        <v>0</v>
      </c>
      <c r="AD31" s="187">
        <v>0</v>
      </c>
      <c r="AE31" s="187">
        <v>0</v>
      </c>
      <c r="AF31" s="187">
        <v>0</v>
      </c>
      <c r="AG31" s="187">
        <v>0</v>
      </c>
      <c r="AH31" s="187">
        <v>10000</v>
      </c>
      <c r="AI31" s="187">
        <v>56204634.34</v>
      </c>
      <c r="AJ31" s="187">
        <v>200000</v>
      </c>
      <c r="AK31" s="187">
        <v>92400</v>
      </c>
      <c r="AL31" s="199">
        <v>0.15</v>
      </c>
      <c r="AM31" s="187">
        <v>2810231.72</v>
      </c>
      <c r="AN31" s="187">
        <v>53486803</v>
      </c>
      <c r="AO31" s="187">
        <v>22815.79</v>
      </c>
      <c r="AP31" s="187">
        <v>95190.67</v>
      </c>
      <c r="AQ31" s="187">
        <v>72374.88</v>
      </c>
      <c r="AR31" s="187">
        <v>53414428</v>
      </c>
      <c r="AS31" s="187">
        <v>26743402</v>
      </c>
      <c r="AT31" s="187">
        <v>26208533</v>
      </c>
      <c r="AU31" s="187">
        <v>0</v>
      </c>
      <c r="AV31" s="187">
        <v>534868</v>
      </c>
      <c r="AW31" s="187">
        <v>10000</v>
      </c>
      <c r="AX31" s="187">
        <v>0</v>
      </c>
      <c r="AY31" s="183" t="s">
        <v>781</v>
      </c>
      <c r="AZ31" s="182" t="s">
        <v>791</v>
      </c>
      <c r="BA31" s="193" t="s">
        <v>300</v>
      </c>
    </row>
    <row r="32" spans="1:53" ht="15">
      <c r="A32" s="21">
        <v>28</v>
      </c>
      <c r="B32" s="22" t="s">
        <v>302</v>
      </c>
      <c r="C32" s="103" t="s">
        <v>303</v>
      </c>
      <c r="D32" s="187">
        <v>17470</v>
      </c>
      <c r="E32" s="187">
        <v>383044614</v>
      </c>
      <c r="F32" s="187">
        <v>176966611.67</v>
      </c>
      <c r="G32" s="187">
        <v>2850117.12</v>
      </c>
      <c r="H32" s="187">
        <v>12604608.88</v>
      </c>
      <c r="I32" s="187">
        <v>9754491.76</v>
      </c>
      <c r="J32" s="187">
        <v>11433395.97</v>
      </c>
      <c r="K32" s="187">
        <v>138780.86</v>
      </c>
      <c r="L32" s="187">
        <v>11674.93</v>
      </c>
      <c r="M32" s="187">
        <v>430000</v>
      </c>
      <c r="N32" s="187">
        <v>10074921.19</v>
      </c>
      <c r="O32" s="187">
        <v>31843264.71</v>
      </c>
      <c r="P32" s="187">
        <v>9831.16</v>
      </c>
      <c r="Q32" s="187">
        <v>428220.4</v>
      </c>
      <c r="R32" s="187">
        <v>0</v>
      </c>
      <c r="S32" s="187">
        <v>0</v>
      </c>
      <c r="T32" s="187">
        <v>8215.07</v>
      </c>
      <c r="U32" s="187">
        <v>0</v>
      </c>
      <c r="V32" s="187">
        <v>446266.63</v>
      </c>
      <c r="W32" s="187">
        <v>144677080.33</v>
      </c>
      <c r="X32" s="187">
        <v>2531848.91</v>
      </c>
      <c r="Y32" s="187">
        <v>734055.33</v>
      </c>
      <c r="Z32" s="187">
        <v>0</v>
      </c>
      <c r="AA32" s="187">
        <v>0</v>
      </c>
      <c r="AB32" s="187">
        <v>0</v>
      </c>
      <c r="AC32" s="187">
        <v>0</v>
      </c>
      <c r="AD32" s="187">
        <v>0</v>
      </c>
      <c r="AE32" s="187">
        <v>0</v>
      </c>
      <c r="AF32" s="187">
        <v>0</v>
      </c>
      <c r="AG32" s="187">
        <v>0</v>
      </c>
      <c r="AH32" s="187">
        <v>0</v>
      </c>
      <c r="AI32" s="187">
        <v>141411176.09</v>
      </c>
      <c r="AJ32" s="187">
        <v>1000000</v>
      </c>
      <c r="AK32" s="187">
        <v>462000</v>
      </c>
      <c r="AL32" s="199">
        <v>0.26</v>
      </c>
      <c r="AM32" s="187">
        <v>5924000</v>
      </c>
      <c r="AN32" s="187">
        <v>135949176</v>
      </c>
      <c r="AO32" s="187">
        <v>84447.56</v>
      </c>
      <c r="AP32" s="187">
        <v>532521.74</v>
      </c>
      <c r="AQ32" s="187">
        <v>448074.18</v>
      </c>
      <c r="AR32" s="187">
        <v>135501102</v>
      </c>
      <c r="AS32" s="187">
        <v>67974588</v>
      </c>
      <c r="AT32" s="187">
        <v>66615096</v>
      </c>
      <c r="AU32" s="187">
        <v>0</v>
      </c>
      <c r="AV32" s="187">
        <v>1359492</v>
      </c>
      <c r="AW32" s="187">
        <v>0</v>
      </c>
      <c r="AX32" s="187">
        <v>0</v>
      </c>
      <c r="AY32" s="183" t="s">
        <v>775</v>
      </c>
      <c r="AZ32" s="182" t="s">
        <v>792</v>
      </c>
      <c r="BA32" s="193" t="s">
        <v>302</v>
      </c>
    </row>
    <row r="33" spans="1:53" ht="15">
      <c r="A33" s="21">
        <v>29</v>
      </c>
      <c r="B33" s="22" t="s">
        <v>304</v>
      </c>
      <c r="C33" s="103" t="s">
        <v>305</v>
      </c>
      <c r="D33" s="187">
        <v>4339</v>
      </c>
      <c r="E33" s="187">
        <v>103300739</v>
      </c>
      <c r="F33" s="187">
        <v>47724941.42</v>
      </c>
      <c r="G33" s="187">
        <v>764819.59</v>
      </c>
      <c r="H33" s="187">
        <v>2579776.59</v>
      </c>
      <c r="I33" s="187">
        <v>1814957</v>
      </c>
      <c r="J33" s="187">
        <v>2254810.81</v>
      </c>
      <c r="K33" s="187">
        <v>96052.43</v>
      </c>
      <c r="L33" s="187">
        <v>14998.83</v>
      </c>
      <c r="M33" s="187">
        <v>225784.48</v>
      </c>
      <c r="N33" s="187">
        <v>1071228.12</v>
      </c>
      <c r="O33" s="187">
        <v>5477831.67</v>
      </c>
      <c r="P33" s="187">
        <v>72717.47</v>
      </c>
      <c r="Q33" s="187">
        <v>156184.47</v>
      </c>
      <c r="R33" s="187">
        <v>609.95</v>
      </c>
      <c r="S33" s="187">
        <v>2165.43</v>
      </c>
      <c r="T33" s="187">
        <v>0</v>
      </c>
      <c r="U33" s="187">
        <v>0</v>
      </c>
      <c r="V33" s="187">
        <v>231677.32</v>
      </c>
      <c r="W33" s="187">
        <v>42015432.43</v>
      </c>
      <c r="X33" s="187">
        <v>638630</v>
      </c>
      <c r="Y33" s="187">
        <v>186394.33</v>
      </c>
      <c r="Z33" s="187">
        <v>0</v>
      </c>
      <c r="AA33" s="187">
        <v>0</v>
      </c>
      <c r="AB33" s="187">
        <v>0</v>
      </c>
      <c r="AC33" s="187">
        <v>0</v>
      </c>
      <c r="AD33" s="187">
        <v>0</v>
      </c>
      <c r="AE33" s="187">
        <v>0</v>
      </c>
      <c r="AF33" s="187">
        <v>0</v>
      </c>
      <c r="AG33" s="187">
        <v>0</v>
      </c>
      <c r="AH33" s="187">
        <v>0</v>
      </c>
      <c r="AI33" s="187">
        <v>41190408.1</v>
      </c>
      <c r="AJ33" s="187">
        <v>0</v>
      </c>
      <c r="AK33" s="187">
        <v>0</v>
      </c>
      <c r="AL33" s="199">
        <v>0</v>
      </c>
      <c r="AM33" s="187">
        <v>2520000</v>
      </c>
      <c r="AN33" s="187">
        <v>38670408</v>
      </c>
      <c r="AO33" s="187">
        <v>16415.81</v>
      </c>
      <c r="AP33" s="187">
        <v>128163.35</v>
      </c>
      <c r="AQ33" s="187">
        <v>111747.54</v>
      </c>
      <c r="AR33" s="187">
        <v>38558660</v>
      </c>
      <c r="AS33" s="187">
        <v>19335204</v>
      </c>
      <c r="AT33" s="187">
        <v>15468163</v>
      </c>
      <c r="AU33" s="187">
        <v>3480337</v>
      </c>
      <c r="AV33" s="187">
        <v>386704</v>
      </c>
      <c r="AW33" s="187">
        <v>0</v>
      </c>
      <c r="AX33" s="187">
        <v>0</v>
      </c>
      <c r="AY33" s="183" t="s">
        <v>777</v>
      </c>
      <c r="AZ33" s="182" t="s">
        <v>778</v>
      </c>
      <c r="BA33" s="193" t="s">
        <v>304</v>
      </c>
    </row>
    <row r="34" spans="1:53" ht="15">
      <c r="A34" s="21">
        <v>30</v>
      </c>
      <c r="B34" s="22" t="s">
        <v>306</v>
      </c>
      <c r="C34" s="103" t="s">
        <v>307</v>
      </c>
      <c r="D34" s="187">
        <v>4130</v>
      </c>
      <c r="E34" s="187">
        <v>73673212</v>
      </c>
      <c r="F34" s="187">
        <v>34037023.94</v>
      </c>
      <c r="G34" s="187">
        <v>531043.83</v>
      </c>
      <c r="H34" s="187">
        <v>2530573.85</v>
      </c>
      <c r="I34" s="187">
        <v>1999530.02</v>
      </c>
      <c r="J34" s="187">
        <v>1345071.51</v>
      </c>
      <c r="K34" s="187">
        <v>28312.94</v>
      </c>
      <c r="L34" s="187">
        <v>80222.71</v>
      </c>
      <c r="M34" s="187">
        <v>95558.98</v>
      </c>
      <c r="N34" s="187">
        <v>432967.47</v>
      </c>
      <c r="O34" s="187">
        <v>3981663.63</v>
      </c>
      <c r="P34" s="187">
        <v>64048.99</v>
      </c>
      <c r="Q34" s="187">
        <v>6240.75</v>
      </c>
      <c r="R34" s="187">
        <v>231.98</v>
      </c>
      <c r="S34" s="187">
        <v>10596.35</v>
      </c>
      <c r="T34" s="187">
        <v>0</v>
      </c>
      <c r="U34" s="187">
        <v>0</v>
      </c>
      <c r="V34" s="187">
        <v>81118.07</v>
      </c>
      <c r="W34" s="187">
        <v>29974242.24</v>
      </c>
      <c r="X34" s="187">
        <v>299250</v>
      </c>
      <c r="Y34" s="187">
        <v>167037.58</v>
      </c>
      <c r="Z34" s="187">
        <v>0</v>
      </c>
      <c r="AA34" s="187">
        <v>0</v>
      </c>
      <c r="AB34" s="187">
        <v>0</v>
      </c>
      <c r="AC34" s="187">
        <v>0</v>
      </c>
      <c r="AD34" s="187">
        <v>0</v>
      </c>
      <c r="AE34" s="187">
        <v>0</v>
      </c>
      <c r="AF34" s="187">
        <v>0</v>
      </c>
      <c r="AG34" s="187">
        <v>0</v>
      </c>
      <c r="AH34" s="187">
        <v>0</v>
      </c>
      <c r="AI34" s="187">
        <v>29507954.66</v>
      </c>
      <c r="AJ34" s="187">
        <v>0</v>
      </c>
      <c r="AK34" s="187">
        <v>0</v>
      </c>
      <c r="AL34" s="199">
        <v>0</v>
      </c>
      <c r="AM34" s="187">
        <v>1498712.11</v>
      </c>
      <c r="AN34" s="187">
        <v>28009243</v>
      </c>
      <c r="AO34" s="187">
        <v>61152.49</v>
      </c>
      <c r="AP34" s="187">
        <v>190692.7</v>
      </c>
      <c r="AQ34" s="187">
        <v>129540.21</v>
      </c>
      <c r="AR34" s="187">
        <v>27879703</v>
      </c>
      <c r="AS34" s="187">
        <v>14004622</v>
      </c>
      <c r="AT34" s="187">
        <v>11203697</v>
      </c>
      <c r="AU34" s="187">
        <v>2800924</v>
      </c>
      <c r="AV34" s="187">
        <v>0</v>
      </c>
      <c r="AW34" s="187">
        <v>0</v>
      </c>
      <c r="AX34" s="187">
        <v>0</v>
      </c>
      <c r="AY34" s="183" t="s">
        <v>793</v>
      </c>
      <c r="AZ34" s="182" t="s">
        <v>762</v>
      </c>
      <c r="BA34" s="193" t="s">
        <v>306</v>
      </c>
    </row>
    <row r="35" spans="1:53" ht="15">
      <c r="A35" s="21">
        <v>31</v>
      </c>
      <c r="B35" s="22" t="s">
        <v>308</v>
      </c>
      <c r="C35" s="103" t="s">
        <v>309</v>
      </c>
      <c r="D35" s="187">
        <v>8289</v>
      </c>
      <c r="E35" s="187">
        <v>269405465</v>
      </c>
      <c r="F35" s="187">
        <v>124465324.83</v>
      </c>
      <c r="G35" s="187">
        <v>1953764.77</v>
      </c>
      <c r="H35" s="187">
        <v>3647234.93</v>
      </c>
      <c r="I35" s="187">
        <v>1693470.16</v>
      </c>
      <c r="J35" s="187">
        <v>6658752.17</v>
      </c>
      <c r="K35" s="187">
        <v>24360.12</v>
      </c>
      <c r="L35" s="187">
        <v>0</v>
      </c>
      <c r="M35" s="187">
        <v>0</v>
      </c>
      <c r="N35" s="187">
        <v>4606884</v>
      </c>
      <c r="O35" s="187">
        <v>12983466.45</v>
      </c>
      <c r="P35" s="187">
        <v>443976.09</v>
      </c>
      <c r="Q35" s="187">
        <v>76748.15</v>
      </c>
      <c r="R35" s="187">
        <v>2406.81</v>
      </c>
      <c r="S35" s="187">
        <v>0</v>
      </c>
      <c r="T35" s="187">
        <v>0</v>
      </c>
      <c r="U35" s="187">
        <v>0</v>
      </c>
      <c r="V35" s="187">
        <v>523131.05</v>
      </c>
      <c r="W35" s="187">
        <v>110958727.33</v>
      </c>
      <c r="X35" s="187">
        <v>2100000</v>
      </c>
      <c r="Y35" s="187">
        <v>416951.36</v>
      </c>
      <c r="Z35" s="187">
        <v>0</v>
      </c>
      <c r="AA35" s="187">
        <v>0</v>
      </c>
      <c r="AB35" s="187">
        <v>0</v>
      </c>
      <c r="AC35" s="187">
        <v>0</v>
      </c>
      <c r="AD35" s="187">
        <v>0</v>
      </c>
      <c r="AE35" s="187">
        <v>0</v>
      </c>
      <c r="AF35" s="187">
        <v>0</v>
      </c>
      <c r="AG35" s="187">
        <v>0</v>
      </c>
      <c r="AH35" s="187">
        <v>0</v>
      </c>
      <c r="AI35" s="187">
        <v>108441775.97</v>
      </c>
      <c r="AJ35" s="187">
        <v>7490000</v>
      </c>
      <c r="AK35" s="187">
        <v>3460380</v>
      </c>
      <c r="AL35" s="199">
        <v>2.78</v>
      </c>
      <c r="AM35" s="187">
        <v>5595107.8</v>
      </c>
      <c r="AN35" s="187">
        <v>106307048</v>
      </c>
      <c r="AO35" s="187">
        <v>154150.3</v>
      </c>
      <c r="AP35" s="187">
        <v>443801.62</v>
      </c>
      <c r="AQ35" s="187">
        <v>289651.32</v>
      </c>
      <c r="AR35" s="187">
        <v>106017397</v>
      </c>
      <c r="AS35" s="187">
        <v>53153524</v>
      </c>
      <c r="AT35" s="187">
        <v>31892114</v>
      </c>
      <c r="AU35" s="187">
        <v>21261410</v>
      </c>
      <c r="AV35" s="187">
        <v>0</v>
      </c>
      <c r="AW35" s="187">
        <v>0</v>
      </c>
      <c r="AX35" s="187">
        <v>0</v>
      </c>
      <c r="AY35" s="183" t="s">
        <v>773</v>
      </c>
      <c r="AZ35" s="183" t="s">
        <v>774</v>
      </c>
      <c r="BA35" s="193" t="s">
        <v>308</v>
      </c>
    </row>
    <row r="36" spans="1:53" ht="15">
      <c r="A36" s="21">
        <v>32</v>
      </c>
      <c r="B36" s="22" t="s">
        <v>310</v>
      </c>
      <c r="C36" s="103" t="s">
        <v>311</v>
      </c>
      <c r="D36" s="187">
        <v>2131</v>
      </c>
      <c r="E36" s="187">
        <v>75376468</v>
      </c>
      <c r="F36" s="187">
        <v>34823928.22</v>
      </c>
      <c r="G36" s="187">
        <v>594589.99</v>
      </c>
      <c r="H36" s="187">
        <v>979209.96</v>
      </c>
      <c r="I36" s="187">
        <v>384619.97</v>
      </c>
      <c r="J36" s="187">
        <v>2111287.73</v>
      </c>
      <c r="K36" s="187">
        <v>41730.6</v>
      </c>
      <c r="L36" s="187">
        <v>4747.43</v>
      </c>
      <c r="M36" s="187">
        <v>41477.8</v>
      </c>
      <c r="N36" s="187">
        <v>654449.72</v>
      </c>
      <c r="O36" s="187">
        <v>3238313.25</v>
      </c>
      <c r="P36" s="187">
        <v>119072.86</v>
      </c>
      <c r="Q36" s="187">
        <v>69236.05</v>
      </c>
      <c r="R36" s="187">
        <v>5216.33</v>
      </c>
      <c r="S36" s="187">
        <v>3334.42</v>
      </c>
      <c r="T36" s="187">
        <v>14800.45</v>
      </c>
      <c r="U36" s="187">
        <v>0</v>
      </c>
      <c r="V36" s="187">
        <v>211660.11</v>
      </c>
      <c r="W36" s="187">
        <v>31373954.86</v>
      </c>
      <c r="X36" s="187">
        <v>305506.29</v>
      </c>
      <c r="Y36" s="187">
        <v>104552.53</v>
      </c>
      <c r="Z36" s="187">
        <v>0</v>
      </c>
      <c r="AA36" s="187">
        <v>0</v>
      </c>
      <c r="AB36" s="187">
        <v>0</v>
      </c>
      <c r="AC36" s="187">
        <v>0</v>
      </c>
      <c r="AD36" s="187">
        <v>0</v>
      </c>
      <c r="AE36" s="187">
        <v>0</v>
      </c>
      <c r="AF36" s="187">
        <v>0</v>
      </c>
      <c r="AG36" s="187">
        <v>0</v>
      </c>
      <c r="AH36" s="187">
        <v>0</v>
      </c>
      <c r="AI36" s="187">
        <v>30963896.04</v>
      </c>
      <c r="AJ36" s="187">
        <v>0</v>
      </c>
      <c r="AK36" s="187">
        <v>0</v>
      </c>
      <c r="AL36" s="199">
        <v>0</v>
      </c>
      <c r="AM36" s="187">
        <v>2293113</v>
      </c>
      <c r="AN36" s="187">
        <v>28670783</v>
      </c>
      <c r="AO36" s="187">
        <v>6746.37</v>
      </c>
      <c r="AP36" s="187">
        <v>49405.08</v>
      </c>
      <c r="AQ36" s="187">
        <v>42658.71</v>
      </c>
      <c r="AR36" s="187">
        <v>28628124</v>
      </c>
      <c r="AS36" s="187">
        <v>14335392</v>
      </c>
      <c r="AT36" s="187">
        <v>11468313</v>
      </c>
      <c r="AU36" s="187">
        <v>2580370</v>
      </c>
      <c r="AV36" s="187">
        <v>286708</v>
      </c>
      <c r="AW36" s="187">
        <v>0</v>
      </c>
      <c r="AX36" s="187">
        <v>0</v>
      </c>
      <c r="AY36" s="183" t="s">
        <v>777</v>
      </c>
      <c r="AZ36" s="182" t="s">
        <v>778</v>
      </c>
      <c r="BA36" s="193" t="s">
        <v>310</v>
      </c>
    </row>
    <row r="37" spans="1:53" ht="15">
      <c r="A37" s="21">
        <v>33</v>
      </c>
      <c r="B37" s="22" t="s">
        <v>312</v>
      </c>
      <c r="C37" s="103" t="s">
        <v>313</v>
      </c>
      <c r="D37" s="187">
        <v>9463</v>
      </c>
      <c r="E37" s="187">
        <v>264201864</v>
      </c>
      <c r="F37" s="187">
        <v>122061261.17</v>
      </c>
      <c r="G37" s="187">
        <v>2028236.41</v>
      </c>
      <c r="H37" s="187">
        <v>5485030.22</v>
      </c>
      <c r="I37" s="187">
        <v>3456793.81</v>
      </c>
      <c r="J37" s="187">
        <v>7690677.01</v>
      </c>
      <c r="K37" s="187">
        <v>50826.55</v>
      </c>
      <c r="L37" s="187">
        <v>0</v>
      </c>
      <c r="M37" s="187">
        <v>0</v>
      </c>
      <c r="N37" s="187">
        <v>3543983.64</v>
      </c>
      <c r="O37" s="187">
        <v>14742281.01</v>
      </c>
      <c r="P37" s="187">
        <v>125192.21</v>
      </c>
      <c r="Q37" s="187">
        <v>66204.66</v>
      </c>
      <c r="R37" s="187">
        <v>2562.61</v>
      </c>
      <c r="S37" s="187">
        <v>0</v>
      </c>
      <c r="T37" s="187">
        <v>0</v>
      </c>
      <c r="U37" s="187">
        <v>200000</v>
      </c>
      <c r="V37" s="187">
        <v>393959.48</v>
      </c>
      <c r="W37" s="187">
        <v>106925020.68</v>
      </c>
      <c r="X37" s="187">
        <v>748475.14</v>
      </c>
      <c r="Y37" s="187">
        <v>417808.69</v>
      </c>
      <c r="Z37" s="187">
        <v>0</v>
      </c>
      <c r="AA37" s="187">
        <v>0</v>
      </c>
      <c r="AB37" s="187">
        <v>0</v>
      </c>
      <c r="AC37" s="187">
        <v>0</v>
      </c>
      <c r="AD37" s="187">
        <v>0</v>
      </c>
      <c r="AE37" s="187">
        <v>0</v>
      </c>
      <c r="AF37" s="187">
        <v>0</v>
      </c>
      <c r="AG37" s="187">
        <v>0</v>
      </c>
      <c r="AH37" s="187">
        <v>0</v>
      </c>
      <c r="AI37" s="187">
        <v>105758736.85</v>
      </c>
      <c r="AJ37" s="187">
        <v>4000000</v>
      </c>
      <c r="AK37" s="187">
        <v>1848000</v>
      </c>
      <c r="AL37" s="199">
        <v>1.51</v>
      </c>
      <c r="AM37" s="187">
        <v>21414000</v>
      </c>
      <c r="AN37" s="187">
        <v>86192737</v>
      </c>
      <c r="AO37" s="187">
        <v>157796.47</v>
      </c>
      <c r="AP37" s="187">
        <v>280649.36</v>
      </c>
      <c r="AQ37" s="187">
        <v>122852.89</v>
      </c>
      <c r="AR37" s="187">
        <v>86069884</v>
      </c>
      <c r="AS37" s="187">
        <v>43096369</v>
      </c>
      <c r="AT37" s="187">
        <v>42234441</v>
      </c>
      <c r="AU37" s="187">
        <v>0</v>
      </c>
      <c r="AV37" s="187">
        <v>861927</v>
      </c>
      <c r="AW37" s="187">
        <v>0</v>
      </c>
      <c r="AX37" s="187">
        <v>0</v>
      </c>
      <c r="AY37" s="183" t="s">
        <v>781</v>
      </c>
      <c r="AZ37" s="182" t="s">
        <v>794</v>
      </c>
      <c r="BA37" s="193" t="s">
        <v>312</v>
      </c>
    </row>
    <row r="38" spans="1:53" ht="15">
      <c r="A38" s="21">
        <v>34</v>
      </c>
      <c r="B38" s="22" t="s">
        <v>314</v>
      </c>
      <c r="C38" s="103" t="s">
        <v>315</v>
      </c>
      <c r="D38" s="187">
        <v>15046</v>
      </c>
      <c r="E38" s="187">
        <v>529577274</v>
      </c>
      <c r="F38" s="187">
        <v>244664700.59</v>
      </c>
      <c r="G38" s="187">
        <v>4256277.81</v>
      </c>
      <c r="H38" s="187">
        <v>7145437.54</v>
      </c>
      <c r="I38" s="187">
        <v>2889159.73</v>
      </c>
      <c r="J38" s="187">
        <v>14322385</v>
      </c>
      <c r="K38" s="187">
        <v>129760.5</v>
      </c>
      <c r="L38" s="187">
        <v>0</v>
      </c>
      <c r="M38" s="187">
        <v>545000</v>
      </c>
      <c r="N38" s="187">
        <v>13154707.18</v>
      </c>
      <c r="O38" s="187">
        <v>31041012.41</v>
      </c>
      <c r="P38" s="187">
        <v>301240.49</v>
      </c>
      <c r="Q38" s="187">
        <v>589634.64</v>
      </c>
      <c r="R38" s="187">
        <v>1431.85</v>
      </c>
      <c r="S38" s="187">
        <v>0</v>
      </c>
      <c r="T38" s="187">
        <v>0</v>
      </c>
      <c r="U38" s="187">
        <v>0</v>
      </c>
      <c r="V38" s="187">
        <v>892306.98</v>
      </c>
      <c r="W38" s="187">
        <v>212731381.2</v>
      </c>
      <c r="X38" s="187">
        <v>3700000</v>
      </c>
      <c r="Y38" s="187">
        <v>720617.31</v>
      </c>
      <c r="Z38" s="187">
        <v>0</v>
      </c>
      <c r="AA38" s="187">
        <v>1000000</v>
      </c>
      <c r="AB38" s="187">
        <v>12675995.01</v>
      </c>
      <c r="AC38" s="187">
        <v>12744508.19</v>
      </c>
      <c r="AD38" s="187">
        <v>0</v>
      </c>
      <c r="AE38" s="187">
        <v>0</v>
      </c>
      <c r="AF38" s="187">
        <v>0</v>
      </c>
      <c r="AG38" s="187">
        <v>0</v>
      </c>
      <c r="AH38" s="187">
        <v>0</v>
      </c>
      <c r="AI38" s="187">
        <v>208310763.89</v>
      </c>
      <c r="AJ38" s="187">
        <v>500000</v>
      </c>
      <c r="AK38" s="187">
        <v>231000</v>
      </c>
      <c r="AL38" s="199">
        <v>0.09</v>
      </c>
      <c r="AM38" s="187">
        <v>9500000</v>
      </c>
      <c r="AN38" s="187">
        <v>199041764</v>
      </c>
      <c r="AO38" s="187">
        <v>49292.9</v>
      </c>
      <c r="AP38" s="187">
        <v>3101716.9</v>
      </c>
      <c r="AQ38" s="187">
        <v>3052424</v>
      </c>
      <c r="AR38" s="187">
        <v>195989340</v>
      </c>
      <c r="AS38" s="187">
        <v>98520882</v>
      </c>
      <c r="AT38" s="187">
        <v>97530464</v>
      </c>
      <c r="AU38" s="187">
        <v>0</v>
      </c>
      <c r="AV38" s="187">
        <v>1990418</v>
      </c>
      <c r="AW38" s="187">
        <v>0</v>
      </c>
      <c r="AX38" s="187">
        <v>0</v>
      </c>
      <c r="AY38" s="183" t="s">
        <v>781</v>
      </c>
      <c r="AZ38" s="182" t="s">
        <v>782</v>
      </c>
      <c r="BA38" s="193" t="s">
        <v>314</v>
      </c>
    </row>
    <row r="39" spans="1:53" ht="15">
      <c r="A39" s="21">
        <v>35</v>
      </c>
      <c r="B39" s="22" t="s">
        <v>316</v>
      </c>
      <c r="C39" s="103" t="s">
        <v>317</v>
      </c>
      <c r="D39" s="187">
        <v>3257</v>
      </c>
      <c r="E39" s="187">
        <v>72207039</v>
      </c>
      <c r="F39" s="187">
        <v>33359652.02</v>
      </c>
      <c r="G39" s="187">
        <v>538483.37</v>
      </c>
      <c r="H39" s="187">
        <v>2214449.28</v>
      </c>
      <c r="I39" s="187">
        <v>1675965.91</v>
      </c>
      <c r="J39" s="187">
        <v>1016342.31</v>
      </c>
      <c r="K39" s="187">
        <v>35108.34</v>
      </c>
      <c r="L39" s="187">
        <v>51535.95</v>
      </c>
      <c r="M39" s="187">
        <v>45000</v>
      </c>
      <c r="N39" s="187">
        <v>765163</v>
      </c>
      <c r="O39" s="187">
        <v>3589115.51</v>
      </c>
      <c r="P39" s="187">
        <v>12970.22</v>
      </c>
      <c r="Q39" s="187">
        <v>53396.81</v>
      </c>
      <c r="R39" s="187">
        <v>0</v>
      </c>
      <c r="S39" s="187">
        <v>51535.95</v>
      </c>
      <c r="T39" s="187">
        <v>9119.31</v>
      </c>
      <c r="U39" s="187">
        <v>0</v>
      </c>
      <c r="V39" s="187">
        <v>127022.29</v>
      </c>
      <c r="W39" s="187">
        <v>29643514.22</v>
      </c>
      <c r="X39" s="187">
        <v>150000</v>
      </c>
      <c r="Y39" s="187">
        <v>136365.34</v>
      </c>
      <c r="Z39" s="187">
        <v>0</v>
      </c>
      <c r="AA39" s="187">
        <v>0</v>
      </c>
      <c r="AB39" s="187">
        <v>0</v>
      </c>
      <c r="AC39" s="187">
        <v>0</v>
      </c>
      <c r="AD39" s="187">
        <v>0</v>
      </c>
      <c r="AE39" s="187">
        <v>0</v>
      </c>
      <c r="AF39" s="187">
        <v>0</v>
      </c>
      <c r="AG39" s="187">
        <v>0</v>
      </c>
      <c r="AH39" s="187">
        <v>3297</v>
      </c>
      <c r="AI39" s="187">
        <v>29353851.88</v>
      </c>
      <c r="AJ39" s="187">
        <v>252000</v>
      </c>
      <c r="AK39" s="187">
        <v>116424</v>
      </c>
      <c r="AL39" s="199">
        <v>0.35</v>
      </c>
      <c r="AM39" s="187">
        <v>1482175.7</v>
      </c>
      <c r="AN39" s="187">
        <v>27988100</v>
      </c>
      <c r="AO39" s="187">
        <v>107258.02</v>
      </c>
      <c r="AP39" s="187">
        <v>77661.99</v>
      </c>
      <c r="AQ39" s="187">
        <v>-29596.03</v>
      </c>
      <c r="AR39" s="187">
        <v>28017696</v>
      </c>
      <c r="AS39" s="187">
        <v>13994050</v>
      </c>
      <c r="AT39" s="187">
        <v>11195240</v>
      </c>
      <c r="AU39" s="187">
        <v>2798810</v>
      </c>
      <c r="AV39" s="187">
        <v>0</v>
      </c>
      <c r="AW39" s="187">
        <v>3297</v>
      </c>
      <c r="AX39" s="187">
        <v>0</v>
      </c>
      <c r="AY39" s="183" t="s">
        <v>793</v>
      </c>
      <c r="AZ39" s="182" t="s">
        <v>762</v>
      </c>
      <c r="BA39" s="193" t="s">
        <v>316</v>
      </c>
    </row>
    <row r="40" spans="1:53" ht="15">
      <c r="A40" s="21">
        <v>36</v>
      </c>
      <c r="B40" s="22" t="s">
        <v>318</v>
      </c>
      <c r="C40" s="103" t="s">
        <v>319</v>
      </c>
      <c r="D40" s="187">
        <v>7289</v>
      </c>
      <c r="E40" s="187">
        <v>215770679</v>
      </c>
      <c r="F40" s="187">
        <v>99686053.7</v>
      </c>
      <c r="G40" s="187">
        <v>1570912.55</v>
      </c>
      <c r="H40" s="187">
        <v>4111232.51</v>
      </c>
      <c r="I40" s="187">
        <v>2540319.96</v>
      </c>
      <c r="J40" s="187">
        <v>7424826.61</v>
      </c>
      <c r="K40" s="187">
        <v>161244.02</v>
      </c>
      <c r="L40" s="187">
        <v>0</v>
      </c>
      <c r="M40" s="187">
        <v>0</v>
      </c>
      <c r="N40" s="187">
        <v>3356118.05</v>
      </c>
      <c r="O40" s="187">
        <v>13482508.64</v>
      </c>
      <c r="P40" s="187">
        <v>209000.82</v>
      </c>
      <c r="Q40" s="187">
        <v>200317.64</v>
      </c>
      <c r="R40" s="187">
        <v>40311</v>
      </c>
      <c r="S40" s="187">
        <v>0</v>
      </c>
      <c r="T40" s="187">
        <v>0</v>
      </c>
      <c r="U40" s="187">
        <v>0</v>
      </c>
      <c r="V40" s="187">
        <v>449629.46</v>
      </c>
      <c r="W40" s="187">
        <v>85753915.6</v>
      </c>
      <c r="X40" s="187">
        <v>856166.13</v>
      </c>
      <c r="Y40" s="187">
        <v>347529.88</v>
      </c>
      <c r="Z40" s="187">
        <v>0</v>
      </c>
      <c r="AA40" s="187">
        <v>0</v>
      </c>
      <c r="AB40" s="187">
        <v>0</v>
      </c>
      <c r="AC40" s="187">
        <v>0</v>
      </c>
      <c r="AD40" s="187">
        <v>0</v>
      </c>
      <c r="AE40" s="187">
        <v>0</v>
      </c>
      <c r="AF40" s="187">
        <v>0</v>
      </c>
      <c r="AG40" s="187">
        <v>0</v>
      </c>
      <c r="AH40" s="187">
        <v>0</v>
      </c>
      <c r="AI40" s="187">
        <v>84550219.59</v>
      </c>
      <c r="AJ40" s="187">
        <v>-11750</v>
      </c>
      <c r="AK40" s="187">
        <v>-5428.5</v>
      </c>
      <c r="AL40" s="199">
        <v>-0.01</v>
      </c>
      <c r="AM40" s="187">
        <v>324776.31</v>
      </c>
      <c r="AN40" s="187">
        <v>84220015</v>
      </c>
      <c r="AO40" s="187">
        <v>298351.5</v>
      </c>
      <c r="AP40" s="187">
        <v>110678.46</v>
      </c>
      <c r="AQ40" s="187">
        <v>-187673.04</v>
      </c>
      <c r="AR40" s="187">
        <v>84407688</v>
      </c>
      <c r="AS40" s="187">
        <v>42110008</v>
      </c>
      <c r="AT40" s="187">
        <v>25266005</v>
      </c>
      <c r="AU40" s="187">
        <v>16844003</v>
      </c>
      <c r="AV40" s="187">
        <v>0</v>
      </c>
      <c r="AW40" s="187">
        <v>0</v>
      </c>
      <c r="AX40" s="187">
        <v>0</v>
      </c>
      <c r="AY40" s="183" t="s">
        <v>773</v>
      </c>
      <c r="AZ40" s="183" t="s">
        <v>774</v>
      </c>
      <c r="BA40" s="193" t="s">
        <v>318</v>
      </c>
    </row>
    <row r="41" spans="1:53" ht="15">
      <c r="A41" s="21">
        <v>37</v>
      </c>
      <c r="B41" s="22" t="s">
        <v>320</v>
      </c>
      <c r="C41" s="103" t="s">
        <v>321</v>
      </c>
      <c r="D41" s="187">
        <v>2942</v>
      </c>
      <c r="E41" s="187">
        <v>69396956</v>
      </c>
      <c r="F41" s="187">
        <v>32061393.67</v>
      </c>
      <c r="G41" s="187">
        <v>511151</v>
      </c>
      <c r="H41" s="187">
        <v>1653307.4</v>
      </c>
      <c r="I41" s="187">
        <v>1142156.4</v>
      </c>
      <c r="J41" s="187">
        <v>1717037.57</v>
      </c>
      <c r="K41" s="187">
        <v>0</v>
      </c>
      <c r="L41" s="187">
        <v>3308.77</v>
      </c>
      <c r="M41" s="187">
        <v>70000</v>
      </c>
      <c r="N41" s="187">
        <v>1231711.33</v>
      </c>
      <c r="O41" s="187">
        <v>4164214.07</v>
      </c>
      <c r="P41" s="187">
        <v>127435.75</v>
      </c>
      <c r="Q41" s="187">
        <v>130543.65</v>
      </c>
      <c r="R41" s="187">
        <v>0</v>
      </c>
      <c r="S41" s="187">
        <v>1507.2</v>
      </c>
      <c r="T41" s="187">
        <v>0</v>
      </c>
      <c r="U41" s="187">
        <v>0</v>
      </c>
      <c r="V41" s="187">
        <v>259486.6</v>
      </c>
      <c r="W41" s="187">
        <v>27637693</v>
      </c>
      <c r="X41" s="187">
        <v>276376.93</v>
      </c>
      <c r="Y41" s="187">
        <v>124548.38</v>
      </c>
      <c r="Z41" s="187">
        <v>0</v>
      </c>
      <c r="AA41" s="187">
        <v>0</v>
      </c>
      <c r="AB41" s="187">
        <v>0</v>
      </c>
      <c r="AC41" s="187">
        <v>0</v>
      </c>
      <c r="AD41" s="187">
        <v>0</v>
      </c>
      <c r="AE41" s="187">
        <v>0</v>
      </c>
      <c r="AF41" s="187">
        <v>0</v>
      </c>
      <c r="AG41" s="187">
        <v>0</v>
      </c>
      <c r="AH41" s="187">
        <v>0</v>
      </c>
      <c r="AI41" s="187">
        <v>27236767.69</v>
      </c>
      <c r="AJ41" s="187">
        <v>0</v>
      </c>
      <c r="AK41" s="187">
        <v>0</v>
      </c>
      <c r="AL41" s="199">
        <v>0</v>
      </c>
      <c r="AM41" s="187">
        <v>444966.86</v>
      </c>
      <c r="AN41" s="187">
        <v>26791801</v>
      </c>
      <c r="AO41" s="187">
        <v>7869.02</v>
      </c>
      <c r="AP41" s="187">
        <v>153620.62</v>
      </c>
      <c r="AQ41" s="187">
        <v>145751.6</v>
      </c>
      <c r="AR41" s="187">
        <v>26646049</v>
      </c>
      <c r="AS41" s="187">
        <v>13395901</v>
      </c>
      <c r="AT41" s="187">
        <v>10716720</v>
      </c>
      <c r="AU41" s="187">
        <v>2411262</v>
      </c>
      <c r="AV41" s="187">
        <v>267918</v>
      </c>
      <c r="AW41" s="187">
        <v>0</v>
      </c>
      <c r="AX41" s="187">
        <v>0</v>
      </c>
      <c r="AY41" s="183" t="s">
        <v>795</v>
      </c>
      <c r="AZ41" s="182" t="s">
        <v>796</v>
      </c>
      <c r="BA41" s="193" t="s">
        <v>320</v>
      </c>
    </row>
    <row r="42" spans="1:53" ht="15">
      <c r="A42" s="21">
        <v>38</v>
      </c>
      <c r="B42" s="22" t="s">
        <v>322</v>
      </c>
      <c r="C42" s="103" t="s">
        <v>323</v>
      </c>
      <c r="D42" s="187">
        <v>2212</v>
      </c>
      <c r="E42" s="187">
        <v>95529275</v>
      </c>
      <c r="F42" s="187">
        <v>44134525.05</v>
      </c>
      <c r="G42" s="187">
        <v>859763.47</v>
      </c>
      <c r="H42" s="187">
        <v>1020000</v>
      </c>
      <c r="I42" s="187">
        <v>160236.53</v>
      </c>
      <c r="J42" s="187">
        <v>1855252</v>
      </c>
      <c r="K42" s="187">
        <v>68500</v>
      </c>
      <c r="L42" s="187">
        <v>0</v>
      </c>
      <c r="M42" s="187">
        <v>30000</v>
      </c>
      <c r="N42" s="187">
        <v>793650</v>
      </c>
      <c r="O42" s="187">
        <v>2907638.53</v>
      </c>
      <c r="P42" s="187">
        <v>85000</v>
      </c>
      <c r="Q42" s="187">
        <v>20000</v>
      </c>
      <c r="R42" s="187">
        <v>4000</v>
      </c>
      <c r="S42" s="187">
        <v>0</v>
      </c>
      <c r="T42" s="187">
        <v>0</v>
      </c>
      <c r="U42" s="187">
        <v>5000</v>
      </c>
      <c r="V42" s="187">
        <v>114000</v>
      </c>
      <c r="W42" s="187">
        <v>41112886.52</v>
      </c>
      <c r="X42" s="187">
        <v>500000</v>
      </c>
      <c r="Y42" s="187">
        <v>116695.54</v>
      </c>
      <c r="Z42" s="187">
        <v>0</v>
      </c>
      <c r="AA42" s="187">
        <v>0</v>
      </c>
      <c r="AB42" s="187">
        <v>0</v>
      </c>
      <c r="AC42" s="187">
        <v>0</v>
      </c>
      <c r="AD42" s="187">
        <v>0</v>
      </c>
      <c r="AE42" s="187">
        <v>0</v>
      </c>
      <c r="AF42" s="187">
        <v>0</v>
      </c>
      <c r="AG42" s="187">
        <v>0</v>
      </c>
      <c r="AH42" s="187">
        <v>0</v>
      </c>
      <c r="AI42" s="187">
        <v>40496190.98</v>
      </c>
      <c r="AJ42" s="187">
        <v>0</v>
      </c>
      <c r="AK42" s="187">
        <v>0</v>
      </c>
      <c r="AL42" s="199">
        <v>0</v>
      </c>
      <c r="AM42" s="187">
        <v>2055644.33</v>
      </c>
      <c r="AN42" s="187">
        <v>38440547</v>
      </c>
      <c r="AO42" s="187">
        <v>962725</v>
      </c>
      <c r="AP42" s="187">
        <v>274075</v>
      </c>
      <c r="AQ42" s="187">
        <v>-688650</v>
      </c>
      <c r="AR42" s="187">
        <v>39129197</v>
      </c>
      <c r="AS42" s="187">
        <v>19220274</v>
      </c>
      <c r="AT42" s="187">
        <v>15376219</v>
      </c>
      <c r="AU42" s="187">
        <v>3844055</v>
      </c>
      <c r="AV42" s="187">
        <v>0</v>
      </c>
      <c r="AW42" s="187">
        <v>0</v>
      </c>
      <c r="AX42" s="187">
        <v>0</v>
      </c>
      <c r="AY42" s="183" t="s">
        <v>797</v>
      </c>
      <c r="AZ42" s="182" t="s">
        <v>762</v>
      </c>
      <c r="BA42" s="193" t="s">
        <v>322</v>
      </c>
    </row>
    <row r="43" spans="1:53" ht="15">
      <c r="A43" s="21">
        <v>39</v>
      </c>
      <c r="B43" s="22" t="s">
        <v>324</v>
      </c>
      <c r="C43" s="103" t="s">
        <v>325</v>
      </c>
      <c r="D43" s="187">
        <v>2513</v>
      </c>
      <c r="E43" s="187">
        <v>60886129</v>
      </c>
      <c r="F43" s="187">
        <v>28129391.6</v>
      </c>
      <c r="G43" s="187">
        <v>463361.14</v>
      </c>
      <c r="H43" s="187">
        <v>1413629.9</v>
      </c>
      <c r="I43" s="187">
        <v>950268.76</v>
      </c>
      <c r="J43" s="187">
        <v>776502.71</v>
      </c>
      <c r="K43" s="187">
        <v>0</v>
      </c>
      <c r="L43" s="187">
        <v>2881.36</v>
      </c>
      <c r="M43" s="187">
        <v>19741.72</v>
      </c>
      <c r="N43" s="187">
        <v>465914.88</v>
      </c>
      <c r="O43" s="187">
        <v>2215309.43</v>
      </c>
      <c r="P43" s="187">
        <v>39620.54</v>
      </c>
      <c r="Q43" s="187">
        <v>63962.58</v>
      </c>
      <c r="R43" s="187">
        <v>0</v>
      </c>
      <c r="S43" s="187">
        <v>2881.33</v>
      </c>
      <c r="T43" s="187">
        <v>0</v>
      </c>
      <c r="U43" s="187">
        <v>0</v>
      </c>
      <c r="V43" s="187">
        <v>106464.45</v>
      </c>
      <c r="W43" s="187">
        <v>25807617.72</v>
      </c>
      <c r="X43" s="187">
        <v>393342.4</v>
      </c>
      <c r="Y43" s="187">
        <v>108209.17</v>
      </c>
      <c r="Z43" s="187">
        <v>0</v>
      </c>
      <c r="AA43" s="187">
        <v>0</v>
      </c>
      <c r="AB43" s="187">
        <v>1087673</v>
      </c>
      <c r="AC43" s="187">
        <v>1087673</v>
      </c>
      <c r="AD43" s="187">
        <v>0</v>
      </c>
      <c r="AE43" s="187">
        <v>0</v>
      </c>
      <c r="AF43" s="187">
        <v>0</v>
      </c>
      <c r="AG43" s="187">
        <v>0</v>
      </c>
      <c r="AH43" s="187">
        <v>0</v>
      </c>
      <c r="AI43" s="187">
        <v>25306066.15</v>
      </c>
      <c r="AJ43" s="187">
        <v>-149217</v>
      </c>
      <c r="AK43" s="187">
        <v>-68938.25</v>
      </c>
      <c r="AL43" s="199">
        <v>-0.25</v>
      </c>
      <c r="AM43" s="187">
        <v>488763.52</v>
      </c>
      <c r="AN43" s="187">
        <v>24748364</v>
      </c>
      <c r="AO43" s="187">
        <v>19423.74</v>
      </c>
      <c r="AP43" s="187">
        <v>121529.4</v>
      </c>
      <c r="AQ43" s="187">
        <v>102105.66</v>
      </c>
      <c r="AR43" s="187">
        <v>24646258</v>
      </c>
      <c r="AS43" s="187">
        <v>12374182</v>
      </c>
      <c r="AT43" s="187">
        <v>9899346</v>
      </c>
      <c r="AU43" s="187">
        <v>2227353</v>
      </c>
      <c r="AV43" s="187">
        <v>247484</v>
      </c>
      <c r="AW43" s="187">
        <v>0</v>
      </c>
      <c r="AX43" s="187">
        <v>0</v>
      </c>
      <c r="AY43" s="183" t="s">
        <v>766</v>
      </c>
      <c r="AZ43" s="182" t="s">
        <v>767</v>
      </c>
      <c r="BA43" s="193" t="s">
        <v>324</v>
      </c>
    </row>
    <row r="44" spans="1:53" ht="15">
      <c r="A44" s="21">
        <v>40</v>
      </c>
      <c r="B44" s="22" t="s">
        <v>326</v>
      </c>
      <c r="C44" s="103" t="s">
        <v>327</v>
      </c>
      <c r="D44" s="187">
        <v>3579</v>
      </c>
      <c r="E44" s="187">
        <v>72222764</v>
      </c>
      <c r="F44" s="187">
        <v>33366916.97</v>
      </c>
      <c r="G44" s="187">
        <v>550007.44</v>
      </c>
      <c r="H44" s="187">
        <v>2252781.42</v>
      </c>
      <c r="I44" s="187">
        <v>1702773.98</v>
      </c>
      <c r="J44" s="187">
        <v>1723353.84</v>
      </c>
      <c r="K44" s="187">
        <v>21986.28</v>
      </c>
      <c r="L44" s="187">
        <v>3062.55</v>
      </c>
      <c r="M44" s="187">
        <v>60000</v>
      </c>
      <c r="N44" s="187">
        <v>1831001.76</v>
      </c>
      <c r="O44" s="187">
        <v>5342178.41</v>
      </c>
      <c r="P44" s="187">
        <v>33830.54</v>
      </c>
      <c r="Q44" s="187">
        <v>60000</v>
      </c>
      <c r="R44" s="187">
        <v>0</v>
      </c>
      <c r="S44" s="187">
        <v>3062.55</v>
      </c>
      <c r="T44" s="187">
        <v>0</v>
      </c>
      <c r="U44" s="187">
        <v>25000</v>
      </c>
      <c r="V44" s="187">
        <v>121893.09</v>
      </c>
      <c r="W44" s="187">
        <v>27902845.47</v>
      </c>
      <c r="X44" s="187">
        <v>300000</v>
      </c>
      <c r="Y44" s="187">
        <v>147506.02</v>
      </c>
      <c r="Z44" s="187">
        <v>0</v>
      </c>
      <c r="AA44" s="187">
        <v>0</v>
      </c>
      <c r="AB44" s="187">
        <v>0</v>
      </c>
      <c r="AC44" s="187">
        <v>0</v>
      </c>
      <c r="AD44" s="187">
        <v>0</v>
      </c>
      <c r="AE44" s="187">
        <v>0</v>
      </c>
      <c r="AF44" s="187">
        <v>0</v>
      </c>
      <c r="AG44" s="187">
        <v>0</v>
      </c>
      <c r="AH44" s="187">
        <v>0</v>
      </c>
      <c r="AI44" s="187">
        <v>27455339.45</v>
      </c>
      <c r="AJ44" s="187">
        <v>600000</v>
      </c>
      <c r="AK44" s="187">
        <v>277200</v>
      </c>
      <c r="AL44" s="199">
        <v>0.83</v>
      </c>
      <c r="AM44" s="187">
        <v>1372766.97</v>
      </c>
      <c r="AN44" s="187">
        <v>26359772</v>
      </c>
      <c r="AO44" s="187">
        <v>6410.48</v>
      </c>
      <c r="AP44" s="187">
        <v>118530.89</v>
      </c>
      <c r="AQ44" s="187">
        <v>112120.41</v>
      </c>
      <c r="AR44" s="187">
        <v>26247652</v>
      </c>
      <c r="AS44" s="187">
        <v>13179886</v>
      </c>
      <c r="AT44" s="187">
        <v>10543909</v>
      </c>
      <c r="AU44" s="187">
        <v>2372379</v>
      </c>
      <c r="AV44" s="187">
        <v>263598</v>
      </c>
      <c r="AW44" s="187">
        <v>0</v>
      </c>
      <c r="AX44" s="187">
        <v>0</v>
      </c>
      <c r="AY44" s="183" t="s">
        <v>798</v>
      </c>
      <c r="AZ44" s="182" t="s">
        <v>787</v>
      </c>
      <c r="BA44" s="193" t="s">
        <v>326</v>
      </c>
    </row>
    <row r="45" spans="1:53" ht="15">
      <c r="A45" s="21">
        <v>41</v>
      </c>
      <c r="B45" s="22" t="s">
        <v>328</v>
      </c>
      <c r="C45" s="103" t="s">
        <v>329</v>
      </c>
      <c r="D45" s="187">
        <v>5592</v>
      </c>
      <c r="E45" s="187">
        <v>130258701</v>
      </c>
      <c r="F45" s="187">
        <v>60179519.86</v>
      </c>
      <c r="G45" s="187">
        <v>1180835.4</v>
      </c>
      <c r="H45" s="187">
        <v>3893818.2</v>
      </c>
      <c r="I45" s="187">
        <v>2712982.8</v>
      </c>
      <c r="J45" s="187">
        <v>2038000.55</v>
      </c>
      <c r="K45" s="187">
        <v>59394.72</v>
      </c>
      <c r="L45" s="187">
        <v>1455.3</v>
      </c>
      <c r="M45" s="187">
        <v>0</v>
      </c>
      <c r="N45" s="187">
        <v>893924.29</v>
      </c>
      <c r="O45" s="187">
        <v>5705757.66</v>
      </c>
      <c r="P45" s="187">
        <v>208813.4</v>
      </c>
      <c r="Q45" s="187">
        <v>44293.75</v>
      </c>
      <c r="R45" s="187">
        <v>14848.75</v>
      </c>
      <c r="S45" s="187">
        <v>1455.3</v>
      </c>
      <c r="T45" s="187">
        <v>0</v>
      </c>
      <c r="U45" s="187">
        <v>0</v>
      </c>
      <c r="V45" s="187">
        <v>269411.2</v>
      </c>
      <c r="W45" s="187">
        <v>54204351</v>
      </c>
      <c r="X45" s="187">
        <v>763353.27</v>
      </c>
      <c r="Y45" s="187">
        <v>240185.31</v>
      </c>
      <c r="Z45" s="187">
        <v>0</v>
      </c>
      <c r="AA45" s="187">
        <v>0</v>
      </c>
      <c r="AB45" s="187">
        <v>0</v>
      </c>
      <c r="AC45" s="187">
        <v>0</v>
      </c>
      <c r="AD45" s="187">
        <v>0</v>
      </c>
      <c r="AE45" s="187">
        <v>0</v>
      </c>
      <c r="AF45" s="187">
        <v>0</v>
      </c>
      <c r="AG45" s="187">
        <v>0</v>
      </c>
      <c r="AH45" s="187">
        <v>0</v>
      </c>
      <c r="AI45" s="187">
        <v>53200812.42</v>
      </c>
      <c r="AJ45" s="187">
        <v>0</v>
      </c>
      <c r="AK45" s="187">
        <v>0</v>
      </c>
      <c r="AL45" s="199">
        <v>0</v>
      </c>
      <c r="AM45" s="187">
        <v>2981239.3</v>
      </c>
      <c r="AN45" s="187">
        <v>50219573</v>
      </c>
      <c r="AO45" s="187">
        <v>135538.99</v>
      </c>
      <c r="AP45" s="187">
        <v>228246.7</v>
      </c>
      <c r="AQ45" s="187">
        <v>92707.71</v>
      </c>
      <c r="AR45" s="187">
        <v>50126865</v>
      </c>
      <c r="AS45" s="187">
        <v>25109787</v>
      </c>
      <c r="AT45" s="187">
        <v>24607591</v>
      </c>
      <c r="AU45" s="187">
        <v>0</v>
      </c>
      <c r="AV45" s="187">
        <v>502196</v>
      </c>
      <c r="AW45" s="187">
        <v>0</v>
      </c>
      <c r="AX45" s="187">
        <v>0</v>
      </c>
      <c r="AY45" s="183" t="s">
        <v>775</v>
      </c>
      <c r="AZ45" s="182" t="s">
        <v>788</v>
      </c>
      <c r="BA45" s="193" t="s">
        <v>328</v>
      </c>
    </row>
    <row r="46" spans="1:53" ht="15">
      <c r="A46" s="21">
        <v>42</v>
      </c>
      <c r="B46" s="22" t="s">
        <v>330</v>
      </c>
      <c r="C46" s="103" t="s">
        <v>331</v>
      </c>
      <c r="D46" s="187">
        <v>8621</v>
      </c>
      <c r="E46" s="187">
        <v>153982120</v>
      </c>
      <c r="F46" s="187">
        <v>71139739.44</v>
      </c>
      <c r="G46" s="187">
        <v>1091970.12</v>
      </c>
      <c r="H46" s="187">
        <v>5699647.53</v>
      </c>
      <c r="I46" s="187">
        <v>4607677.41</v>
      </c>
      <c r="J46" s="187">
        <v>3195636.39</v>
      </c>
      <c r="K46" s="187">
        <v>137111.45</v>
      </c>
      <c r="L46" s="187">
        <v>10727.53</v>
      </c>
      <c r="M46" s="187">
        <v>130756.46</v>
      </c>
      <c r="N46" s="187">
        <v>2524565.34</v>
      </c>
      <c r="O46" s="187">
        <v>10606474.58</v>
      </c>
      <c r="P46" s="187">
        <v>238714.89</v>
      </c>
      <c r="Q46" s="187">
        <v>294587.92</v>
      </c>
      <c r="R46" s="187">
        <v>0</v>
      </c>
      <c r="S46" s="187">
        <v>9732.05</v>
      </c>
      <c r="T46" s="187">
        <v>0</v>
      </c>
      <c r="U46" s="187">
        <v>0</v>
      </c>
      <c r="V46" s="187">
        <v>543034.86</v>
      </c>
      <c r="W46" s="187">
        <v>59990230</v>
      </c>
      <c r="X46" s="187">
        <v>929343</v>
      </c>
      <c r="Y46" s="187">
        <v>350658.25</v>
      </c>
      <c r="Z46" s="187">
        <v>0</v>
      </c>
      <c r="AA46" s="187">
        <v>0</v>
      </c>
      <c r="AB46" s="187">
        <v>0</v>
      </c>
      <c r="AC46" s="187">
        <v>0</v>
      </c>
      <c r="AD46" s="187">
        <v>0</v>
      </c>
      <c r="AE46" s="187">
        <v>0</v>
      </c>
      <c r="AF46" s="187">
        <v>0</v>
      </c>
      <c r="AG46" s="187">
        <v>0</v>
      </c>
      <c r="AH46" s="187">
        <v>0</v>
      </c>
      <c r="AI46" s="187">
        <v>58710228.75</v>
      </c>
      <c r="AJ46" s="187">
        <v>2332000</v>
      </c>
      <c r="AK46" s="187">
        <v>1077384</v>
      </c>
      <c r="AL46" s="199">
        <v>1.51</v>
      </c>
      <c r="AM46" s="187">
        <v>2999511.5</v>
      </c>
      <c r="AN46" s="187">
        <v>56788101</v>
      </c>
      <c r="AO46" s="187">
        <v>34971.32</v>
      </c>
      <c r="AP46" s="187">
        <v>129056.11</v>
      </c>
      <c r="AQ46" s="187">
        <v>94084.79</v>
      </c>
      <c r="AR46" s="187">
        <v>56694016</v>
      </c>
      <c r="AS46" s="187">
        <v>28394051</v>
      </c>
      <c r="AT46" s="187">
        <v>27826169</v>
      </c>
      <c r="AU46" s="187">
        <v>0</v>
      </c>
      <c r="AV46" s="187">
        <v>567881</v>
      </c>
      <c r="AW46" s="187">
        <v>0</v>
      </c>
      <c r="AX46" s="187">
        <v>0</v>
      </c>
      <c r="AY46" s="183" t="s">
        <v>775</v>
      </c>
      <c r="AZ46" s="182" t="s">
        <v>792</v>
      </c>
      <c r="BA46" s="193" t="s">
        <v>330</v>
      </c>
    </row>
    <row r="47" spans="1:53" ht="15">
      <c r="A47" s="21">
        <v>43</v>
      </c>
      <c r="B47" s="22" t="s">
        <v>332</v>
      </c>
      <c r="C47" s="103" t="s">
        <v>333</v>
      </c>
      <c r="D47" s="187">
        <v>3967</v>
      </c>
      <c r="E47" s="187">
        <v>252358236</v>
      </c>
      <c r="F47" s="187">
        <v>116589505.03</v>
      </c>
      <c r="G47" s="187">
        <v>2195439.98</v>
      </c>
      <c r="H47" s="187">
        <v>1140013.08</v>
      </c>
      <c r="I47" s="187">
        <v>-1055426.9</v>
      </c>
      <c r="J47" s="187">
        <v>19300918.14</v>
      </c>
      <c r="K47" s="187">
        <v>16937.16</v>
      </c>
      <c r="L47" s="187">
        <v>0</v>
      </c>
      <c r="M47" s="187">
        <v>60000</v>
      </c>
      <c r="N47" s="187">
        <v>1739143</v>
      </c>
      <c r="O47" s="187">
        <v>20061571.4</v>
      </c>
      <c r="P47" s="187">
        <v>168920.5</v>
      </c>
      <c r="Q47" s="187">
        <v>7755.7</v>
      </c>
      <c r="R47" s="187">
        <v>0</v>
      </c>
      <c r="S47" s="187">
        <v>0</v>
      </c>
      <c r="T47" s="187">
        <v>0</v>
      </c>
      <c r="U47" s="187">
        <v>0</v>
      </c>
      <c r="V47" s="187">
        <v>176676.2</v>
      </c>
      <c r="W47" s="187">
        <v>96351257.43</v>
      </c>
      <c r="X47" s="187">
        <v>500000</v>
      </c>
      <c r="Y47" s="187">
        <v>227587.28</v>
      </c>
      <c r="Z47" s="187">
        <v>0</v>
      </c>
      <c r="AA47" s="187">
        <v>0</v>
      </c>
      <c r="AB47" s="187">
        <v>0</v>
      </c>
      <c r="AC47" s="187">
        <v>0</v>
      </c>
      <c r="AD47" s="187">
        <v>0</v>
      </c>
      <c r="AE47" s="187">
        <v>0</v>
      </c>
      <c r="AF47" s="187">
        <v>0</v>
      </c>
      <c r="AG47" s="187">
        <v>0</v>
      </c>
      <c r="AH47" s="187">
        <v>0</v>
      </c>
      <c r="AI47" s="187">
        <v>95623670.15</v>
      </c>
      <c r="AJ47" s="187">
        <v>3136394</v>
      </c>
      <c r="AK47" s="187">
        <v>1449014.03</v>
      </c>
      <c r="AL47" s="199">
        <v>1.24</v>
      </c>
      <c r="AM47" s="187">
        <v>3800000</v>
      </c>
      <c r="AN47" s="187">
        <v>93272684</v>
      </c>
      <c r="AO47" s="187">
        <v>200242.45</v>
      </c>
      <c r="AP47" s="187">
        <v>197542.5</v>
      </c>
      <c r="AQ47" s="187">
        <v>-2699.95</v>
      </c>
      <c r="AR47" s="187">
        <v>93275384</v>
      </c>
      <c r="AS47" s="187">
        <v>46636342</v>
      </c>
      <c r="AT47" s="187">
        <v>37309074</v>
      </c>
      <c r="AU47" s="187">
        <v>8394542</v>
      </c>
      <c r="AV47" s="187">
        <v>932727</v>
      </c>
      <c r="AW47" s="187">
        <v>0</v>
      </c>
      <c r="AX47" s="187">
        <v>0</v>
      </c>
      <c r="AY47" s="183" t="s">
        <v>799</v>
      </c>
      <c r="AZ47" s="182" t="s">
        <v>800</v>
      </c>
      <c r="BA47" s="193" t="s">
        <v>332</v>
      </c>
    </row>
    <row r="48" spans="1:53" ht="15">
      <c r="A48" s="21">
        <v>44</v>
      </c>
      <c r="B48" s="22" t="s">
        <v>334</v>
      </c>
      <c r="C48" s="103" t="s">
        <v>335</v>
      </c>
      <c r="D48" s="187">
        <v>16653</v>
      </c>
      <c r="E48" s="187">
        <v>1243949750</v>
      </c>
      <c r="F48" s="187">
        <v>574704784.5</v>
      </c>
      <c r="G48" s="187">
        <v>10494255.2</v>
      </c>
      <c r="H48" s="187">
        <v>2572798.78</v>
      </c>
      <c r="I48" s="187">
        <v>-7921456.42</v>
      </c>
      <c r="J48" s="187">
        <v>52797877.83</v>
      </c>
      <c r="K48" s="187">
        <v>13470.6</v>
      </c>
      <c r="L48" s="187">
        <v>0</v>
      </c>
      <c r="M48" s="187">
        <v>783341.84</v>
      </c>
      <c r="N48" s="187">
        <v>13507250.6</v>
      </c>
      <c r="O48" s="187">
        <v>59180484.45</v>
      </c>
      <c r="P48" s="187">
        <v>177208.08</v>
      </c>
      <c r="Q48" s="187">
        <v>0</v>
      </c>
      <c r="R48" s="187">
        <v>0</v>
      </c>
      <c r="S48" s="187">
        <v>0</v>
      </c>
      <c r="T48" s="187">
        <v>0</v>
      </c>
      <c r="U48" s="187">
        <v>0</v>
      </c>
      <c r="V48" s="187">
        <v>177208.08</v>
      </c>
      <c r="W48" s="187">
        <v>515347091.97</v>
      </c>
      <c r="X48" s="187">
        <v>3104708.67</v>
      </c>
      <c r="Y48" s="187">
        <v>1202146.99</v>
      </c>
      <c r="Z48" s="187">
        <v>0</v>
      </c>
      <c r="AA48" s="187">
        <v>0</v>
      </c>
      <c r="AB48" s="187">
        <v>0</v>
      </c>
      <c r="AC48" s="187">
        <v>0</v>
      </c>
      <c r="AD48" s="187">
        <v>0</v>
      </c>
      <c r="AE48" s="187">
        <v>0</v>
      </c>
      <c r="AF48" s="187">
        <v>0</v>
      </c>
      <c r="AG48" s="187">
        <v>0</v>
      </c>
      <c r="AH48" s="187">
        <v>0</v>
      </c>
      <c r="AI48" s="187">
        <v>511040236.31</v>
      </c>
      <c r="AJ48" s="187">
        <v>13510285</v>
      </c>
      <c r="AK48" s="187">
        <v>6241751.67</v>
      </c>
      <c r="AL48" s="199">
        <v>1.09</v>
      </c>
      <c r="AM48" s="187">
        <v>25880034</v>
      </c>
      <c r="AN48" s="187">
        <v>491401954</v>
      </c>
      <c r="AO48" s="187">
        <v>50073.08</v>
      </c>
      <c r="AP48" s="187">
        <v>2270924.2</v>
      </c>
      <c r="AQ48" s="187">
        <v>2220851.12</v>
      </c>
      <c r="AR48" s="187">
        <v>489181103</v>
      </c>
      <c r="AS48" s="187">
        <v>245700977</v>
      </c>
      <c r="AT48" s="187">
        <v>147420586</v>
      </c>
      <c r="AU48" s="187">
        <v>98280391</v>
      </c>
      <c r="AV48" s="187">
        <v>0</v>
      </c>
      <c r="AW48" s="187">
        <v>0</v>
      </c>
      <c r="AX48" s="187">
        <v>0</v>
      </c>
      <c r="AY48" s="183" t="s">
        <v>773</v>
      </c>
      <c r="AZ48" s="183" t="s">
        <v>774</v>
      </c>
      <c r="BA48" s="193" t="s">
        <v>334</v>
      </c>
    </row>
    <row r="49" spans="1:53" ht="15">
      <c r="A49" s="21">
        <v>45</v>
      </c>
      <c r="B49" s="22" t="s">
        <v>336</v>
      </c>
      <c r="C49" s="103" t="s">
        <v>337</v>
      </c>
      <c r="D49" s="187">
        <v>3196</v>
      </c>
      <c r="E49" s="187">
        <v>84361606</v>
      </c>
      <c r="F49" s="187">
        <v>38975061.97</v>
      </c>
      <c r="G49" s="187">
        <v>628355.33</v>
      </c>
      <c r="H49" s="187">
        <v>2099019.68</v>
      </c>
      <c r="I49" s="187">
        <v>1470664.35</v>
      </c>
      <c r="J49" s="187">
        <v>1406227.02</v>
      </c>
      <c r="K49" s="187">
        <v>810.12</v>
      </c>
      <c r="L49" s="187">
        <v>0</v>
      </c>
      <c r="M49" s="187">
        <v>0</v>
      </c>
      <c r="N49" s="187">
        <v>898296.74</v>
      </c>
      <c r="O49" s="187">
        <v>3775998.23</v>
      </c>
      <c r="P49" s="187">
        <v>60652.53</v>
      </c>
      <c r="Q49" s="187">
        <v>10332.97</v>
      </c>
      <c r="R49" s="187">
        <v>50.63</v>
      </c>
      <c r="S49" s="187">
        <v>0</v>
      </c>
      <c r="T49" s="187">
        <v>0</v>
      </c>
      <c r="U49" s="187">
        <v>0</v>
      </c>
      <c r="V49" s="187">
        <v>71036.13</v>
      </c>
      <c r="W49" s="187">
        <v>35128027.61</v>
      </c>
      <c r="X49" s="187">
        <v>250000</v>
      </c>
      <c r="Y49" s="187">
        <v>138250.39</v>
      </c>
      <c r="Z49" s="187">
        <v>0</v>
      </c>
      <c r="AA49" s="187">
        <v>0</v>
      </c>
      <c r="AB49" s="187">
        <v>0</v>
      </c>
      <c r="AC49" s="187">
        <v>0</v>
      </c>
      <c r="AD49" s="187">
        <v>0</v>
      </c>
      <c r="AE49" s="187">
        <v>0</v>
      </c>
      <c r="AF49" s="187">
        <v>0</v>
      </c>
      <c r="AG49" s="187">
        <v>0</v>
      </c>
      <c r="AH49" s="187">
        <v>0</v>
      </c>
      <c r="AI49" s="187">
        <v>34739777.22</v>
      </c>
      <c r="AJ49" s="187">
        <v>2227564.93</v>
      </c>
      <c r="AK49" s="187">
        <v>1029135</v>
      </c>
      <c r="AL49" s="199">
        <v>2.64</v>
      </c>
      <c r="AM49" s="187">
        <v>2431784.41</v>
      </c>
      <c r="AN49" s="187">
        <v>33337128</v>
      </c>
      <c r="AO49" s="187">
        <v>26423.15</v>
      </c>
      <c r="AP49" s="187">
        <v>1048725.02</v>
      </c>
      <c r="AQ49" s="187">
        <v>1022301.87</v>
      </c>
      <c r="AR49" s="187">
        <v>32314826</v>
      </c>
      <c r="AS49" s="187">
        <v>16668564</v>
      </c>
      <c r="AT49" s="187">
        <v>13334851</v>
      </c>
      <c r="AU49" s="187">
        <v>3000342</v>
      </c>
      <c r="AV49" s="187">
        <v>333371</v>
      </c>
      <c r="AW49" s="187">
        <v>0</v>
      </c>
      <c r="AX49" s="187">
        <v>0</v>
      </c>
      <c r="AY49" s="183" t="s">
        <v>801</v>
      </c>
      <c r="AZ49" s="182" t="s">
        <v>802</v>
      </c>
      <c r="BA49" s="193" t="s">
        <v>336</v>
      </c>
    </row>
    <row r="50" spans="1:53" ht="15">
      <c r="A50" s="21">
        <v>46</v>
      </c>
      <c r="B50" s="22" t="s">
        <v>338</v>
      </c>
      <c r="C50" s="103" t="s">
        <v>339</v>
      </c>
      <c r="D50" s="187">
        <v>5309</v>
      </c>
      <c r="E50" s="187">
        <v>135543387</v>
      </c>
      <c r="F50" s="187">
        <v>62621044.79</v>
      </c>
      <c r="G50" s="187">
        <v>1057598.65</v>
      </c>
      <c r="H50" s="187">
        <v>2844501.46</v>
      </c>
      <c r="I50" s="187">
        <v>1786902.81</v>
      </c>
      <c r="J50" s="187">
        <v>6294209.22</v>
      </c>
      <c r="K50" s="187">
        <v>101979.04</v>
      </c>
      <c r="L50" s="187">
        <v>15660.76</v>
      </c>
      <c r="M50" s="187">
        <v>0</v>
      </c>
      <c r="N50" s="187">
        <v>1221145.29</v>
      </c>
      <c r="O50" s="187">
        <v>9419897.12</v>
      </c>
      <c r="P50" s="187">
        <v>248613.85</v>
      </c>
      <c r="Q50" s="187">
        <v>61272.36</v>
      </c>
      <c r="R50" s="187">
        <v>4441.53</v>
      </c>
      <c r="S50" s="187">
        <v>0</v>
      </c>
      <c r="T50" s="187">
        <v>11411.95</v>
      </c>
      <c r="U50" s="187">
        <v>0</v>
      </c>
      <c r="V50" s="187">
        <v>325739.69</v>
      </c>
      <c r="W50" s="187">
        <v>52875407.98</v>
      </c>
      <c r="X50" s="187">
        <v>528733.88</v>
      </c>
      <c r="Y50" s="187">
        <v>229695.01</v>
      </c>
      <c r="Z50" s="187">
        <v>0</v>
      </c>
      <c r="AA50" s="187">
        <v>0</v>
      </c>
      <c r="AB50" s="187">
        <v>0</v>
      </c>
      <c r="AC50" s="187">
        <v>0</v>
      </c>
      <c r="AD50" s="187">
        <v>0</v>
      </c>
      <c r="AE50" s="187">
        <v>0</v>
      </c>
      <c r="AF50" s="187">
        <v>0</v>
      </c>
      <c r="AG50" s="187">
        <v>0</v>
      </c>
      <c r="AH50" s="187">
        <v>0</v>
      </c>
      <c r="AI50" s="187">
        <v>52116979.09</v>
      </c>
      <c r="AJ50" s="187">
        <v>0</v>
      </c>
      <c r="AK50" s="187">
        <v>0</v>
      </c>
      <c r="AL50" s="199">
        <v>0</v>
      </c>
      <c r="AM50" s="187">
        <v>2000000</v>
      </c>
      <c r="AN50" s="187">
        <v>50116979</v>
      </c>
      <c r="AO50" s="187">
        <v>31160.61</v>
      </c>
      <c r="AP50" s="187">
        <v>144733.39</v>
      </c>
      <c r="AQ50" s="187">
        <v>113572.78</v>
      </c>
      <c r="AR50" s="187">
        <v>50003406</v>
      </c>
      <c r="AS50" s="187">
        <v>25058490</v>
      </c>
      <c r="AT50" s="187">
        <v>20046792</v>
      </c>
      <c r="AU50" s="187">
        <v>4510528</v>
      </c>
      <c r="AV50" s="187">
        <v>501170</v>
      </c>
      <c r="AW50" s="187">
        <v>0</v>
      </c>
      <c r="AX50" s="187">
        <v>0</v>
      </c>
      <c r="AY50" s="183" t="s">
        <v>768</v>
      </c>
      <c r="AZ50" s="182" t="s">
        <v>769</v>
      </c>
      <c r="BA50" s="193" t="s">
        <v>338</v>
      </c>
    </row>
    <row r="51" spans="1:53" ht="15">
      <c r="A51" s="21">
        <v>47</v>
      </c>
      <c r="B51" s="22" t="s">
        <v>340</v>
      </c>
      <c r="C51" s="103" t="s">
        <v>341</v>
      </c>
      <c r="D51" s="187">
        <v>4228</v>
      </c>
      <c r="E51" s="187">
        <v>104455661</v>
      </c>
      <c r="F51" s="187">
        <v>48258515.38</v>
      </c>
      <c r="G51" s="187">
        <v>804292.9</v>
      </c>
      <c r="H51" s="187">
        <v>2138624.6</v>
      </c>
      <c r="I51" s="187">
        <v>1334331.7</v>
      </c>
      <c r="J51" s="187">
        <v>2946320.44</v>
      </c>
      <c r="K51" s="187">
        <v>73947</v>
      </c>
      <c r="L51" s="187">
        <v>34439.22</v>
      </c>
      <c r="M51" s="187">
        <v>0</v>
      </c>
      <c r="N51" s="187">
        <v>1468808.96</v>
      </c>
      <c r="O51" s="187">
        <v>5857847.32</v>
      </c>
      <c r="P51" s="187">
        <v>55544.23</v>
      </c>
      <c r="Q51" s="187">
        <v>62287.47</v>
      </c>
      <c r="R51" s="187">
        <v>2284.35</v>
      </c>
      <c r="S51" s="187">
        <v>0</v>
      </c>
      <c r="T51" s="187">
        <v>3611.55</v>
      </c>
      <c r="U51" s="187">
        <v>0</v>
      </c>
      <c r="V51" s="187">
        <v>123727.6</v>
      </c>
      <c r="W51" s="187">
        <v>42276940.46</v>
      </c>
      <c r="X51" s="187">
        <v>421458.42</v>
      </c>
      <c r="Y51" s="187">
        <v>180543.22</v>
      </c>
      <c r="Z51" s="187">
        <v>0</v>
      </c>
      <c r="AA51" s="187">
        <v>0</v>
      </c>
      <c r="AB51" s="187">
        <v>0</v>
      </c>
      <c r="AC51" s="187">
        <v>0</v>
      </c>
      <c r="AD51" s="187">
        <v>0</v>
      </c>
      <c r="AE51" s="187">
        <v>0</v>
      </c>
      <c r="AF51" s="187">
        <v>0</v>
      </c>
      <c r="AG51" s="187">
        <v>0</v>
      </c>
      <c r="AH51" s="187">
        <v>0</v>
      </c>
      <c r="AI51" s="187">
        <v>41674938.82</v>
      </c>
      <c r="AJ51" s="187">
        <v>1832585</v>
      </c>
      <c r="AK51" s="187">
        <v>846654.27</v>
      </c>
      <c r="AL51" s="199">
        <v>1.75</v>
      </c>
      <c r="AM51" s="187">
        <v>3608600.65</v>
      </c>
      <c r="AN51" s="187">
        <v>38912992</v>
      </c>
      <c r="AO51" s="187">
        <v>20787.9</v>
      </c>
      <c r="AP51" s="187">
        <v>151886.26</v>
      </c>
      <c r="AQ51" s="187">
        <v>131098.36</v>
      </c>
      <c r="AR51" s="187">
        <v>38781894</v>
      </c>
      <c r="AS51" s="187">
        <v>19456496</v>
      </c>
      <c r="AT51" s="187">
        <v>15565197</v>
      </c>
      <c r="AU51" s="187">
        <v>3891299</v>
      </c>
      <c r="AV51" s="187">
        <v>0</v>
      </c>
      <c r="AW51" s="187">
        <v>0</v>
      </c>
      <c r="AX51" s="187">
        <v>0</v>
      </c>
      <c r="AY51" s="183" t="s">
        <v>763</v>
      </c>
      <c r="AZ51" s="182" t="s">
        <v>762</v>
      </c>
      <c r="BA51" s="193" t="s">
        <v>340</v>
      </c>
    </row>
    <row r="52" spans="1:53" ht="15">
      <c r="A52" s="21">
        <v>48</v>
      </c>
      <c r="B52" s="22" t="s">
        <v>342</v>
      </c>
      <c r="C52" s="103" t="s">
        <v>343</v>
      </c>
      <c r="D52" s="187">
        <v>1965</v>
      </c>
      <c r="E52" s="187">
        <v>39126805</v>
      </c>
      <c r="F52" s="187">
        <v>18076583.91</v>
      </c>
      <c r="G52" s="187">
        <v>268561.71</v>
      </c>
      <c r="H52" s="187">
        <v>1622119.34</v>
      </c>
      <c r="I52" s="187">
        <v>1353557.63</v>
      </c>
      <c r="J52" s="187">
        <v>1209750.23</v>
      </c>
      <c r="K52" s="187">
        <v>8930.16</v>
      </c>
      <c r="L52" s="187">
        <v>0</v>
      </c>
      <c r="M52" s="187">
        <v>0</v>
      </c>
      <c r="N52" s="187">
        <v>171361.33</v>
      </c>
      <c r="O52" s="187">
        <v>2743599.35</v>
      </c>
      <c r="P52" s="187">
        <v>56321.22</v>
      </c>
      <c r="Q52" s="187">
        <v>30704.57</v>
      </c>
      <c r="R52" s="187">
        <v>2232.55</v>
      </c>
      <c r="S52" s="187">
        <v>0</v>
      </c>
      <c r="T52" s="187">
        <v>0</v>
      </c>
      <c r="U52" s="187">
        <v>0</v>
      </c>
      <c r="V52" s="187">
        <v>89258.34</v>
      </c>
      <c r="W52" s="187">
        <v>15243726.22</v>
      </c>
      <c r="X52" s="187">
        <v>152000</v>
      </c>
      <c r="Y52" s="187">
        <v>81863.79</v>
      </c>
      <c r="Z52" s="187">
        <v>0</v>
      </c>
      <c r="AA52" s="187">
        <v>0</v>
      </c>
      <c r="AB52" s="187">
        <v>0</v>
      </c>
      <c r="AC52" s="187">
        <v>0</v>
      </c>
      <c r="AD52" s="187">
        <v>0</v>
      </c>
      <c r="AE52" s="187">
        <v>0</v>
      </c>
      <c r="AF52" s="187">
        <v>0</v>
      </c>
      <c r="AG52" s="187">
        <v>0</v>
      </c>
      <c r="AH52" s="187">
        <v>0</v>
      </c>
      <c r="AI52" s="187">
        <v>15009862.43</v>
      </c>
      <c r="AJ52" s="187">
        <v>550000</v>
      </c>
      <c r="AK52" s="187">
        <v>254100</v>
      </c>
      <c r="AL52" s="199">
        <v>1.41</v>
      </c>
      <c r="AM52" s="187">
        <v>444880</v>
      </c>
      <c r="AN52" s="187">
        <v>14819082</v>
      </c>
      <c r="AO52" s="187">
        <v>25791.05</v>
      </c>
      <c r="AP52" s="187">
        <v>153059.36</v>
      </c>
      <c r="AQ52" s="187">
        <v>127268.31</v>
      </c>
      <c r="AR52" s="187">
        <v>14691814</v>
      </c>
      <c r="AS52" s="187">
        <v>7409541</v>
      </c>
      <c r="AT52" s="187">
        <v>5927633</v>
      </c>
      <c r="AU52" s="187">
        <v>1333717</v>
      </c>
      <c r="AV52" s="187">
        <v>148191</v>
      </c>
      <c r="AW52" s="187">
        <v>0</v>
      </c>
      <c r="AX52" s="187">
        <v>0</v>
      </c>
      <c r="AY52" s="183" t="s">
        <v>777</v>
      </c>
      <c r="AZ52" s="182" t="s">
        <v>778</v>
      </c>
      <c r="BA52" s="193" t="s">
        <v>342</v>
      </c>
    </row>
    <row r="53" spans="1:53" ht="15">
      <c r="A53" s="21">
        <v>49</v>
      </c>
      <c r="B53" s="23" t="s">
        <v>206</v>
      </c>
      <c r="C53" s="104" t="s">
        <v>197</v>
      </c>
      <c r="D53" s="187">
        <v>6888</v>
      </c>
      <c r="E53" s="187">
        <v>197516776</v>
      </c>
      <c r="F53" s="187">
        <v>91252750.51</v>
      </c>
      <c r="G53" s="187">
        <v>1503061.88</v>
      </c>
      <c r="H53" s="187">
        <v>3902924.12</v>
      </c>
      <c r="I53" s="187">
        <v>2399862.24</v>
      </c>
      <c r="J53" s="187">
        <v>5351982.1</v>
      </c>
      <c r="K53" s="187">
        <v>109328.52</v>
      </c>
      <c r="L53" s="187">
        <v>53391.34</v>
      </c>
      <c r="M53" s="187">
        <v>448745.88</v>
      </c>
      <c r="N53" s="187">
        <v>2362671.3</v>
      </c>
      <c r="O53" s="187">
        <v>10725981.38</v>
      </c>
      <c r="P53" s="187">
        <v>312212.75</v>
      </c>
      <c r="Q53" s="187">
        <v>248003.47</v>
      </c>
      <c r="R53" s="187">
        <v>0</v>
      </c>
      <c r="S53" s="187">
        <v>30460.14</v>
      </c>
      <c r="T53" s="187">
        <v>15199.8</v>
      </c>
      <c r="U53" s="187">
        <v>0</v>
      </c>
      <c r="V53" s="187">
        <v>605876.16</v>
      </c>
      <c r="W53" s="187">
        <v>79920892.97</v>
      </c>
      <c r="X53" s="187">
        <v>825000</v>
      </c>
      <c r="Y53" s="187">
        <v>315029.02</v>
      </c>
      <c r="Z53" s="187">
        <v>0</v>
      </c>
      <c r="AA53" s="187">
        <v>0</v>
      </c>
      <c r="AB53" s="187">
        <v>0</v>
      </c>
      <c r="AC53" s="187">
        <v>0</v>
      </c>
      <c r="AD53" s="187">
        <v>0</v>
      </c>
      <c r="AE53" s="187">
        <v>0</v>
      </c>
      <c r="AF53" s="187">
        <v>0</v>
      </c>
      <c r="AG53" s="187">
        <v>0</v>
      </c>
      <c r="AH53" s="187">
        <v>0</v>
      </c>
      <c r="AI53" s="187">
        <v>78780863.95</v>
      </c>
      <c r="AJ53" s="187">
        <v>-4100000</v>
      </c>
      <c r="AK53" s="187">
        <v>-1894200</v>
      </c>
      <c r="AL53" s="199">
        <v>-2.08</v>
      </c>
      <c r="AM53" s="187">
        <v>500000</v>
      </c>
      <c r="AN53" s="187">
        <v>76386664</v>
      </c>
      <c r="AO53" s="187">
        <v>58467.01</v>
      </c>
      <c r="AP53" s="187">
        <v>445612.45</v>
      </c>
      <c r="AQ53" s="187">
        <v>387145.44</v>
      </c>
      <c r="AR53" s="187">
        <v>75999519</v>
      </c>
      <c r="AS53" s="187">
        <v>38193332</v>
      </c>
      <c r="AT53" s="187">
        <v>37429465</v>
      </c>
      <c r="AU53" s="187">
        <v>0</v>
      </c>
      <c r="AV53" s="187">
        <v>763867</v>
      </c>
      <c r="AW53" s="187">
        <v>0</v>
      </c>
      <c r="AX53" s="187">
        <v>0</v>
      </c>
      <c r="AY53" s="183" t="s">
        <v>781</v>
      </c>
      <c r="AZ53" s="182" t="s">
        <v>783</v>
      </c>
      <c r="BA53" s="194" t="s">
        <v>206</v>
      </c>
    </row>
    <row r="54" spans="1:53" ht="15">
      <c r="A54" s="21">
        <v>50</v>
      </c>
      <c r="B54" s="22" t="s">
        <v>344</v>
      </c>
      <c r="C54" s="103" t="s">
        <v>345</v>
      </c>
      <c r="D54" s="187">
        <v>4509</v>
      </c>
      <c r="E54" s="187">
        <v>116720663</v>
      </c>
      <c r="F54" s="187">
        <v>53924946.31</v>
      </c>
      <c r="G54" s="187">
        <v>886820.36</v>
      </c>
      <c r="H54" s="187">
        <v>2808914.5</v>
      </c>
      <c r="I54" s="187">
        <v>1922094.14</v>
      </c>
      <c r="J54" s="187">
        <v>4668428.93</v>
      </c>
      <c r="K54" s="187">
        <v>15311.18</v>
      </c>
      <c r="L54" s="187">
        <v>1308.51</v>
      </c>
      <c r="M54" s="187">
        <v>1000000</v>
      </c>
      <c r="N54" s="187">
        <v>575298.48</v>
      </c>
      <c r="O54" s="187">
        <v>8182441.24</v>
      </c>
      <c r="P54" s="187">
        <v>62680.79</v>
      </c>
      <c r="Q54" s="187">
        <v>173770.95</v>
      </c>
      <c r="R54" s="187">
        <v>402.71</v>
      </c>
      <c r="S54" s="187">
        <v>398.83</v>
      </c>
      <c r="T54" s="187">
        <v>0</v>
      </c>
      <c r="U54" s="187">
        <v>0</v>
      </c>
      <c r="V54" s="187">
        <v>237253.28</v>
      </c>
      <c r="W54" s="187">
        <v>45505251.79</v>
      </c>
      <c r="X54" s="187">
        <v>455052.52</v>
      </c>
      <c r="Y54" s="187">
        <v>194291.72</v>
      </c>
      <c r="Z54" s="187">
        <v>0</v>
      </c>
      <c r="AA54" s="187">
        <v>0</v>
      </c>
      <c r="AB54" s="187">
        <v>0</v>
      </c>
      <c r="AC54" s="187">
        <v>0</v>
      </c>
      <c r="AD54" s="187">
        <v>0</v>
      </c>
      <c r="AE54" s="187">
        <v>0</v>
      </c>
      <c r="AF54" s="187">
        <v>0</v>
      </c>
      <c r="AG54" s="187">
        <v>0</v>
      </c>
      <c r="AH54" s="187">
        <v>0</v>
      </c>
      <c r="AI54" s="187">
        <v>44855907.55</v>
      </c>
      <c r="AJ54" s="187">
        <v>0</v>
      </c>
      <c r="AK54" s="187">
        <v>0</v>
      </c>
      <c r="AL54" s="199">
        <v>0</v>
      </c>
      <c r="AM54" s="187">
        <v>1500000</v>
      </c>
      <c r="AN54" s="187">
        <v>43355908</v>
      </c>
      <c r="AO54" s="187">
        <v>27189.97</v>
      </c>
      <c r="AP54" s="187">
        <v>100777.08</v>
      </c>
      <c r="AQ54" s="187">
        <v>73587.11</v>
      </c>
      <c r="AR54" s="187">
        <v>43282321</v>
      </c>
      <c r="AS54" s="187">
        <v>21677954</v>
      </c>
      <c r="AT54" s="187">
        <v>17342363</v>
      </c>
      <c r="AU54" s="187">
        <v>3902032</v>
      </c>
      <c r="AV54" s="187">
        <v>433559</v>
      </c>
      <c r="AW54" s="187">
        <v>0</v>
      </c>
      <c r="AX54" s="187">
        <v>0</v>
      </c>
      <c r="AY54" s="183" t="s">
        <v>785</v>
      </c>
      <c r="AZ54" s="182" t="s">
        <v>786</v>
      </c>
      <c r="BA54" s="193" t="s">
        <v>344</v>
      </c>
    </row>
    <row r="55" spans="1:53" ht="15">
      <c r="A55" s="21">
        <v>51</v>
      </c>
      <c r="B55" s="22" t="s">
        <v>346</v>
      </c>
      <c r="C55" s="103" t="s">
        <v>347</v>
      </c>
      <c r="D55" s="187">
        <v>4588</v>
      </c>
      <c r="E55" s="187">
        <v>191045521</v>
      </c>
      <c r="F55" s="187">
        <v>88263030.7</v>
      </c>
      <c r="G55" s="187">
        <v>1558216.22</v>
      </c>
      <c r="H55" s="187">
        <v>2106109.3</v>
      </c>
      <c r="I55" s="187">
        <v>547893.08</v>
      </c>
      <c r="J55" s="187">
        <v>4184247.8</v>
      </c>
      <c r="K55" s="187">
        <v>31745.4</v>
      </c>
      <c r="L55" s="187">
        <v>9675.52</v>
      </c>
      <c r="M55" s="187">
        <v>0</v>
      </c>
      <c r="N55" s="187">
        <v>1381627.54</v>
      </c>
      <c r="O55" s="187">
        <v>6155189.34</v>
      </c>
      <c r="P55" s="187">
        <v>6175.75</v>
      </c>
      <c r="Q55" s="187">
        <v>75074.84</v>
      </c>
      <c r="R55" s="187">
        <v>0</v>
      </c>
      <c r="S55" s="187">
        <v>1504.85</v>
      </c>
      <c r="T55" s="187">
        <v>0</v>
      </c>
      <c r="U55" s="187">
        <v>0</v>
      </c>
      <c r="V55" s="187">
        <v>82755.44</v>
      </c>
      <c r="W55" s="187">
        <v>82025085.92</v>
      </c>
      <c r="X55" s="187">
        <v>1148351</v>
      </c>
      <c r="Y55" s="187">
        <v>224329.26</v>
      </c>
      <c r="Z55" s="187">
        <v>0</v>
      </c>
      <c r="AA55" s="187">
        <v>0</v>
      </c>
      <c r="AB55" s="187">
        <v>0</v>
      </c>
      <c r="AC55" s="187">
        <v>0</v>
      </c>
      <c r="AD55" s="187">
        <v>0</v>
      </c>
      <c r="AE55" s="187">
        <v>0</v>
      </c>
      <c r="AF55" s="187">
        <v>0</v>
      </c>
      <c r="AG55" s="187">
        <v>0</v>
      </c>
      <c r="AH55" s="187">
        <v>0</v>
      </c>
      <c r="AI55" s="187">
        <v>80652405.66</v>
      </c>
      <c r="AJ55" s="187">
        <v>-2618584.59</v>
      </c>
      <c r="AK55" s="187">
        <v>-1209786.08</v>
      </c>
      <c r="AL55" s="199">
        <v>-1.37</v>
      </c>
      <c r="AM55" s="187">
        <v>3629358.25</v>
      </c>
      <c r="AN55" s="187">
        <v>75813261</v>
      </c>
      <c r="AO55" s="187">
        <v>69673.33</v>
      </c>
      <c r="AP55" s="187">
        <v>171817.79</v>
      </c>
      <c r="AQ55" s="187">
        <v>102144.46</v>
      </c>
      <c r="AR55" s="187">
        <v>75711117</v>
      </c>
      <c r="AS55" s="187">
        <v>37906631</v>
      </c>
      <c r="AT55" s="187">
        <v>30325304</v>
      </c>
      <c r="AU55" s="187">
        <v>6823193</v>
      </c>
      <c r="AV55" s="187">
        <v>758133</v>
      </c>
      <c r="AW55" s="187">
        <v>0</v>
      </c>
      <c r="AX55" s="187">
        <v>0</v>
      </c>
      <c r="AY55" s="183" t="s">
        <v>777</v>
      </c>
      <c r="AZ55" s="182" t="s">
        <v>778</v>
      </c>
      <c r="BA55" s="193" t="s">
        <v>346</v>
      </c>
    </row>
    <row r="56" spans="1:53" ht="15">
      <c r="A56" s="21">
        <v>52</v>
      </c>
      <c r="B56" s="22" t="s">
        <v>348</v>
      </c>
      <c r="C56" s="103" t="s">
        <v>349</v>
      </c>
      <c r="D56" s="187">
        <v>3937</v>
      </c>
      <c r="E56" s="187">
        <v>134218844</v>
      </c>
      <c r="F56" s="187">
        <v>62009105.93</v>
      </c>
      <c r="G56" s="187">
        <v>1086705.02</v>
      </c>
      <c r="H56" s="187">
        <v>1962229.07</v>
      </c>
      <c r="I56" s="187">
        <v>875524.05</v>
      </c>
      <c r="J56" s="187">
        <v>3554012.65</v>
      </c>
      <c r="K56" s="187">
        <v>26894.98</v>
      </c>
      <c r="L56" s="187">
        <v>0</v>
      </c>
      <c r="M56" s="187">
        <v>175000</v>
      </c>
      <c r="N56" s="187">
        <v>2894848.21</v>
      </c>
      <c r="O56" s="187">
        <v>7526279.89</v>
      </c>
      <c r="P56" s="187">
        <v>14386.7</v>
      </c>
      <c r="Q56" s="187">
        <v>14524.5</v>
      </c>
      <c r="R56" s="187">
        <v>0</v>
      </c>
      <c r="S56" s="187">
        <v>0</v>
      </c>
      <c r="T56" s="187">
        <v>0</v>
      </c>
      <c r="U56" s="187">
        <v>0</v>
      </c>
      <c r="V56" s="187">
        <v>28911.2</v>
      </c>
      <c r="W56" s="187">
        <v>54453914.84</v>
      </c>
      <c r="X56" s="187">
        <v>544539</v>
      </c>
      <c r="Y56" s="187">
        <v>183812.5</v>
      </c>
      <c r="Z56" s="187">
        <v>0</v>
      </c>
      <c r="AA56" s="187">
        <v>0</v>
      </c>
      <c r="AB56" s="187">
        <v>0</v>
      </c>
      <c r="AC56" s="187">
        <v>0</v>
      </c>
      <c r="AD56" s="187">
        <v>0</v>
      </c>
      <c r="AE56" s="187">
        <v>0</v>
      </c>
      <c r="AF56" s="187">
        <v>0</v>
      </c>
      <c r="AG56" s="187">
        <v>0</v>
      </c>
      <c r="AH56" s="187">
        <v>0</v>
      </c>
      <c r="AI56" s="187">
        <v>53725563.34</v>
      </c>
      <c r="AJ56" s="187">
        <v>357500</v>
      </c>
      <c r="AK56" s="187">
        <v>165165</v>
      </c>
      <c r="AL56" s="199">
        <v>0.27</v>
      </c>
      <c r="AM56" s="187">
        <v>2400000</v>
      </c>
      <c r="AN56" s="187">
        <v>51490728</v>
      </c>
      <c r="AO56" s="187">
        <v>45242.24</v>
      </c>
      <c r="AP56" s="187">
        <v>44719.94</v>
      </c>
      <c r="AQ56" s="187">
        <v>-522.3</v>
      </c>
      <c r="AR56" s="187">
        <v>51491250</v>
      </c>
      <c r="AS56" s="187">
        <v>25745364</v>
      </c>
      <c r="AT56" s="187">
        <v>20596291</v>
      </c>
      <c r="AU56" s="187">
        <v>5149073</v>
      </c>
      <c r="AV56" s="187">
        <v>0</v>
      </c>
      <c r="AW56" s="187">
        <v>0</v>
      </c>
      <c r="AX56" s="187">
        <v>0</v>
      </c>
      <c r="AY56" s="183" t="s">
        <v>803</v>
      </c>
      <c r="AZ56" s="182" t="s">
        <v>762</v>
      </c>
      <c r="BA56" s="193" t="s">
        <v>348</v>
      </c>
    </row>
    <row r="57" spans="1:53" ht="15">
      <c r="A57" s="21">
        <v>53</v>
      </c>
      <c r="B57" s="22" t="s">
        <v>350</v>
      </c>
      <c r="C57" s="103" t="s">
        <v>351</v>
      </c>
      <c r="D57" s="187">
        <v>4439</v>
      </c>
      <c r="E57" s="187">
        <v>164536555</v>
      </c>
      <c r="F57" s="187">
        <v>76015888.41</v>
      </c>
      <c r="G57" s="187">
        <v>1332159.6</v>
      </c>
      <c r="H57" s="187">
        <v>1720286.14</v>
      </c>
      <c r="I57" s="187">
        <v>388126.54</v>
      </c>
      <c r="J57" s="187">
        <v>2150248.05</v>
      </c>
      <c r="K57" s="187">
        <v>65146.02</v>
      </c>
      <c r="L57" s="187">
        <v>56277.06</v>
      </c>
      <c r="M57" s="187">
        <v>275000</v>
      </c>
      <c r="N57" s="187">
        <v>1750000</v>
      </c>
      <c r="O57" s="187">
        <v>4684797.67</v>
      </c>
      <c r="P57" s="187">
        <v>59329.58</v>
      </c>
      <c r="Q57" s="187">
        <v>293593.51</v>
      </c>
      <c r="R57" s="187">
        <v>0</v>
      </c>
      <c r="S57" s="187">
        <v>49965.55</v>
      </c>
      <c r="T57" s="187">
        <v>14745.3</v>
      </c>
      <c r="U57" s="187">
        <v>0</v>
      </c>
      <c r="V57" s="187">
        <v>417633.94</v>
      </c>
      <c r="W57" s="187">
        <v>70913456.8</v>
      </c>
      <c r="X57" s="187">
        <v>714348</v>
      </c>
      <c r="Y57" s="187">
        <v>218670.6</v>
      </c>
      <c r="Z57" s="187">
        <v>0</v>
      </c>
      <c r="AA57" s="187">
        <v>0</v>
      </c>
      <c r="AB57" s="187">
        <v>0</v>
      </c>
      <c r="AC57" s="187">
        <v>0</v>
      </c>
      <c r="AD57" s="187">
        <v>0</v>
      </c>
      <c r="AE57" s="187">
        <v>0</v>
      </c>
      <c r="AF57" s="187">
        <v>0</v>
      </c>
      <c r="AG57" s="187">
        <v>0</v>
      </c>
      <c r="AH57" s="187">
        <v>0</v>
      </c>
      <c r="AI57" s="187">
        <v>69980438.2</v>
      </c>
      <c r="AJ57" s="187">
        <v>2750000</v>
      </c>
      <c r="AK57" s="187">
        <v>1270500</v>
      </c>
      <c r="AL57" s="199">
        <v>1.67</v>
      </c>
      <c r="AM57" s="187">
        <v>3577278</v>
      </c>
      <c r="AN57" s="187">
        <v>67673660</v>
      </c>
      <c r="AO57" s="187">
        <v>76654.58</v>
      </c>
      <c r="AP57" s="187">
        <v>125598.33</v>
      </c>
      <c r="AQ57" s="187">
        <v>48943.75</v>
      </c>
      <c r="AR57" s="187">
        <v>67624716</v>
      </c>
      <c r="AS57" s="187">
        <v>33836830</v>
      </c>
      <c r="AT57" s="187">
        <v>27069464</v>
      </c>
      <c r="AU57" s="187">
        <v>6767366</v>
      </c>
      <c r="AV57" s="187">
        <v>0</v>
      </c>
      <c r="AW57" s="187">
        <v>0</v>
      </c>
      <c r="AX57" s="187">
        <v>0</v>
      </c>
      <c r="AY57" s="183" t="s">
        <v>804</v>
      </c>
      <c r="AZ57" s="182" t="s">
        <v>762</v>
      </c>
      <c r="BA57" s="193" t="s">
        <v>350</v>
      </c>
    </row>
    <row r="58" spans="1:53" ht="15">
      <c r="A58" s="21">
        <v>54</v>
      </c>
      <c r="B58" s="22" t="s">
        <v>207</v>
      </c>
      <c r="C58" s="103" t="s">
        <v>198</v>
      </c>
      <c r="D58" s="187">
        <v>12809</v>
      </c>
      <c r="E58" s="187">
        <v>341021140</v>
      </c>
      <c r="F58" s="187">
        <v>157551766.68</v>
      </c>
      <c r="G58" s="187">
        <v>2609076.35</v>
      </c>
      <c r="H58" s="187">
        <v>7302320.89</v>
      </c>
      <c r="I58" s="187">
        <v>4693244.54</v>
      </c>
      <c r="J58" s="187">
        <v>5458097.69</v>
      </c>
      <c r="K58" s="187">
        <v>89297.56</v>
      </c>
      <c r="L58" s="187">
        <v>24132.91</v>
      </c>
      <c r="M58" s="187">
        <v>756119.43</v>
      </c>
      <c r="N58" s="187">
        <v>5151683.56</v>
      </c>
      <c r="O58" s="187">
        <v>16172575.69</v>
      </c>
      <c r="P58" s="187">
        <v>186725.7</v>
      </c>
      <c r="Q58" s="187">
        <v>64454.06</v>
      </c>
      <c r="R58" s="187">
        <v>6070.23</v>
      </c>
      <c r="S58" s="187">
        <v>28049.38</v>
      </c>
      <c r="T58" s="187">
        <v>14320.12</v>
      </c>
      <c r="U58" s="187">
        <v>0</v>
      </c>
      <c r="V58" s="187">
        <v>299619.49</v>
      </c>
      <c r="W58" s="187">
        <v>141079571.5</v>
      </c>
      <c r="X58" s="187">
        <v>1500000</v>
      </c>
      <c r="Y58" s="187">
        <v>562256.46</v>
      </c>
      <c r="Z58" s="187">
        <v>0</v>
      </c>
      <c r="AA58" s="187">
        <v>0</v>
      </c>
      <c r="AB58" s="187">
        <v>0</v>
      </c>
      <c r="AC58" s="187">
        <v>0</v>
      </c>
      <c r="AD58" s="187">
        <v>0</v>
      </c>
      <c r="AE58" s="187">
        <v>0</v>
      </c>
      <c r="AF58" s="187">
        <v>0</v>
      </c>
      <c r="AG58" s="187">
        <v>0</v>
      </c>
      <c r="AH58" s="187">
        <v>0</v>
      </c>
      <c r="AI58" s="187">
        <v>139017315.04</v>
      </c>
      <c r="AJ58" s="187">
        <v>4761905</v>
      </c>
      <c r="AK58" s="187">
        <v>2200000.11</v>
      </c>
      <c r="AL58" s="199">
        <v>1.4</v>
      </c>
      <c r="AM58" s="187">
        <v>2200000</v>
      </c>
      <c r="AN58" s="187">
        <v>139017315</v>
      </c>
      <c r="AO58" s="187">
        <v>373987</v>
      </c>
      <c r="AP58" s="187">
        <v>398105.75</v>
      </c>
      <c r="AQ58" s="187">
        <v>24118.75</v>
      </c>
      <c r="AR58" s="187">
        <v>138993196</v>
      </c>
      <c r="AS58" s="187">
        <v>69508658</v>
      </c>
      <c r="AT58" s="187">
        <v>68118484</v>
      </c>
      <c r="AU58" s="187">
        <v>0</v>
      </c>
      <c r="AV58" s="187">
        <v>1390173</v>
      </c>
      <c r="AW58" s="187">
        <v>0</v>
      </c>
      <c r="AX58" s="187">
        <v>0</v>
      </c>
      <c r="AY58" s="183" t="s">
        <v>781</v>
      </c>
      <c r="AZ58" s="182" t="s">
        <v>805</v>
      </c>
      <c r="BA58" s="193" t="s">
        <v>207</v>
      </c>
    </row>
    <row r="59" spans="1:53" ht="15">
      <c r="A59" s="21">
        <v>55</v>
      </c>
      <c r="B59" s="22" t="s">
        <v>208</v>
      </c>
      <c r="C59" s="103" t="s">
        <v>199</v>
      </c>
      <c r="D59" s="187">
        <v>10794</v>
      </c>
      <c r="E59" s="187">
        <v>378608063</v>
      </c>
      <c r="F59" s="187">
        <v>174916925.11</v>
      </c>
      <c r="G59" s="187">
        <v>3191471.05</v>
      </c>
      <c r="H59" s="187">
        <v>5277003.11</v>
      </c>
      <c r="I59" s="187">
        <v>2085532.06</v>
      </c>
      <c r="J59" s="187">
        <v>7029363.9</v>
      </c>
      <c r="K59" s="187">
        <v>63219.5</v>
      </c>
      <c r="L59" s="187">
        <v>55950.13</v>
      </c>
      <c r="M59" s="187">
        <v>600000</v>
      </c>
      <c r="N59" s="187">
        <v>8049167.87</v>
      </c>
      <c r="O59" s="187">
        <v>17883233.46</v>
      </c>
      <c r="P59" s="187">
        <v>748716.36</v>
      </c>
      <c r="Q59" s="187">
        <v>810775.92</v>
      </c>
      <c r="R59" s="187">
        <v>11323.53</v>
      </c>
      <c r="S59" s="187">
        <v>55950.13</v>
      </c>
      <c r="T59" s="187">
        <v>24133.92</v>
      </c>
      <c r="U59" s="187">
        <v>0</v>
      </c>
      <c r="V59" s="187">
        <v>1650899.86</v>
      </c>
      <c r="W59" s="187">
        <v>155382791.79</v>
      </c>
      <c r="X59" s="187">
        <v>2000000</v>
      </c>
      <c r="Y59" s="187">
        <v>504180.59</v>
      </c>
      <c r="Z59" s="187">
        <v>0</v>
      </c>
      <c r="AA59" s="187">
        <v>0</v>
      </c>
      <c r="AB59" s="187">
        <v>0</v>
      </c>
      <c r="AC59" s="187">
        <v>0</v>
      </c>
      <c r="AD59" s="187">
        <v>0</v>
      </c>
      <c r="AE59" s="187">
        <v>0</v>
      </c>
      <c r="AF59" s="187">
        <v>0</v>
      </c>
      <c r="AG59" s="187">
        <v>0</v>
      </c>
      <c r="AH59" s="187">
        <v>0</v>
      </c>
      <c r="AI59" s="187">
        <v>152878611.2</v>
      </c>
      <c r="AJ59" s="187">
        <v>4433370</v>
      </c>
      <c r="AK59" s="187">
        <v>2048216.94</v>
      </c>
      <c r="AL59" s="199">
        <v>1.17</v>
      </c>
      <c r="AM59" s="187">
        <v>5000000</v>
      </c>
      <c r="AN59" s="187">
        <v>149926828</v>
      </c>
      <c r="AO59" s="187">
        <v>158741.97</v>
      </c>
      <c r="AP59" s="187">
        <v>333810.53</v>
      </c>
      <c r="AQ59" s="187">
        <v>175068.56</v>
      </c>
      <c r="AR59" s="187">
        <v>149751759</v>
      </c>
      <c r="AS59" s="187">
        <v>74963414</v>
      </c>
      <c r="AT59" s="187">
        <v>73464146</v>
      </c>
      <c r="AU59" s="187">
        <v>0</v>
      </c>
      <c r="AV59" s="187">
        <v>1499268</v>
      </c>
      <c r="AW59" s="187">
        <v>0</v>
      </c>
      <c r="AX59" s="187">
        <v>0</v>
      </c>
      <c r="AY59" s="183" t="s">
        <v>781</v>
      </c>
      <c r="AZ59" s="182" t="s">
        <v>805</v>
      </c>
      <c r="BA59" s="193" t="s">
        <v>208</v>
      </c>
    </row>
    <row r="60" spans="1:53" ht="15">
      <c r="A60" s="21">
        <v>56</v>
      </c>
      <c r="B60" s="22" t="s">
        <v>352</v>
      </c>
      <c r="C60" s="103" t="s">
        <v>353</v>
      </c>
      <c r="D60" s="187">
        <v>3949</v>
      </c>
      <c r="E60" s="187">
        <v>87813574</v>
      </c>
      <c r="F60" s="187">
        <v>40569871.19</v>
      </c>
      <c r="G60" s="187">
        <v>649185.35</v>
      </c>
      <c r="H60" s="187">
        <v>2341451.99</v>
      </c>
      <c r="I60" s="187">
        <v>1692266.64</v>
      </c>
      <c r="J60" s="187">
        <v>1218239.33</v>
      </c>
      <c r="K60" s="187">
        <v>15795.99</v>
      </c>
      <c r="L60" s="187">
        <v>3155.69</v>
      </c>
      <c r="M60" s="187">
        <v>0</v>
      </c>
      <c r="N60" s="187">
        <v>1186768.92</v>
      </c>
      <c r="O60" s="187">
        <v>4116226.57</v>
      </c>
      <c r="P60" s="187">
        <v>30549.05</v>
      </c>
      <c r="Q60" s="187">
        <v>21344.4</v>
      </c>
      <c r="R60" s="187">
        <v>934.85</v>
      </c>
      <c r="S60" s="187">
        <v>0</v>
      </c>
      <c r="T60" s="187">
        <v>0</v>
      </c>
      <c r="U60" s="187">
        <v>0</v>
      </c>
      <c r="V60" s="187">
        <v>52828.3</v>
      </c>
      <c r="W60" s="187">
        <v>36400816.32</v>
      </c>
      <c r="X60" s="187">
        <v>405698.71</v>
      </c>
      <c r="Y60" s="187">
        <v>165425.37</v>
      </c>
      <c r="Z60" s="187">
        <v>0</v>
      </c>
      <c r="AA60" s="187">
        <v>0</v>
      </c>
      <c r="AB60" s="187">
        <v>0</v>
      </c>
      <c r="AC60" s="187">
        <v>0</v>
      </c>
      <c r="AD60" s="187">
        <v>0</v>
      </c>
      <c r="AE60" s="187">
        <v>0</v>
      </c>
      <c r="AF60" s="187">
        <v>0</v>
      </c>
      <c r="AG60" s="187">
        <v>0</v>
      </c>
      <c r="AH60" s="187">
        <v>0</v>
      </c>
      <c r="AI60" s="187">
        <v>35829692.24</v>
      </c>
      <c r="AJ60" s="187">
        <v>677650</v>
      </c>
      <c r="AK60" s="187">
        <v>313074.3</v>
      </c>
      <c r="AL60" s="199">
        <v>0.77</v>
      </c>
      <c r="AM60" s="187">
        <v>1801496</v>
      </c>
      <c r="AN60" s="187">
        <v>34341271</v>
      </c>
      <c r="AO60" s="187">
        <v>160010.68</v>
      </c>
      <c r="AP60" s="187">
        <v>82513.44</v>
      </c>
      <c r="AQ60" s="187">
        <v>-77497.24</v>
      </c>
      <c r="AR60" s="187">
        <v>34418768</v>
      </c>
      <c r="AS60" s="187">
        <v>17170636</v>
      </c>
      <c r="AT60" s="187">
        <v>13736508</v>
      </c>
      <c r="AU60" s="187">
        <v>3090714</v>
      </c>
      <c r="AV60" s="187">
        <v>343413</v>
      </c>
      <c r="AW60" s="187">
        <v>0</v>
      </c>
      <c r="AX60" s="187">
        <v>0</v>
      </c>
      <c r="AY60" s="183" t="s">
        <v>764</v>
      </c>
      <c r="AZ60" s="182" t="s">
        <v>765</v>
      </c>
      <c r="BA60" s="193" t="s">
        <v>352</v>
      </c>
    </row>
    <row r="61" spans="1:53" ht="15">
      <c r="A61" s="21">
        <v>57</v>
      </c>
      <c r="B61" s="22" t="s">
        <v>354</v>
      </c>
      <c r="C61" s="103" t="s">
        <v>355</v>
      </c>
      <c r="D61" s="187">
        <v>4520</v>
      </c>
      <c r="E61" s="187">
        <v>108091566</v>
      </c>
      <c r="F61" s="187">
        <v>49938303.49</v>
      </c>
      <c r="G61" s="187">
        <v>818040.55</v>
      </c>
      <c r="H61" s="187">
        <v>2547939.88</v>
      </c>
      <c r="I61" s="187">
        <v>1729899.33</v>
      </c>
      <c r="J61" s="187">
        <v>2967060.06</v>
      </c>
      <c r="K61" s="187">
        <v>30412</v>
      </c>
      <c r="L61" s="187">
        <v>35906.76</v>
      </c>
      <c r="M61" s="187">
        <v>6791.15</v>
      </c>
      <c r="N61" s="187">
        <v>757599.05</v>
      </c>
      <c r="O61" s="187">
        <v>5527668.35</v>
      </c>
      <c r="P61" s="187">
        <v>15000</v>
      </c>
      <c r="Q61" s="187">
        <v>15000</v>
      </c>
      <c r="R61" s="187">
        <v>0</v>
      </c>
      <c r="S61" s="187">
        <v>37164.32</v>
      </c>
      <c r="T61" s="187">
        <v>11702.79</v>
      </c>
      <c r="U61" s="187">
        <v>30000</v>
      </c>
      <c r="V61" s="187">
        <v>108867.11</v>
      </c>
      <c r="W61" s="187">
        <v>44301768.03</v>
      </c>
      <c r="X61" s="187">
        <v>443017.68</v>
      </c>
      <c r="Y61" s="187">
        <v>191836.19</v>
      </c>
      <c r="Z61" s="187">
        <v>0</v>
      </c>
      <c r="AA61" s="187">
        <v>0</v>
      </c>
      <c r="AB61" s="187">
        <v>0</v>
      </c>
      <c r="AC61" s="187">
        <v>0</v>
      </c>
      <c r="AD61" s="187">
        <v>0</v>
      </c>
      <c r="AE61" s="187">
        <v>0</v>
      </c>
      <c r="AF61" s="187">
        <v>0</v>
      </c>
      <c r="AG61" s="187">
        <v>0</v>
      </c>
      <c r="AH61" s="187">
        <v>0</v>
      </c>
      <c r="AI61" s="187">
        <v>43666914.16</v>
      </c>
      <c r="AJ61" s="187">
        <v>253675</v>
      </c>
      <c r="AK61" s="187">
        <v>117197.85</v>
      </c>
      <c r="AL61" s="199">
        <v>0.23</v>
      </c>
      <c r="AM61" s="187">
        <v>2215088.4</v>
      </c>
      <c r="AN61" s="187">
        <v>41569024</v>
      </c>
      <c r="AO61" s="187">
        <v>73201.04</v>
      </c>
      <c r="AP61" s="187">
        <v>98622.7</v>
      </c>
      <c r="AQ61" s="187">
        <v>25421.66</v>
      </c>
      <c r="AR61" s="187">
        <v>41543602</v>
      </c>
      <c r="AS61" s="187">
        <v>20784512</v>
      </c>
      <c r="AT61" s="187">
        <v>16627610</v>
      </c>
      <c r="AU61" s="187">
        <v>4156902</v>
      </c>
      <c r="AV61" s="187">
        <v>0</v>
      </c>
      <c r="AW61" s="187">
        <v>0</v>
      </c>
      <c r="AX61" s="187">
        <v>0</v>
      </c>
      <c r="AY61" s="183" t="s">
        <v>761</v>
      </c>
      <c r="AZ61" s="182" t="s">
        <v>762</v>
      </c>
      <c r="BA61" s="193" t="s">
        <v>354</v>
      </c>
    </row>
    <row r="62" spans="1:53" ht="15">
      <c r="A62" s="21">
        <v>58</v>
      </c>
      <c r="B62" s="22" t="s">
        <v>356</v>
      </c>
      <c r="C62" s="103" t="s">
        <v>357</v>
      </c>
      <c r="D62" s="187">
        <v>2622</v>
      </c>
      <c r="E62" s="187">
        <v>54744554</v>
      </c>
      <c r="F62" s="187">
        <v>25291983.95</v>
      </c>
      <c r="G62" s="187">
        <v>388644.19</v>
      </c>
      <c r="H62" s="187">
        <v>1249264.52</v>
      </c>
      <c r="I62" s="187">
        <v>860620.33</v>
      </c>
      <c r="J62" s="187">
        <v>2173791.98</v>
      </c>
      <c r="K62" s="187">
        <v>29908.5</v>
      </c>
      <c r="L62" s="187">
        <v>20406.11</v>
      </c>
      <c r="M62" s="187">
        <v>0</v>
      </c>
      <c r="N62" s="187">
        <v>613496.93</v>
      </c>
      <c r="O62" s="187">
        <v>3698223.85</v>
      </c>
      <c r="P62" s="187">
        <v>25893.47</v>
      </c>
      <c r="Q62" s="187">
        <v>34369.43</v>
      </c>
      <c r="R62" s="187">
        <v>654.1</v>
      </c>
      <c r="S62" s="187">
        <v>5526.45</v>
      </c>
      <c r="T62" s="187">
        <v>0</v>
      </c>
      <c r="U62" s="187">
        <v>0</v>
      </c>
      <c r="V62" s="187">
        <v>66443.45</v>
      </c>
      <c r="W62" s="187">
        <v>21527316.65</v>
      </c>
      <c r="X62" s="187">
        <v>215273.17</v>
      </c>
      <c r="Y62" s="187">
        <v>117533.74</v>
      </c>
      <c r="Z62" s="187">
        <v>0</v>
      </c>
      <c r="AA62" s="187">
        <v>0</v>
      </c>
      <c r="AB62" s="187">
        <v>0</v>
      </c>
      <c r="AC62" s="187">
        <v>0</v>
      </c>
      <c r="AD62" s="187">
        <v>0</v>
      </c>
      <c r="AE62" s="187">
        <v>0</v>
      </c>
      <c r="AF62" s="187">
        <v>0</v>
      </c>
      <c r="AG62" s="187">
        <v>0</v>
      </c>
      <c r="AH62" s="187">
        <v>0</v>
      </c>
      <c r="AI62" s="187">
        <v>21194509.74</v>
      </c>
      <c r="AJ62" s="187">
        <v>0</v>
      </c>
      <c r="AK62" s="187">
        <v>0</v>
      </c>
      <c r="AL62" s="199">
        <v>0</v>
      </c>
      <c r="AM62" s="187">
        <v>529250.78</v>
      </c>
      <c r="AN62" s="187">
        <v>20665259</v>
      </c>
      <c r="AO62" s="187">
        <v>53819.98</v>
      </c>
      <c r="AP62" s="187">
        <v>81384.05</v>
      </c>
      <c r="AQ62" s="187">
        <v>27564.07</v>
      </c>
      <c r="AR62" s="187">
        <v>20637695</v>
      </c>
      <c r="AS62" s="187">
        <v>10332630</v>
      </c>
      <c r="AT62" s="187">
        <v>8266104</v>
      </c>
      <c r="AU62" s="187">
        <v>1859873</v>
      </c>
      <c r="AV62" s="187">
        <v>206653</v>
      </c>
      <c r="AW62" s="187">
        <v>0</v>
      </c>
      <c r="AX62" s="187">
        <v>0</v>
      </c>
      <c r="AY62" s="183" t="s">
        <v>770</v>
      </c>
      <c r="AZ62" s="182" t="s">
        <v>771</v>
      </c>
      <c r="BA62" s="193" t="s">
        <v>356</v>
      </c>
    </row>
    <row r="63" spans="1:53" ht="15">
      <c r="A63" s="21">
        <v>59</v>
      </c>
      <c r="B63" s="22" t="s">
        <v>358</v>
      </c>
      <c r="C63" s="103" t="s">
        <v>359</v>
      </c>
      <c r="D63" s="187">
        <v>3222</v>
      </c>
      <c r="E63" s="187">
        <v>68226972</v>
      </c>
      <c r="F63" s="187">
        <v>31520861.06</v>
      </c>
      <c r="G63" s="187">
        <v>505171.77</v>
      </c>
      <c r="H63" s="187">
        <v>2116639.83</v>
      </c>
      <c r="I63" s="187">
        <v>1611468.06</v>
      </c>
      <c r="J63" s="187">
        <v>1845841.95</v>
      </c>
      <c r="K63" s="187">
        <v>27827.5</v>
      </c>
      <c r="L63" s="187">
        <v>6340.82</v>
      </c>
      <c r="M63" s="187">
        <v>5500</v>
      </c>
      <c r="N63" s="187">
        <v>417855.01</v>
      </c>
      <c r="O63" s="187">
        <v>3914833.34</v>
      </c>
      <c r="P63" s="187">
        <v>8591.04</v>
      </c>
      <c r="Q63" s="187">
        <v>0</v>
      </c>
      <c r="R63" s="187">
        <v>0</v>
      </c>
      <c r="S63" s="187">
        <v>0</v>
      </c>
      <c r="T63" s="187">
        <v>0</v>
      </c>
      <c r="U63" s="187">
        <v>0</v>
      </c>
      <c r="V63" s="187">
        <v>8591.04</v>
      </c>
      <c r="W63" s="187">
        <v>27597436.68</v>
      </c>
      <c r="X63" s="187">
        <v>350000</v>
      </c>
      <c r="Y63" s="187">
        <v>133846.92</v>
      </c>
      <c r="Z63" s="187">
        <v>0</v>
      </c>
      <c r="AA63" s="187">
        <v>0</v>
      </c>
      <c r="AB63" s="187">
        <v>0</v>
      </c>
      <c r="AC63" s="187">
        <v>0</v>
      </c>
      <c r="AD63" s="187">
        <v>0</v>
      </c>
      <c r="AE63" s="187">
        <v>0</v>
      </c>
      <c r="AF63" s="187">
        <v>0</v>
      </c>
      <c r="AG63" s="187">
        <v>0</v>
      </c>
      <c r="AH63" s="187">
        <v>0</v>
      </c>
      <c r="AI63" s="187">
        <v>27113589.76</v>
      </c>
      <c r="AJ63" s="187">
        <v>-187371</v>
      </c>
      <c r="AK63" s="187">
        <v>-86565.4</v>
      </c>
      <c r="AL63" s="199">
        <v>-0.27</v>
      </c>
      <c r="AM63" s="187">
        <v>1000000</v>
      </c>
      <c r="AN63" s="187">
        <v>26027024</v>
      </c>
      <c r="AO63" s="187">
        <v>27733.7</v>
      </c>
      <c r="AP63" s="187">
        <v>109428.8</v>
      </c>
      <c r="AQ63" s="187">
        <v>81695.1</v>
      </c>
      <c r="AR63" s="187">
        <v>25945329</v>
      </c>
      <c r="AS63" s="187">
        <v>13013512</v>
      </c>
      <c r="AT63" s="187">
        <v>10410810</v>
      </c>
      <c r="AU63" s="187">
        <v>2342432</v>
      </c>
      <c r="AV63" s="187">
        <v>260270</v>
      </c>
      <c r="AW63" s="187">
        <v>0</v>
      </c>
      <c r="AX63" s="187">
        <v>0</v>
      </c>
      <c r="AY63" s="183" t="s">
        <v>798</v>
      </c>
      <c r="AZ63" s="182" t="s">
        <v>787</v>
      </c>
      <c r="BA63" s="193" t="s">
        <v>358</v>
      </c>
    </row>
    <row r="64" spans="1:53" ht="15">
      <c r="A64" s="21">
        <v>60</v>
      </c>
      <c r="B64" s="22" t="s">
        <v>360</v>
      </c>
      <c r="C64" s="103" t="s">
        <v>361</v>
      </c>
      <c r="D64" s="187">
        <v>1746</v>
      </c>
      <c r="E64" s="187">
        <v>44719740</v>
      </c>
      <c r="F64" s="187">
        <v>20660519.88</v>
      </c>
      <c r="G64" s="187">
        <v>341113.37</v>
      </c>
      <c r="H64" s="187">
        <v>1045298.64</v>
      </c>
      <c r="I64" s="187">
        <v>704185.27</v>
      </c>
      <c r="J64" s="187">
        <v>578440.75</v>
      </c>
      <c r="K64" s="187">
        <v>31387.44</v>
      </c>
      <c r="L64" s="187">
        <v>1672.05</v>
      </c>
      <c r="M64" s="187">
        <v>0</v>
      </c>
      <c r="N64" s="187">
        <v>357824.57</v>
      </c>
      <c r="O64" s="187">
        <v>1673510.08</v>
      </c>
      <c r="P64" s="187">
        <v>4977.52</v>
      </c>
      <c r="Q64" s="187">
        <v>26906.18</v>
      </c>
      <c r="R64" s="187">
        <v>3014.4</v>
      </c>
      <c r="S64" s="187">
        <v>0</v>
      </c>
      <c r="T64" s="187">
        <v>0</v>
      </c>
      <c r="U64" s="187">
        <v>0</v>
      </c>
      <c r="V64" s="187">
        <v>34898.1</v>
      </c>
      <c r="W64" s="187">
        <v>18952111.7</v>
      </c>
      <c r="X64" s="187">
        <v>611989.14</v>
      </c>
      <c r="Y64" s="187">
        <v>75077.79</v>
      </c>
      <c r="Z64" s="187">
        <v>0</v>
      </c>
      <c r="AA64" s="187">
        <v>0</v>
      </c>
      <c r="AB64" s="187">
        <v>0</v>
      </c>
      <c r="AC64" s="187">
        <v>0</v>
      </c>
      <c r="AD64" s="187">
        <v>0</v>
      </c>
      <c r="AE64" s="187">
        <v>0</v>
      </c>
      <c r="AF64" s="187">
        <v>0</v>
      </c>
      <c r="AG64" s="187">
        <v>0</v>
      </c>
      <c r="AH64" s="187">
        <v>0</v>
      </c>
      <c r="AI64" s="187">
        <v>18265044.77</v>
      </c>
      <c r="AJ64" s="187">
        <v>50056.7</v>
      </c>
      <c r="AK64" s="187">
        <v>23126.2</v>
      </c>
      <c r="AL64" s="199">
        <v>0.11</v>
      </c>
      <c r="AM64" s="187">
        <v>723307.52</v>
      </c>
      <c r="AN64" s="187">
        <v>17564863</v>
      </c>
      <c r="AO64" s="187">
        <v>37792.09</v>
      </c>
      <c r="AP64" s="187">
        <v>21901.99</v>
      </c>
      <c r="AQ64" s="187">
        <v>-15890.1</v>
      </c>
      <c r="AR64" s="187">
        <v>17580753</v>
      </c>
      <c r="AS64" s="187">
        <v>8782432</v>
      </c>
      <c r="AT64" s="187">
        <v>7025945</v>
      </c>
      <c r="AU64" s="187">
        <v>1580838</v>
      </c>
      <c r="AV64" s="187">
        <v>175649</v>
      </c>
      <c r="AW64" s="187">
        <v>0</v>
      </c>
      <c r="AX64" s="187">
        <v>0</v>
      </c>
      <c r="AY64" s="183" t="s">
        <v>806</v>
      </c>
      <c r="AZ64" s="182" t="s">
        <v>790</v>
      </c>
      <c r="BA64" s="193" t="s">
        <v>360</v>
      </c>
    </row>
    <row r="65" spans="1:53" ht="15">
      <c r="A65" s="21">
        <v>61</v>
      </c>
      <c r="B65" s="22" t="s">
        <v>362</v>
      </c>
      <c r="C65" s="103" t="s">
        <v>363</v>
      </c>
      <c r="D65" s="187">
        <v>16748</v>
      </c>
      <c r="E65" s="187">
        <v>1837863718</v>
      </c>
      <c r="F65" s="187">
        <v>849093037.72</v>
      </c>
      <c r="G65" s="187">
        <v>16007962.82</v>
      </c>
      <c r="H65" s="187">
        <v>347558.71</v>
      </c>
      <c r="I65" s="187">
        <v>-15660404.11</v>
      </c>
      <c r="J65" s="187">
        <v>9295098.22</v>
      </c>
      <c r="K65" s="187">
        <v>0</v>
      </c>
      <c r="L65" s="187">
        <v>0</v>
      </c>
      <c r="M65" s="187">
        <v>3307263.61</v>
      </c>
      <c r="N65" s="187">
        <v>40878834.92</v>
      </c>
      <c r="O65" s="187">
        <v>37820792.64</v>
      </c>
      <c r="P65" s="187">
        <v>130943.43</v>
      </c>
      <c r="Q65" s="187">
        <v>792869.44</v>
      </c>
      <c r="R65" s="187">
        <v>0</v>
      </c>
      <c r="S65" s="187">
        <v>0</v>
      </c>
      <c r="T65" s="187">
        <v>0</v>
      </c>
      <c r="U65" s="187">
        <v>0</v>
      </c>
      <c r="V65" s="187">
        <v>923812.87</v>
      </c>
      <c r="W65" s="187">
        <v>810348432.21</v>
      </c>
      <c r="X65" s="187">
        <v>10534529.62</v>
      </c>
      <c r="Y65" s="187">
        <v>1663452.92</v>
      </c>
      <c r="Z65" s="187">
        <v>10538000</v>
      </c>
      <c r="AA65" s="187">
        <v>0</v>
      </c>
      <c r="AB65" s="187">
        <v>0</v>
      </c>
      <c r="AC65" s="187">
        <v>0</v>
      </c>
      <c r="AD65" s="187">
        <v>0</v>
      </c>
      <c r="AE65" s="187">
        <v>0</v>
      </c>
      <c r="AF65" s="187">
        <v>0</v>
      </c>
      <c r="AG65" s="187">
        <v>0</v>
      </c>
      <c r="AH65" s="187">
        <v>0</v>
      </c>
      <c r="AI65" s="187">
        <v>787612449.67</v>
      </c>
      <c r="AJ65" s="187">
        <v>43697720</v>
      </c>
      <c r="AK65" s="187">
        <v>20188346.64</v>
      </c>
      <c r="AL65" s="199">
        <v>2.38</v>
      </c>
      <c r="AM65" s="187">
        <v>91083867</v>
      </c>
      <c r="AN65" s="187">
        <v>716716929</v>
      </c>
      <c r="AO65" s="187">
        <v>160223.72</v>
      </c>
      <c r="AP65" s="187">
        <v>475178.04</v>
      </c>
      <c r="AQ65" s="187">
        <v>314954.32</v>
      </c>
      <c r="AR65" s="187">
        <v>716401975</v>
      </c>
      <c r="AS65" s="187">
        <v>358358465</v>
      </c>
      <c r="AT65" s="187">
        <v>215015079</v>
      </c>
      <c r="AU65" s="187">
        <v>143343386</v>
      </c>
      <c r="AV65" s="187">
        <v>0</v>
      </c>
      <c r="AW65" s="187">
        <v>0</v>
      </c>
      <c r="AX65" s="187">
        <v>0</v>
      </c>
      <c r="AY65" s="183" t="s">
        <v>807</v>
      </c>
      <c r="AZ65" s="183" t="s">
        <v>774</v>
      </c>
      <c r="BA65" s="193" t="s">
        <v>362</v>
      </c>
    </row>
    <row r="66" spans="1:53" ht="15">
      <c r="A66" s="21">
        <v>62</v>
      </c>
      <c r="B66" s="22" t="s">
        <v>364</v>
      </c>
      <c r="C66" s="103" t="s">
        <v>365</v>
      </c>
      <c r="D66" s="187">
        <v>5409</v>
      </c>
      <c r="E66" s="187">
        <v>154476534</v>
      </c>
      <c r="F66" s="187">
        <v>71368158.71</v>
      </c>
      <c r="G66" s="187">
        <v>1227922.92</v>
      </c>
      <c r="H66" s="187">
        <v>2549773.47</v>
      </c>
      <c r="I66" s="187">
        <v>1321850.55</v>
      </c>
      <c r="J66" s="187">
        <v>4289677.84</v>
      </c>
      <c r="K66" s="187">
        <v>51150.6</v>
      </c>
      <c r="L66" s="187">
        <v>20118.61</v>
      </c>
      <c r="M66" s="187">
        <v>63187.7</v>
      </c>
      <c r="N66" s="187">
        <v>3081091.55</v>
      </c>
      <c r="O66" s="187">
        <v>8827076.85</v>
      </c>
      <c r="P66" s="187">
        <v>149511.42</v>
      </c>
      <c r="Q66" s="187">
        <v>28229.62</v>
      </c>
      <c r="R66" s="187">
        <v>12448.52</v>
      </c>
      <c r="S66" s="187">
        <v>20118.61</v>
      </c>
      <c r="T66" s="187">
        <v>0</v>
      </c>
      <c r="U66" s="187">
        <v>0</v>
      </c>
      <c r="V66" s="187">
        <v>210308.17</v>
      </c>
      <c r="W66" s="187">
        <v>62330773.69</v>
      </c>
      <c r="X66" s="187">
        <v>779135</v>
      </c>
      <c r="Y66" s="187">
        <v>240915.91</v>
      </c>
      <c r="Z66" s="187">
        <v>0</v>
      </c>
      <c r="AA66" s="187">
        <v>0</v>
      </c>
      <c r="AB66" s="187">
        <v>0</v>
      </c>
      <c r="AC66" s="187">
        <v>0</v>
      </c>
      <c r="AD66" s="187">
        <v>0</v>
      </c>
      <c r="AE66" s="187">
        <v>0</v>
      </c>
      <c r="AF66" s="187">
        <v>0</v>
      </c>
      <c r="AG66" s="187">
        <v>0</v>
      </c>
      <c r="AH66" s="187">
        <v>0</v>
      </c>
      <c r="AI66" s="187">
        <v>61310722.78</v>
      </c>
      <c r="AJ66" s="187">
        <v>250000</v>
      </c>
      <c r="AK66" s="187">
        <v>115500</v>
      </c>
      <c r="AL66" s="199">
        <v>0.16</v>
      </c>
      <c r="AM66" s="187">
        <v>3862949</v>
      </c>
      <c r="AN66" s="187">
        <v>57563274</v>
      </c>
      <c r="AO66" s="187">
        <v>72752.79</v>
      </c>
      <c r="AP66" s="187">
        <v>127405.36</v>
      </c>
      <c r="AQ66" s="187">
        <v>54652.57</v>
      </c>
      <c r="AR66" s="187">
        <v>57508621</v>
      </c>
      <c r="AS66" s="187">
        <v>28781637</v>
      </c>
      <c r="AT66" s="187">
        <v>23025310</v>
      </c>
      <c r="AU66" s="187">
        <v>5180695</v>
      </c>
      <c r="AV66" s="187">
        <v>575633</v>
      </c>
      <c r="AW66" s="187">
        <v>0</v>
      </c>
      <c r="AX66" s="187">
        <v>0</v>
      </c>
      <c r="AY66" s="183" t="s">
        <v>777</v>
      </c>
      <c r="AZ66" s="182" t="s">
        <v>778</v>
      </c>
      <c r="BA66" s="193" t="s">
        <v>364</v>
      </c>
    </row>
    <row r="67" spans="1:53" ht="15">
      <c r="A67" s="21">
        <v>63</v>
      </c>
      <c r="B67" s="22" t="s">
        <v>366</v>
      </c>
      <c r="C67" s="103" t="s">
        <v>367</v>
      </c>
      <c r="D67" s="187">
        <v>2349</v>
      </c>
      <c r="E67" s="187">
        <v>96680667</v>
      </c>
      <c r="F67" s="187">
        <v>44666468.15</v>
      </c>
      <c r="G67" s="187">
        <v>795001.86</v>
      </c>
      <c r="H67" s="187">
        <v>1225470.99</v>
      </c>
      <c r="I67" s="187">
        <v>430469.13</v>
      </c>
      <c r="J67" s="187">
        <v>1157210.24</v>
      </c>
      <c r="K67" s="187">
        <v>64131.36</v>
      </c>
      <c r="L67" s="187">
        <v>26615.62</v>
      </c>
      <c r="M67" s="187">
        <v>0</v>
      </c>
      <c r="N67" s="187">
        <v>408340.45</v>
      </c>
      <c r="O67" s="187">
        <v>2086766.8</v>
      </c>
      <c r="P67" s="187">
        <v>0</v>
      </c>
      <c r="Q67" s="187">
        <v>0</v>
      </c>
      <c r="R67" s="187">
        <v>0</v>
      </c>
      <c r="S67" s="187">
        <v>108.8</v>
      </c>
      <c r="T67" s="187">
        <v>0</v>
      </c>
      <c r="U67" s="187">
        <v>0</v>
      </c>
      <c r="V67" s="187">
        <v>108.8</v>
      </c>
      <c r="W67" s="187">
        <v>42579592.55</v>
      </c>
      <c r="X67" s="187">
        <v>220000</v>
      </c>
      <c r="Y67" s="187">
        <v>113007.77</v>
      </c>
      <c r="Z67" s="187">
        <v>0</v>
      </c>
      <c r="AA67" s="187">
        <v>0</v>
      </c>
      <c r="AB67" s="187">
        <v>0</v>
      </c>
      <c r="AC67" s="187">
        <v>0</v>
      </c>
      <c r="AD67" s="187">
        <v>0</v>
      </c>
      <c r="AE67" s="187">
        <v>0</v>
      </c>
      <c r="AF67" s="187">
        <v>0</v>
      </c>
      <c r="AG67" s="187">
        <v>0</v>
      </c>
      <c r="AH67" s="187">
        <v>0</v>
      </c>
      <c r="AI67" s="187">
        <v>42246584.78</v>
      </c>
      <c r="AJ67" s="187">
        <v>-82520</v>
      </c>
      <c r="AK67" s="187">
        <v>-38124.24</v>
      </c>
      <c r="AL67" s="199">
        <v>-0.09</v>
      </c>
      <c r="AM67" s="187">
        <v>8443631.34</v>
      </c>
      <c r="AN67" s="187">
        <v>33764829</v>
      </c>
      <c r="AO67" s="187">
        <v>17789.45</v>
      </c>
      <c r="AP67" s="187">
        <v>103804.21</v>
      </c>
      <c r="AQ67" s="187">
        <v>86014.76</v>
      </c>
      <c r="AR67" s="187">
        <v>33678814</v>
      </c>
      <c r="AS67" s="187">
        <v>16882415</v>
      </c>
      <c r="AT67" s="187">
        <v>13505932</v>
      </c>
      <c r="AU67" s="187">
        <v>3376483</v>
      </c>
      <c r="AV67" s="187">
        <v>0</v>
      </c>
      <c r="AW67" s="187">
        <v>0</v>
      </c>
      <c r="AX67" s="187">
        <v>0</v>
      </c>
      <c r="AY67" s="183" t="s">
        <v>763</v>
      </c>
      <c r="AZ67" s="182" t="s">
        <v>762</v>
      </c>
      <c r="BA67" s="193" t="s">
        <v>366</v>
      </c>
    </row>
    <row r="68" spans="1:53" ht="15">
      <c r="A68" s="21">
        <v>64</v>
      </c>
      <c r="B68" s="22" t="s">
        <v>368</v>
      </c>
      <c r="C68" s="103" t="s">
        <v>369</v>
      </c>
      <c r="D68" s="187">
        <v>1718</v>
      </c>
      <c r="E68" s="187">
        <v>80040248</v>
      </c>
      <c r="F68" s="187">
        <v>36978594.58</v>
      </c>
      <c r="G68" s="187">
        <v>592914.5</v>
      </c>
      <c r="H68" s="187">
        <v>428744.96</v>
      </c>
      <c r="I68" s="187">
        <v>-164169.54</v>
      </c>
      <c r="J68" s="187">
        <v>1555021.04</v>
      </c>
      <c r="K68" s="187">
        <v>0</v>
      </c>
      <c r="L68" s="187">
        <v>2519</v>
      </c>
      <c r="M68" s="187">
        <v>498235.52</v>
      </c>
      <c r="N68" s="187">
        <v>1393650.65</v>
      </c>
      <c r="O68" s="187">
        <v>3285256.67</v>
      </c>
      <c r="P68" s="187">
        <v>0</v>
      </c>
      <c r="Q68" s="187">
        <v>204.75</v>
      </c>
      <c r="R68" s="187">
        <v>0</v>
      </c>
      <c r="S68" s="187">
        <v>0</v>
      </c>
      <c r="T68" s="187">
        <v>503.8</v>
      </c>
      <c r="U68" s="187">
        <v>0</v>
      </c>
      <c r="V68" s="187">
        <v>708.55</v>
      </c>
      <c r="W68" s="187">
        <v>33692629.36</v>
      </c>
      <c r="X68" s="187">
        <v>336926</v>
      </c>
      <c r="Y68" s="187">
        <v>86848.96</v>
      </c>
      <c r="Z68" s="187">
        <v>0</v>
      </c>
      <c r="AA68" s="187">
        <v>0</v>
      </c>
      <c r="AB68" s="187">
        <v>0</v>
      </c>
      <c r="AC68" s="187">
        <v>0</v>
      </c>
      <c r="AD68" s="187">
        <v>0</v>
      </c>
      <c r="AE68" s="187">
        <v>0</v>
      </c>
      <c r="AF68" s="187">
        <v>0</v>
      </c>
      <c r="AG68" s="187">
        <v>0</v>
      </c>
      <c r="AH68" s="187">
        <v>0</v>
      </c>
      <c r="AI68" s="187">
        <v>33268854.4</v>
      </c>
      <c r="AJ68" s="187">
        <v>2220000</v>
      </c>
      <c r="AK68" s="187">
        <v>1025640</v>
      </c>
      <c r="AL68" s="199">
        <v>2.77</v>
      </c>
      <c r="AM68" s="187">
        <v>537240</v>
      </c>
      <c r="AN68" s="187">
        <v>33757254</v>
      </c>
      <c r="AO68" s="187">
        <v>450654.01</v>
      </c>
      <c r="AP68" s="187">
        <v>86042.71</v>
      </c>
      <c r="AQ68" s="187">
        <v>-364611.3</v>
      </c>
      <c r="AR68" s="187">
        <v>34121865</v>
      </c>
      <c r="AS68" s="187">
        <v>16878627</v>
      </c>
      <c r="AT68" s="187">
        <v>13502902</v>
      </c>
      <c r="AU68" s="187">
        <v>3375725</v>
      </c>
      <c r="AV68" s="187">
        <v>0</v>
      </c>
      <c r="AW68" s="187">
        <v>0</v>
      </c>
      <c r="AX68" s="187">
        <v>0</v>
      </c>
      <c r="AY68" s="183" t="s">
        <v>808</v>
      </c>
      <c r="AZ68" s="182" t="s">
        <v>762</v>
      </c>
      <c r="BA68" s="193" t="s">
        <v>368</v>
      </c>
    </row>
    <row r="69" spans="1:53" ht="15">
      <c r="A69" s="21">
        <v>65</v>
      </c>
      <c r="B69" s="22" t="s">
        <v>209</v>
      </c>
      <c r="C69" s="103" t="s">
        <v>200</v>
      </c>
      <c r="D69" s="187">
        <v>27859</v>
      </c>
      <c r="E69" s="187">
        <v>420167104</v>
      </c>
      <c r="F69" s="187">
        <v>194117202.05</v>
      </c>
      <c r="G69" s="187">
        <v>2789935.15</v>
      </c>
      <c r="H69" s="187">
        <v>18666305.27</v>
      </c>
      <c r="I69" s="187">
        <v>15876370.12</v>
      </c>
      <c r="J69" s="187">
        <v>11949781.61</v>
      </c>
      <c r="K69" s="187">
        <v>187449.45</v>
      </c>
      <c r="L69" s="187">
        <v>253553.36</v>
      </c>
      <c r="M69" s="187">
        <v>38219.66</v>
      </c>
      <c r="N69" s="187">
        <v>3669663.29</v>
      </c>
      <c r="O69" s="187">
        <v>31975037.49</v>
      </c>
      <c r="P69" s="187">
        <v>972902.66</v>
      </c>
      <c r="Q69" s="187">
        <v>530686.11</v>
      </c>
      <c r="R69" s="187">
        <v>9766</v>
      </c>
      <c r="S69" s="187">
        <v>127401.71</v>
      </c>
      <c r="T69" s="187">
        <v>41045.62</v>
      </c>
      <c r="U69" s="187">
        <v>0</v>
      </c>
      <c r="V69" s="187">
        <v>1681802.1</v>
      </c>
      <c r="W69" s="187">
        <v>160460362.46</v>
      </c>
      <c r="X69" s="187">
        <v>1692110.11</v>
      </c>
      <c r="Y69" s="187">
        <v>1101516.24</v>
      </c>
      <c r="Z69" s="187">
        <v>0</v>
      </c>
      <c r="AA69" s="187">
        <v>114347.75</v>
      </c>
      <c r="AB69" s="187">
        <v>302251.75</v>
      </c>
      <c r="AC69" s="187">
        <v>402550.35</v>
      </c>
      <c r="AD69" s="187">
        <v>0</v>
      </c>
      <c r="AE69" s="187">
        <v>0</v>
      </c>
      <c r="AF69" s="187">
        <v>0</v>
      </c>
      <c r="AG69" s="187">
        <v>0</v>
      </c>
      <c r="AH69" s="187">
        <v>0</v>
      </c>
      <c r="AI69" s="187">
        <v>157666736.11</v>
      </c>
      <c r="AJ69" s="187">
        <v>1344535</v>
      </c>
      <c r="AK69" s="187">
        <v>621175.17</v>
      </c>
      <c r="AL69" s="199">
        <v>0.32</v>
      </c>
      <c r="AM69" s="187">
        <v>4187302.28</v>
      </c>
      <c r="AN69" s="187">
        <v>154100609</v>
      </c>
      <c r="AO69" s="187">
        <v>132338.97</v>
      </c>
      <c r="AP69" s="187">
        <v>2096866.35</v>
      </c>
      <c r="AQ69" s="187">
        <v>1964527.38</v>
      </c>
      <c r="AR69" s="187">
        <v>152136082</v>
      </c>
      <c r="AS69" s="187">
        <v>76935957.25</v>
      </c>
      <c r="AT69" s="187">
        <v>77050305</v>
      </c>
      <c r="AU69" s="187">
        <v>0</v>
      </c>
      <c r="AV69" s="187">
        <v>0</v>
      </c>
      <c r="AW69" s="187">
        <v>0</v>
      </c>
      <c r="AX69" s="187">
        <v>0</v>
      </c>
      <c r="AY69" s="183" t="s">
        <v>781</v>
      </c>
      <c r="AZ69" s="182" t="s">
        <v>762</v>
      </c>
      <c r="BA69" s="193" t="s">
        <v>209</v>
      </c>
    </row>
    <row r="70" spans="1:53" ht="15">
      <c r="A70" s="21">
        <v>66</v>
      </c>
      <c r="B70" s="22" t="s">
        <v>370</v>
      </c>
      <c r="C70" s="103" t="s">
        <v>371</v>
      </c>
      <c r="D70" s="187">
        <v>4386</v>
      </c>
      <c r="E70" s="187">
        <v>75286924</v>
      </c>
      <c r="F70" s="187">
        <v>34782558.89</v>
      </c>
      <c r="G70" s="187">
        <v>504596.12</v>
      </c>
      <c r="H70" s="187">
        <v>2344491.18</v>
      </c>
      <c r="I70" s="187">
        <v>1839895.06</v>
      </c>
      <c r="J70" s="187">
        <v>1597740.72</v>
      </c>
      <c r="K70" s="187">
        <v>108952.01</v>
      </c>
      <c r="L70" s="187">
        <v>38445.13</v>
      </c>
      <c r="M70" s="187">
        <v>0</v>
      </c>
      <c r="N70" s="187">
        <v>670185.24</v>
      </c>
      <c r="O70" s="187">
        <v>4255218.16</v>
      </c>
      <c r="P70" s="187">
        <v>18210.6</v>
      </c>
      <c r="Q70" s="187">
        <v>11853.46</v>
      </c>
      <c r="R70" s="187">
        <v>74.42</v>
      </c>
      <c r="S70" s="187">
        <v>9679.02</v>
      </c>
      <c r="T70" s="187">
        <v>0</v>
      </c>
      <c r="U70" s="187">
        <v>0</v>
      </c>
      <c r="V70" s="187">
        <v>39817.5</v>
      </c>
      <c r="W70" s="187">
        <v>30487523.23</v>
      </c>
      <c r="X70" s="187">
        <v>200099.65</v>
      </c>
      <c r="Y70" s="187">
        <v>179896.49</v>
      </c>
      <c r="Z70" s="187">
        <v>0</v>
      </c>
      <c r="AA70" s="187">
        <v>0</v>
      </c>
      <c r="AB70" s="187">
        <v>0</v>
      </c>
      <c r="AC70" s="187">
        <v>0</v>
      </c>
      <c r="AD70" s="187">
        <v>0</v>
      </c>
      <c r="AE70" s="187">
        <v>0</v>
      </c>
      <c r="AF70" s="187">
        <v>0</v>
      </c>
      <c r="AG70" s="187">
        <v>0</v>
      </c>
      <c r="AH70" s="187">
        <v>0</v>
      </c>
      <c r="AI70" s="187">
        <v>30107527.09</v>
      </c>
      <c r="AJ70" s="187">
        <v>242412</v>
      </c>
      <c r="AK70" s="187">
        <v>111994.34</v>
      </c>
      <c r="AL70" s="199">
        <v>0.32</v>
      </c>
      <c r="AM70" s="187">
        <v>1507330.25</v>
      </c>
      <c r="AN70" s="187">
        <v>28712191</v>
      </c>
      <c r="AO70" s="187">
        <v>14860.33</v>
      </c>
      <c r="AP70" s="187">
        <v>363610</v>
      </c>
      <c r="AQ70" s="187">
        <v>348749.67</v>
      </c>
      <c r="AR70" s="187">
        <v>28363441</v>
      </c>
      <c r="AS70" s="187">
        <v>14356096</v>
      </c>
      <c r="AT70" s="187">
        <v>11484876</v>
      </c>
      <c r="AU70" s="187">
        <v>2871219</v>
      </c>
      <c r="AV70" s="187">
        <v>0</v>
      </c>
      <c r="AW70" s="187">
        <v>0</v>
      </c>
      <c r="AX70" s="187">
        <v>0</v>
      </c>
      <c r="AY70" s="183" t="s">
        <v>803</v>
      </c>
      <c r="AZ70" s="182" t="s">
        <v>762</v>
      </c>
      <c r="BA70" s="193" t="s">
        <v>370</v>
      </c>
    </row>
    <row r="71" spans="1:53" ht="15">
      <c r="A71" s="21">
        <v>67</v>
      </c>
      <c r="B71" s="22" t="s">
        <v>372</v>
      </c>
      <c r="C71" s="103" t="s">
        <v>373</v>
      </c>
      <c r="D71" s="187">
        <v>8017</v>
      </c>
      <c r="E71" s="187">
        <v>296670678</v>
      </c>
      <c r="F71" s="187">
        <v>137061853.24</v>
      </c>
      <c r="G71" s="187">
        <v>2411206.91</v>
      </c>
      <c r="H71" s="187">
        <v>4488244.18</v>
      </c>
      <c r="I71" s="187">
        <v>2077037.27</v>
      </c>
      <c r="J71" s="187">
        <v>11338184.39</v>
      </c>
      <c r="K71" s="187">
        <v>42107.4</v>
      </c>
      <c r="L71" s="187">
        <v>0</v>
      </c>
      <c r="M71" s="187">
        <v>1152.03</v>
      </c>
      <c r="N71" s="187">
        <v>3264658.94</v>
      </c>
      <c r="O71" s="187">
        <v>16723140.03</v>
      </c>
      <c r="P71" s="187">
        <v>791119.98</v>
      </c>
      <c r="Q71" s="187">
        <v>256434.83</v>
      </c>
      <c r="R71" s="187">
        <v>10526.85</v>
      </c>
      <c r="S71" s="187">
        <v>0</v>
      </c>
      <c r="T71" s="187">
        <v>0</v>
      </c>
      <c r="U71" s="187">
        <v>0</v>
      </c>
      <c r="V71" s="187">
        <v>1058081.66</v>
      </c>
      <c r="W71" s="187">
        <v>119280631.55</v>
      </c>
      <c r="X71" s="187">
        <v>1669928.84</v>
      </c>
      <c r="Y71" s="187">
        <v>379768.29</v>
      </c>
      <c r="Z71" s="187">
        <v>0</v>
      </c>
      <c r="AA71" s="187">
        <v>0</v>
      </c>
      <c r="AB71" s="187">
        <v>0</v>
      </c>
      <c r="AC71" s="187">
        <v>0</v>
      </c>
      <c r="AD71" s="187">
        <v>0</v>
      </c>
      <c r="AE71" s="187">
        <v>0</v>
      </c>
      <c r="AF71" s="187">
        <v>0</v>
      </c>
      <c r="AG71" s="187">
        <v>0</v>
      </c>
      <c r="AH71" s="187">
        <v>0</v>
      </c>
      <c r="AI71" s="187">
        <v>117230934.42</v>
      </c>
      <c r="AJ71" s="187">
        <v>0</v>
      </c>
      <c r="AK71" s="187">
        <v>0</v>
      </c>
      <c r="AL71" s="199">
        <v>0</v>
      </c>
      <c r="AM71" s="187">
        <v>8953241.05</v>
      </c>
      <c r="AN71" s="187">
        <v>108277693</v>
      </c>
      <c r="AO71" s="187">
        <v>65563.01</v>
      </c>
      <c r="AP71" s="187">
        <v>85601.57</v>
      </c>
      <c r="AQ71" s="187">
        <v>20038.56</v>
      </c>
      <c r="AR71" s="187">
        <v>108257654</v>
      </c>
      <c r="AS71" s="187">
        <v>54138847</v>
      </c>
      <c r="AT71" s="187">
        <v>53056070</v>
      </c>
      <c r="AU71" s="187">
        <v>0</v>
      </c>
      <c r="AV71" s="187">
        <v>1082777</v>
      </c>
      <c r="AW71" s="187">
        <v>0</v>
      </c>
      <c r="AX71" s="187">
        <v>0</v>
      </c>
      <c r="AY71" s="183" t="s">
        <v>775</v>
      </c>
      <c r="AZ71" s="182" t="s">
        <v>784</v>
      </c>
      <c r="BA71" s="193" t="s">
        <v>372</v>
      </c>
    </row>
    <row r="72" spans="1:53" ht="15">
      <c r="A72" s="21">
        <v>68</v>
      </c>
      <c r="B72" s="22" t="s">
        <v>374</v>
      </c>
      <c r="C72" s="103" t="s">
        <v>375</v>
      </c>
      <c r="D72" s="187">
        <v>3006</v>
      </c>
      <c r="E72" s="187">
        <v>46942005</v>
      </c>
      <c r="F72" s="187">
        <v>21687206.31</v>
      </c>
      <c r="G72" s="187">
        <v>316892.61</v>
      </c>
      <c r="H72" s="187">
        <v>1310084.41</v>
      </c>
      <c r="I72" s="187">
        <v>993191.8</v>
      </c>
      <c r="J72" s="187">
        <v>1093579.06</v>
      </c>
      <c r="K72" s="187">
        <v>22202.94</v>
      </c>
      <c r="L72" s="187">
        <v>40229.35</v>
      </c>
      <c r="M72" s="187">
        <v>0</v>
      </c>
      <c r="N72" s="187">
        <v>305148.2</v>
      </c>
      <c r="O72" s="187">
        <v>2454351.35</v>
      </c>
      <c r="P72" s="187">
        <v>5195.98</v>
      </c>
      <c r="Q72" s="187">
        <v>31028.66</v>
      </c>
      <c r="R72" s="187">
        <v>0</v>
      </c>
      <c r="S72" s="187">
        <v>26418.66</v>
      </c>
      <c r="T72" s="187">
        <v>16320.14</v>
      </c>
      <c r="U72" s="187">
        <v>0</v>
      </c>
      <c r="V72" s="187">
        <v>78963.44</v>
      </c>
      <c r="W72" s="187">
        <v>19153891.52</v>
      </c>
      <c r="X72" s="187">
        <v>191538.91</v>
      </c>
      <c r="Y72" s="187">
        <v>119381.88</v>
      </c>
      <c r="Z72" s="187">
        <v>0</v>
      </c>
      <c r="AA72" s="187">
        <v>0</v>
      </c>
      <c r="AB72" s="187">
        <v>0</v>
      </c>
      <c r="AC72" s="187">
        <v>0</v>
      </c>
      <c r="AD72" s="187">
        <v>0</v>
      </c>
      <c r="AE72" s="187">
        <v>0</v>
      </c>
      <c r="AF72" s="187">
        <v>0</v>
      </c>
      <c r="AG72" s="187">
        <v>0</v>
      </c>
      <c r="AH72" s="187">
        <v>0</v>
      </c>
      <c r="AI72" s="187">
        <v>18842970.73</v>
      </c>
      <c r="AJ72" s="187">
        <v>700000</v>
      </c>
      <c r="AK72" s="187">
        <v>329700</v>
      </c>
      <c r="AL72" s="199">
        <v>1.49</v>
      </c>
      <c r="AM72" s="187">
        <v>450000</v>
      </c>
      <c r="AN72" s="187">
        <v>18722671</v>
      </c>
      <c r="AO72" s="187">
        <v>7202.99</v>
      </c>
      <c r="AP72" s="187">
        <v>54970.72</v>
      </c>
      <c r="AQ72" s="187">
        <v>47767.73</v>
      </c>
      <c r="AR72" s="187">
        <v>18674903</v>
      </c>
      <c r="AS72" s="187">
        <v>9361336</v>
      </c>
      <c r="AT72" s="187">
        <v>7489068</v>
      </c>
      <c r="AU72" s="187">
        <v>1685040</v>
      </c>
      <c r="AV72" s="187">
        <v>187227</v>
      </c>
      <c r="AW72" s="187">
        <v>0</v>
      </c>
      <c r="AX72" s="187">
        <v>0</v>
      </c>
      <c r="AY72" s="183" t="s">
        <v>809</v>
      </c>
      <c r="AZ72" s="182" t="s">
        <v>810</v>
      </c>
      <c r="BA72" s="193" t="s">
        <v>374</v>
      </c>
    </row>
    <row r="73" spans="1:53" ht="15">
      <c r="A73" s="21">
        <v>69</v>
      </c>
      <c r="B73" s="22" t="s">
        <v>376</v>
      </c>
      <c r="C73" s="103" t="s">
        <v>377</v>
      </c>
      <c r="D73" s="187">
        <v>3164</v>
      </c>
      <c r="E73" s="187">
        <v>262260350</v>
      </c>
      <c r="F73" s="187">
        <v>121164281.7</v>
      </c>
      <c r="G73" s="187">
        <v>2021139.33</v>
      </c>
      <c r="H73" s="187">
        <v>700000</v>
      </c>
      <c r="I73" s="187">
        <v>-1321139.33</v>
      </c>
      <c r="J73" s="187">
        <v>2789470</v>
      </c>
      <c r="K73" s="187">
        <v>27452</v>
      </c>
      <c r="L73" s="187">
        <v>0</v>
      </c>
      <c r="M73" s="187">
        <v>392609.78</v>
      </c>
      <c r="N73" s="187">
        <v>4990544.77</v>
      </c>
      <c r="O73" s="187">
        <v>6878937.22</v>
      </c>
      <c r="P73" s="187">
        <v>268934.44</v>
      </c>
      <c r="Q73" s="187">
        <v>100065.33</v>
      </c>
      <c r="R73" s="187">
        <v>1607.3</v>
      </c>
      <c r="S73" s="187">
        <v>0</v>
      </c>
      <c r="T73" s="187">
        <v>0</v>
      </c>
      <c r="U73" s="187">
        <v>0</v>
      </c>
      <c r="V73" s="187">
        <v>370607.07</v>
      </c>
      <c r="W73" s="187">
        <v>113914737.41</v>
      </c>
      <c r="X73" s="187">
        <v>1000000</v>
      </c>
      <c r="Y73" s="187">
        <v>215933.58</v>
      </c>
      <c r="Z73" s="187">
        <v>0</v>
      </c>
      <c r="AA73" s="187">
        <v>0</v>
      </c>
      <c r="AB73" s="187">
        <v>0</v>
      </c>
      <c r="AC73" s="187">
        <v>0</v>
      </c>
      <c r="AD73" s="187">
        <v>0</v>
      </c>
      <c r="AE73" s="187">
        <v>0</v>
      </c>
      <c r="AF73" s="187">
        <v>0</v>
      </c>
      <c r="AG73" s="187">
        <v>0</v>
      </c>
      <c r="AH73" s="187">
        <v>0</v>
      </c>
      <c r="AI73" s="187">
        <v>112698803.83</v>
      </c>
      <c r="AJ73" s="187">
        <v>-4180000</v>
      </c>
      <c r="AK73" s="187">
        <v>-1931160</v>
      </c>
      <c r="AL73" s="199">
        <v>-1.59</v>
      </c>
      <c r="AM73" s="187">
        <v>5722317.61</v>
      </c>
      <c r="AN73" s="187">
        <v>105045326</v>
      </c>
      <c r="AO73" s="187">
        <v>78673.55</v>
      </c>
      <c r="AP73" s="187">
        <v>48454.86</v>
      </c>
      <c r="AQ73" s="187">
        <v>-30218.69</v>
      </c>
      <c r="AR73" s="187">
        <v>105075545</v>
      </c>
      <c r="AS73" s="187">
        <v>52522663</v>
      </c>
      <c r="AT73" s="187">
        <v>42018130</v>
      </c>
      <c r="AU73" s="187">
        <v>10504533</v>
      </c>
      <c r="AV73" s="187">
        <v>0</v>
      </c>
      <c r="AW73" s="187">
        <v>0</v>
      </c>
      <c r="AX73" s="187">
        <v>0</v>
      </c>
      <c r="AY73" s="183" t="s">
        <v>761</v>
      </c>
      <c r="AZ73" s="182" t="s">
        <v>762</v>
      </c>
      <c r="BA73" s="193" t="s">
        <v>376</v>
      </c>
    </row>
    <row r="74" spans="1:53" ht="15">
      <c r="A74" s="21">
        <v>70</v>
      </c>
      <c r="B74" s="22" t="s">
        <v>378</v>
      </c>
      <c r="C74" s="103" t="s">
        <v>379</v>
      </c>
      <c r="D74" s="187">
        <v>8885</v>
      </c>
      <c r="E74" s="187">
        <v>295668223</v>
      </c>
      <c r="F74" s="187">
        <v>136598719.03</v>
      </c>
      <c r="G74" s="187">
        <v>2019182</v>
      </c>
      <c r="H74" s="187">
        <v>5001010</v>
      </c>
      <c r="I74" s="187">
        <v>2981828</v>
      </c>
      <c r="J74" s="187">
        <v>7385946</v>
      </c>
      <c r="K74" s="187">
        <v>122601</v>
      </c>
      <c r="L74" s="187">
        <v>0</v>
      </c>
      <c r="M74" s="187">
        <v>95947</v>
      </c>
      <c r="N74" s="187">
        <v>6441702</v>
      </c>
      <c r="O74" s="187">
        <v>17028024</v>
      </c>
      <c r="P74" s="187">
        <v>33874</v>
      </c>
      <c r="Q74" s="187">
        <v>69085</v>
      </c>
      <c r="R74" s="187">
        <v>0</v>
      </c>
      <c r="S74" s="187">
        <v>0</v>
      </c>
      <c r="T74" s="187">
        <v>0</v>
      </c>
      <c r="U74" s="187">
        <v>0</v>
      </c>
      <c r="V74" s="187">
        <v>102959</v>
      </c>
      <c r="W74" s="187">
        <v>119467736.03</v>
      </c>
      <c r="X74" s="187">
        <v>2026000</v>
      </c>
      <c r="Y74" s="187">
        <v>435171.74</v>
      </c>
      <c r="Z74" s="187">
        <v>0</v>
      </c>
      <c r="AA74" s="187">
        <v>0</v>
      </c>
      <c r="AB74" s="187">
        <v>0</v>
      </c>
      <c r="AC74" s="187">
        <v>0</v>
      </c>
      <c r="AD74" s="187">
        <v>0</v>
      </c>
      <c r="AE74" s="187">
        <v>0</v>
      </c>
      <c r="AF74" s="187">
        <v>0</v>
      </c>
      <c r="AG74" s="187">
        <v>0</v>
      </c>
      <c r="AH74" s="187">
        <v>0</v>
      </c>
      <c r="AI74" s="187">
        <v>117006564.29</v>
      </c>
      <c r="AJ74" s="187">
        <v>-1000000</v>
      </c>
      <c r="AK74" s="187">
        <v>-462000</v>
      </c>
      <c r="AL74" s="199">
        <v>-0.34</v>
      </c>
      <c r="AM74" s="187">
        <v>5972705</v>
      </c>
      <c r="AN74" s="187">
        <v>110571859</v>
      </c>
      <c r="AO74" s="187">
        <v>1038838</v>
      </c>
      <c r="AP74" s="187">
        <v>722500</v>
      </c>
      <c r="AQ74" s="187">
        <v>-316338</v>
      </c>
      <c r="AR74" s="187">
        <v>110888197</v>
      </c>
      <c r="AS74" s="187">
        <v>55285930</v>
      </c>
      <c r="AT74" s="187">
        <v>33171558</v>
      </c>
      <c r="AU74" s="187">
        <v>22114372</v>
      </c>
      <c r="AV74" s="187">
        <v>0</v>
      </c>
      <c r="AW74" s="187">
        <v>0</v>
      </c>
      <c r="AX74" s="187">
        <v>0</v>
      </c>
      <c r="AY74" s="183" t="s">
        <v>773</v>
      </c>
      <c r="AZ74" s="183" t="s">
        <v>774</v>
      </c>
      <c r="BA74" s="193" t="s">
        <v>378</v>
      </c>
    </row>
    <row r="75" spans="1:53" ht="15">
      <c r="A75" s="21">
        <v>71</v>
      </c>
      <c r="B75" s="22" t="s">
        <v>380</v>
      </c>
      <c r="C75" s="103" t="s">
        <v>381</v>
      </c>
      <c r="D75" s="187">
        <v>4393</v>
      </c>
      <c r="E75" s="187">
        <v>152444310</v>
      </c>
      <c r="F75" s="187">
        <v>70429271.22</v>
      </c>
      <c r="G75" s="187">
        <v>1117791.04</v>
      </c>
      <c r="H75" s="187">
        <v>895096.08</v>
      </c>
      <c r="I75" s="187">
        <v>-222694.96</v>
      </c>
      <c r="J75" s="187">
        <v>3359074.42</v>
      </c>
      <c r="K75" s="187">
        <v>75377.64</v>
      </c>
      <c r="L75" s="187">
        <v>3801.4</v>
      </c>
      <c r="M75" s="187">
        <v>0</v>
      </c>
      <c r="N75" s="187">
        <v>2863348.84</v>
      </c>
      <c r="O75" s="187">
        <v>6078907.34</v>
      </c>
      <c r="P75" s="187">
        <v>41481.35</v>
      </c>
      <c r="Q75" s="187">
        <v>15762.06</v>
      </c>
      <c r="R75" s="187">
        <v>237.88</v>
      </c>
      <c r="S75" s="187">
        <v>0</v>
      </c>
      <c r="T75" s="187">
        <v>1092.18</v>
      </c>
      <c r="U75" s="187">
        <v>0</v>
      </c>
      <c r="V75" s="187">
        <v>58573.47</v>
      </c>
      <c r="W75" s="187">
        <v>64291790.41</v>
      </c>
      <c r="X75" s="187">
        <v>578626.11</v>
      </c>
      <c r="Y75" s="187">
        <v>218505.54</v>
      </c>
      <c r="Z75" s="187">
        <v>0</v>
      </c>
      <c r="AA75" s="187">
        <v>0</v>
      </c>
      <c r="AB75" s="187">
        <v>0</v>
      </c>
      <c r="AC75" s="187">
        <v>0</v>
      </c>
      <c r="AD75" s="187">
        <v>0</v>
      </c>
      <c r="AE75" s="187">
        <v>0</v>
      </c>
      <c r="AF75" s="187">
        <v>0</v>
      </c>
      <c r="AG75" s="187">
        <v>0</v>
      </c>
      <c r="AH75" s="187">
        <v>0</v>
      </c>
      <c r="AI75" s="187">
        <v>63494658.76</v>
      </c>
      <c r="AJ75" s="187">
        <v>3632955</v>
      </c>
      <c r="AK75" s="187">
        <v>1678425.21</v>
      </c>
      <c r="AL75" s="199">
        <v>2.38</v>
      </c>
      <c r="AM75" s="187">
        <v>3910385.04</v>
      </c>
      <c r="AN75" s="187">
        <v>61262699</v>
      </c>
      <c r="AO75" s="187">
        <v>566923.84</v>
      </c>
      <c r="AP75" s="187">
        <v>30756.71</v>
      </c>
      <c r="AQ75" s="187">
        <v>-536167.13</v>
      </c>
      <c r="AR75" s="187">
        <v>61798866</v>
      </c>
      <c r="AS75" s="187">
        <v>30631350</v>
      </c>
      <c r="AT75" s="187">
        <v>24505080</v>
      </c>
      <c r="AU75" s="187">
        <v>6126270</v>
      </c>
      <c r="AV75" s="187">
        <v>0</v>
      </c>
      <c r="AW75" s="187">
        <v>0</v>
      </c>
      <c r="AX75" s="187">
        <v>0</v>
      </c>
      <c r="AY75" s="183" t="s">
        <v>797</v>
      </c>
      <c r="AZ75" s="182" t="s">
        <v>762</v>
      </c>
      <c r="BA75" s="193" t="s">
        <v>380</v>
      </c>
    </row>
    <row r="76" spans="1:53" ht="15">
      <c r="A76" s="21">
        <v>72</v>
      </c>
      <c r="B76" s="22" t="s">
        <v>382</v>
      </c>
      <c r="C76" s="103" t="s">
        <v>383</v>
      </c>
      <c r="D76" s="187">
        <v>3472</v>
      </c>
      <c r="E76" s="187">
        <v>86298629</v>
      </c>
      <c r="F76" s="187">
        <v>39869966.6</v>
      </c>
      <c r="G76" s="187">
        <v>667557.08</v>
      </c>
      <c r="H76" s="187">
        <v>1960966.95</v>
      </c>
      <c r="I76" s="187">
        <v>1293409.87</v>
      </c>
      <c r="J76" s="187">
        <v>2299619.53</v>
      </c>
      <c r="K76" s="187">
        <v>36918.46</v>
      </c>
      <c r="L76" s="187">
        <v>3206</v>
      </c>
      <c r="M76" s="187">
        <v>0</v>
      </c>
      <c r="N76" s="187">
        <v>1304834.72</v>
      </c>
      <c r="O76" s="187">
        <v>4937988.58</v>
      </c>
      <c r="P76" s="187">
        <v>26329.88</v>
      </c>
      <c r="Q76" s="187">
        <v>483.75</v>
      </c>
      <c r="R76" s="187">
        <v>0</v>
      </c>
      <c r="S76" s="187">
        <v>0</v>
      </c>
      <c r="T76" s="187">
        <v>0</v>
      </c>
      <c r="U76" s="187">
        <v>0</v>
      </c>
      <c r="V76" s="187">
        <v>26813.63</v>
      </c>
      <c r="W76" s="187">
        <v>34905164.39</v>
      </c>
      <c r="X76" s="187">
        <v>383956.81</v>
      </c>
      <c r="Y76" s="187">
        <v>148431.71</v>
      </c>
      <c r="Z76" s="187">
        <v>0</v>
      </c>
      <c r="AA76" s="187">
        <v>0</v>
      </c>
      <c r="AB76" s="187">
        <v>0</v>
      </c>
      <c r="AC76" s="187">
        <v>0</v>
      </c>
      <c r="AD76" s="187">
        <v>0</v>
      </c>
      <c r="AE76" s="187">
        <v>0</v>
      </c>
      <c r="AF76" s="187">
        <v>0</v>
      </c>
      <c r="AG76" s="187">
        <v>0</v>
      </c>
      <c r="AH76" s="187">
        <v>0</v>
      </c>
      <c r="AI76" s="187">
        <v>34372775.87</v>
      </c>
      <c r="AJ76" s="187">
        <v>1033046</v>
      </c>
      <c r="AK76" s="187">
        <v>477267.25</v>
      </c>
      <c r="AL76" s="199">
        <v>1.2</v>
      </c>
      <c r="AM76" s="187">
        <v>1718638.79</v>
      </c>
      <c r="AN76" s="187">
        <v>33131404</v>
      </c>
      <c r="AO76" s="187">
        <v>112712.3</v>
      </c>
      <c r="AP76" s="187">
        <v>89453.39</v>
      </c>
      <c r="AQ76" s="187">
        <v>-23258.91</v>
      </c>
      <c r="AR76" s="187">
        <v>33154663</v>
      </c>
      <c r="AS76" s="187">
        <v>16565702</v>
      </c>
      <c r="AT76" s="187">
        <v>16234388</v>
      </c>
      <c r="AU76" s="187">
        <v>0</v>
      </c>
      <c r="AV76" s="187">
        <v>331314</v>
      </c>
      <c r="AW76" s="187">
        <v>0</v>
      </c>
      <c r="AX76" s="187">
        <v>0</v>
      </c>
      <c r="AY76" s="183" t="s">
        <v>781</v>
      </c>
      <c r="AZ76" s="182" t="s">
        <v>811</v>
      </c>
      <c r="BA76" s="193" t="s">
        <v>382</v>
      </c>
    </row>
    <row r="77" spans="1:53" ht="15">
      <c r="A77" s="21">
        <v>73</v>
      </c>
      <c r="B77" s="22" t="s">
        <v>384</v>
      </c>
      <c r="C77" s="103" t="s">
        <v>385</v>
      </c>
      <c r="D77" s="187">
        <v>2932</v>
      </c>
      <c r="E77" s="187">
        <v>195633752</v>
      </c>
      <c r="F77" s="187">
        <v>90382793.42</v>
      </c>
      <c r="G77" s="187">
        <v>1669454.06</v>
      </c>
      <c r="H77" s="187">
        <v>1288006.24</v>
      </c>
      <c r="I77" s="187">
        <v>-381447.82</v>
      </c>
      <c r="J77" s="187">
        <v>2072263.93</v>
      </c>
      <c r="K77" s="187">
        <v>49522.82</v>
      </c>
      <c r="L77" s="187">
        <v>647.63</v>
      </c>
      <c r="M77" s="187">
        <v>0</v>
      </c>
      <c r="N77" s="187">
        <v>2553577.92</v>
      </c>
      <c r="O77" s="187">
        <v>4294564.48</v>
      </c>
      <c r="P77" s="187">
        <v>42878.26</v>
      </c>
      <c r="Q77" s="187">
        <v>1874.94</v>
      </c>
      <c r="R77" s="187">
        <v>7630.2</v>
      </c>
      <c r="S77" s="187">
        <v>0</v>
      </c>
      <c r="T77" s="187">
        <v>2213.34</v>
      </c>
      <c r="U77" s="187">
        <v>0</v>
      </c>
      <c r="V77" s="187">
        <v>54596.74</v>
      </c>
      <c r="W77" s="187">
        <v>86033632.2</v>
      </c>
      <c r="X77" s="187">
        <v>850000</v>
      </c>
      <c r="Y77" s="187">
        <v>175929.6</v>
      </c>
      <c r="Z77" s="187">
        <v>0</v>
      </c>
      <c r="AA77" s="187">
        <v>0</v>
      </c>
      <c r="AB77" s="187">
        <v>0</v>
      </c>
      <c r="AC77" s="187">
        <v>0</v>
      </c>
      <c r="AD77" s="187">
        <v>0</v>
      </c>
      <c r="AE77" s="187">
        <v>0</v>
      </c>
      <c r="AF77" s="187">
        <v>0</v>
      </c>
      <c r="AG77" s="187">
        <v>0</v>
      </c>
      <c r="AH77" s="187">
        <v>0</v>
      </c>
      <c r="AI77" s="187">
        <v>85007702.6</v>
      </c>
      <c r="AJ77" s="187">
        <v>0</v>
      </c>
      <c r="AK77" s="187">
        <v>0</v>
      </c>
      <c r="AL77" s="199">
        <v>0</v>
      </c>
      <c r="AM77" s="187">
        <v>6750000</v>
      </c>
      <c r="AN77" s="187">
        <v>78257703</v>
      </c>
      <c r="AO77" s="187">
        <v>90708.56</v>
      </c>
      <c r="AP77" s="187">
        <v>123473.95</v>
      </c>
      <c r="AQ77" s="187">
        <v>32765.39</v>
      </c>
      <c r="AR77" s="187">
        <v>78224938</v>
      </c>
      <c r="AS77" s="187">
        <v>39128852</v>
      </c>
      <c r="AT77" s="187">
        <v>31303081</v>
      </c>
      <c r="AU77" s="187">
        <v>7043193</v>
      </c>
      <c r="AV77" s="187">
        <v>782577</v>
      </c>
      <c r="AW77" s="187">
        <v>0</v>
      </c>
      <c r="AX77" s="187">
        <v>0</v>
      </c>
      <c r="AY77" s="183" t="s">
        <v>768</v>
      </c>
      <c r="AZ77" s="182" t="s">
        <v>769</v>
      </c>
      <c r="BA77" s="193" t="s">
        <v>384</v>
      </c>
    </row>
    <row r="78" spans="1:53" ht="15">
      <c r="A78" s="21">
        <v>74</v>
      </c>
      <c r="B78" s="22" t="s">
        <v>386</v>
      </c>
      <c r="C78" s="103" t="s">
        <v>387</v>
      </c>
      <c r="D78" s="187">
        <v>2434</v>
      </c>
      <c r="E78" s="187">
        <v>94679421</v>
      </c>
      <c r="F78" s="187">
        <v>43741892.5</v>
      </c>
      <c r="G78" s="187">
        <v>760730.94</v>
      </c>
      <c r="H78" s="187">
        <v>1249355.93</v>
      </c>
      <c r="I78" s="187">
        <v>488624.99</v>
      </c>
      <c r="J78" s="187">
        <v>1206058.47</v>
      </c>
      <c r="K78" s="187">
        <v>25927.56</v>
      </c>
      <c r="L78" s="187">
        <v>20635.64</v>
      </c>
      <c r="M78" s="187">
        <v>0</v>
      </c>
      <c r="N78" s="187">
        <v>1894648.77</v>
      </c>
      <c r="O78" s="187">
        <v>3635895.43</v>
      </c>
      <c r="P78" s="187">
        <v>54332.57</v>
      </c>
      <c r="Q78" s="187">
        <v>29208.76</v>
      </c>
      <c r="R78" s="187">
        <v>785.85</v>
      </c>
      <c r="S78" s="187">
        <v>1036.2</v>
      </c>
      <c r="T78" s="187">
        <v>3545.85</v>
      </c>
      <c r="U78" s="187">
        <v>0</v>
      </c>
      <c r="V78" s="187">
        <v>88909.23</v>
      </c>
      <c r="W78" s="187">
        <v>40017087.84</v>
      </c>
      <c r="X78" s="187">
        <v>400170.88</v>
      </c>
      <c r="Y78" s="187">
        <v>116811.39</v>
      </c>
      <c r="Z78" s="187">
        <v>0</v>
      </c>
      <c r="AA78" s="187">
        <v>0</v>
      </c>
      <c r="AB78" s="187">
        <v>0</v>
      </c>
      <c r="AC78" s="187">
        <v>0</v>
      </c>
      <c r="AD78" s="187">
        <v>0</v>
      </c>
      <c r="AE78" s="187">
        <v>0</v>
      </c>
      <c r="AF78" s="187">
        <v>0</v>
      </c>
      <c r="AG78" s="187">
        <v>0</v>
      </c>
      <c r="AH78" s="187">
        <v>0</v>
      </c>
      <c r="AI78" s="187">
        <v>39500105.57</v>
      </c>
      <c r="AJ78" s="187">
        <v>75000</v>
      </c>
      <c r="AK78" s="187">
        <v>34650</v>
      </c>
      <c r="AL78" s="199">
        <v>0.08</v>
      </c>
      <c r="AM78" s="187">
        <v>1500000</v>
      </c>
      <c r="AN78" s="187">
        <v>38034756</v>
      </c>
      <c r="AO78" s="187">
        <v>26856.48</v>
      </c>
      <c r="AP78" s="187">
        <v>68078.25</v>
      </c>
      <c r="AQ78" s="187">
        <v>41221.77</v>
      </c>
      <c r="AR78" s="187">
        <v>37993534</v>
      </c>
      <c r="AS78" s="187">
        <v>19017378</v>
      </c>
      <c r="AT78" s="187">
        <v>15213902</v>
      </c>
      <c r="AU78" s="187">
        <v>3803476</v>
      </c>
      <c r="AV78" s="187">
        <v>0</v>
      </c>
      <c r="AW78" s="187">
        <v>0</v>
      </c>
      <c r="AX78" s="187">
        <v>0</v>
      </c>
      <c r="AY78" s="183" t="s">
        <v>808</v>
      </c>
      <c r="AZ78" s="182" t="s">
        <v>762</v>
      </c>
      <c r="BA78" s="193" t="s">
        <v>386</v>
      </c>
    </row>
    <row r="79" spans="1:53" ht="15">
      <c r="A79" s="21">
        <v>75</v>
      </c>
      <c r="B79" s="22" t="s">
        <v>388</v>
      </c>
      <c r="C79" s="103" t="s">
        <v>389</v>
      </c>
      <c r="D79" s="187">
        <v>7085</v>
      </c>
      <c r="E79" s="187">
        <v>212041433</v>
      </c>
      <c r="F79" s="187">
        <v>97963142.05</v>
      </c>
      <c r="G79" s="187">
        <v>1691890.14</v>
      </c>
      <c r="H79" s="187">
        <v>3543394.04</v>
      </c>
      <c r="I79" s="187">
        <v>1851503.9</v>
      </c>
      <c r="J79" s="187">
        <v>4794632.28</v>
      </c>
      <c r="K79" s="187">
        <v>32970</v>
      </c>
      <c r="L79" s="187">
        <v>0</v>
      </c>
      <c r="M79" s="187">
        <v>0</v>
      </c>
      <c r="N79" s="187">
        <v>1898437.79</v>
      </c>
      <c r="O79" s="187">
        <v>8577543.97</v>
      </c>
      <c r="P79" s="187">
        <v>59301.24</v>
      </c>
      <c r="Q79" s="187">
        <v>170068.04</v>
      </c>
      <c r="R79" s="187">
        <v>8242.52</v>
      </c>
      <c r="S79" s="187">
        <v>0</v>
      </c>
      <c r="T79" s="187">
        <v>0</v>
      </c>
      <c r="U79" s="187">
        <v>0</v>
      </c>
      <c r="V79" s="187">
        <v>237611.8</v>
      </c>
      <c r="W79" s="187">
        <v>89147986.28</v>
      </c>
      <c r="X79" s="187">
        <v>1426872</v>
      </c>
      <c r="Y79" s="187">
        <v>314702.76</v>
      </c>
      <c r="Z79" s="187">
        <v>0</v>
      </c>
      <c r="AA79" s="187">
        <v>0</v>
      </c>
      <c r="AB79" s="187">
        <v>0</v>
      </c>
      <c r="AC79" s="187">
        <v>0</v>
      </c>
      <c r="AD79" s="187">
        <v>0</v>
      </c>
      <c r="AE79" s="187">
        <v>0</v>
      </c>
      <c r="AF79" s="187">
        <v>0</v>
      </c>
      <c r="AG79" s="187">
        <v>0</v>
      </c>
      <c r="AH79" s="187">
        <v>0</v>
      </c>
      <c r="AI79" s="187">
        <v>87406411.52</v>
      </c>
      <c r="AJ79" s="187">
        <v>800000</v>
      </c>
      <c r="AK79" s="187">
        <v>369600</v>
      </c>
      <c r="AL79" s="199">
        <v>0.38</v>
      </c>
      <c r="AM79" s="187">
        <v>10697758</v>
      </c>
      <c r="AN79" s="187">
        <v>77078254</v>
      </c>
      <c r="AO79" s="187">
        <v>243138.92</v>
      </c>
      <c r="AP79" s="187">
        <v>323546.66</v>
      </c>
      <c r="AQ79" s="187">
        <v>80407.74</v>
      </c>
      <c r="AR79" s="187">
        <v>76997846</v>
      </c>
      <c r="AS79" s="187">
        <v>38539127</v>
      </c>
      <c r="AT79" s="187">
        <v>37768344</v>
      </c>
      <c r="AU79" s="187">
        <v>0</v>
      </c>
      <c r="AV79" s="187">
        <v>770783</v>
      </c>
      <c r="AW79" s="187">
        <v>0</v>
      </c>
      <c r="AX79" s="187">
        <v>0</v>
      </c>
      <c r="AY79" s="183" t="s">
        <v>781</v>
      </c>
      <c r="AZ79" s="182" t="s">
        <v>765</v>
      </c>
      <c r="BA79" s="193" t="s">
        <v>388</v>
      </c>
    </row>
    <row r="80" spans="1:53" ht="15">
      <c r="A80" s="21">
        <v>76</v>
      </c>
      <c r="B80" s="22" t="s">
        <v>390</v>
      </c>
      <c r="C80" s="103" t="s">
        <v>393</v>
      </c>
      <c r="D80" s="187">
        <v>3791</v>
      </c>
      <c r="E80" s="187">
        <v>46319315</v>
      </c>
      <c r="F80" s="187">
        <v>21399523.53</v>
      </c>
      <c r="G80" s="187">
        <v>283220.65</v>
      </c>
      <c r="H80" s="187">
        <v>2180553.54</v>
      </c>
      <c r="I80" s="187">
        <v>1897332.89</v>
      </c>
      <c r="J80" s="187">
        <v>960457.16</v>
      </c>
      <c r="K80" s="187">
        <v>37953.62</v>
      </c>
      <c r="L80" s="187">
        <v>59516.3</v>
      </c>
      <c r="M80" s="187">
        <v>0</v>
      </c>
      <c r="N80" s="187">
        <v>497406.89</v>
      </c>
      <c r="O80" s="187">
        <v>3452666.86</v>
      </c>
      <c r="P80" s="187">
        <v>99304.71</v>
      </c>
      <c r="Q80" s="187">
        <v>127550.92</v>
      </c>
      <c r="R80" s="187">
        <v>4071.9</v>
      </c>
      <c r="S80" s="187">
        <v>59516.3</v>
      </c>
      <c r="T80" s="187">
        <v>10767.67</v>
      </c>
      <c r="U80" s="187">
        <v>0</v>
      </c>
      <c r="V80" s="187">
        <v>301211.5</v>
      </c>
      <c r="W80" s="187">
        <v>17645645.17</v>
      </c>
      <c r="X80" s="187">
        <v>211747.74</v>
      </c>
      <c r="Y80" s="187">
        <v>146324.37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0</v>
      </c>
      <c r="AH80" s="187">
        <v>0</v>
      </c>
      <c r="AI80" s="187">
        <v>17287573.06</v>
      </c>
      <c r="AJ80" s="187">
        <v>131600</v>
      </c>
      <c r="AK80" s="187">
        <v>60799.2</v>
      </c>
      <c r="AL80" s="199">
        <v>0.28</v>
      </c>
      <c r="AM80" s="187">
        <v>819556.2</v>
      </c>
      <c r="AN80" s="187">
        <v>16528816</v>
      </c>
      <c r="AO80" s="187">
        <v>92340.19</v>
      </c>
      <c r="AP80" s="187">
        <v>168835.95</v>
      </c>
      <c r="AQ80" s="187">
        <v>76495.76</v>
      </c>
      <c r="AR80" s="187">
        <v>16452320</v>
      </c>
      <c r="AS80" s="187">
        <v>8264408</v>
      </c>
      <c r="AT80" s="187">
        <v>6611526</v>
      </c>
      <c r="AU80" s="187">
        <v>1487593</v>
      </c>
      <c r="AV80" s="187">
        <v>165288</v>
      </c>
      <c r="AW80" s="187">
        <v>0</v>
      </c>
      <c r="AX80" s="187">
        <v>0</v>
      </c>
      <c r="AY80" s="183" t="s">
        <v>764</v>
      </c>
      <c r="AZ80" s="182" t="s">
        <v>765</v>
      </c>
      <c r="BA80" s="193" t="s">
        <v>390</v>
      </c>
    </row>
    <row r="81" spans="1:53" ht="15">
      <c r="A81" s="21">
        <v>77</v>
      </c>
      <c r="B81" s="22" t="s">
        <v>394</v>
      </c>
      <c r="C81" s="103" t="s">
        <v>395</v>
      </c>
      <c r="D81" s="187">
        <v>8503</v>
      </c>
      <c r="E81" s="187">
        <v>224628850</v>
      </c>
      <c r="F81" s="187">
        <v>103778528.7</v>
      </c>
      <c r="G81" s="187">
        <v>1748133.06</v>
      </c>
      <c r="H81" s="187">
        <v>5213630.06</v>
      </c>
      <c r="I81" s="187">
        <v>3465497</v>
      </c>
      <c r="J81" s="187">
        <v>5006780.44</v>
      </c>
      <c r="K81" s="187">
        <v>28429.56</v>
      </c>
      <c r="L81" s="187">
        <v>9656.94</v>
      </c>
      <c r="M81" s="187">
        <v>256610.69</v>
      </c>
      <c r="N81" s="187">
        <v>4312356.44</v>
      </c>
      <c r="O81" s="187">
        <v>13079331.07</v>
      </c>
      <c r="P81" s="187">
        <v>244189.88</v>
      </c>
      <c r="Q81" s="187">
        <v>87617.42</v>
      </c>
      <c r="R81" s="187">
        <v>0</v>
      </c>
      <c r="S81" s="187">
        <v>0</v>
      </c>
      <c r="T81" s="187">
        <v>0</v>
      </c>
      <c r="U81" s="187">
        <v>0</v>
      </c>
      <c r="V81" s="187">
        <v>331807.3</v>
      </c>
      <c r="W81" s="187">
        <v>90367390.33</v>
      </c>
      <c r="X81" s="187">
        <v>1355510.85</v>
      </c>
      <c r="Y81" s="187">
        <v>367877.34</v>
      </c>
      <c r="Z81" s="187">
        <v>0</v>
      </c>
      <c r="AA81" s="187">
        <v>0</v>
      </c>
      <c r="AB81" s="187">
        <v>0</v>
      </c>
      <c r="AC81" s="187">
        <v>0</v>
      </c>
      <c r="AD81" s="187">
        <v>0</v>
      </c>
      <c r="AE81" s="187">
        <v>0</v>
      </c>
      <c r="AF81" s="187">
        <v>0</v>
      </c>
      <c r="AG81" s="187">
        <v>0</v>
      </c>
      <c r="AH81" s="187">
        <v>0</v>
      </c>
      <c r="AI81" s="187">
        <v>88644002.14</v>
      </c>
      <c r="AJ81" s="187">
        <v>1100000</v>
      </c>
      <c r="AK81" s="187">
        <v>508200</v>
      </c>
      <c r="AL81" s="199">
        <v>0.49</v>
      </c>
      <c r="AM81" s="187">
        <v>3162858.66</v>
      </c>
      <c r="AN81" s="187">
        <v>85989343</v>
      </c>
      <c r="AO81" s="187">
        <v>40835.98</v>
      </c>
      <c r="AP81" s="187">
        <v>155475.12</v>
      </c>
      <c r="AQ81" s="187">
        <v>114639.14</v>
      </c>
      <c r="AR81" s="187">
        <v>85874704</v>
      </c>
      <c r="AS81" s="187">
        <v>42994672</v>
      </c>
      <c r="AT81" s="187">
        <v>42134778</v>
      </c>
      <c r="AU81" s="187">
        <v>0</v>
      </c>
      <c r="AV81" s="187">
        <v>859893</v>
      </c>
      <c r="AW81" s="187">
        <v>0</v>
      </c>
      <c r="AX81" s="187">
        <v>0</v>
      </c>
      <c r="AY81" s="183" t="s">
        <v>775</v>
      </c>
      <c r="AZ81" s="182" t="s">
        <v>776</v>
      </c>
      <c r="BA81" s="193" t="s">
        <v>394</v>
      </c>
    </row>
    <row r="82" spans="1:53" ht="15">
      <c r="A82" s="21">
        <v>78</v>
      </c>
      <c r="B82" s="22" t="s">
        <v>396</v>
      </c>
      <c r="C82" s="103" t="s">
        <v>397</v>
      </c>
      <c r="D82" s="187">
        <v>3487</v>
      </c>
      <c r="E82" s="187">
        <v>91505852</v>
      </c>
      <c r="F82" s="187">
        <v>42275703.62</v>
      </c>
      <c r="G82" s="187">
        <v>709397.1</v>
      </c>
      <c r="H82" s="187">
        <v>1921635</v>
      </c>
      <c r="I82" s="187">
        <v>1212237.9</v>
      </c>
      <c r="J82" s="187">
        <v>2020061</v>
      </c>
      <c r="K82" s="187">
        <v>61701</v>
      </c>
      <c r="L82" s="187">
        <v>28362.16</v>
      </c>
      <c r="M82" s="187">
        <v>0</v>
      </c>
      <c r="N82" s="187">
        <v>1112767</v>
      </c>
      <c r="O82" s="187">
        <v>4435129.06</v>
      </c>
      <c r="P82" s="187">
        <v>36675.91</v>
      </c>
      <c r="Q82" s="187">
        <v>34918.32</v>
      </c>
      <c r="R82" s="187">
        <v>0</v>
      </c>
      <c r="S82" s="187">
        <v>0</v>
      </c>
      <c r="T82" s="187">
        <v>0</v>
      </c>
      <c r="U82" s="187">
        <v>0</v>
      </c>
      <c r="V82" s="187">
        <v>71594.23</v>
      </c>
      <c r="W82" s="187">
        <v>37768980.33</v>
      </c>
      <c r="X82" s="187">
        <v>377689.8</v>
      </c>
      <c r="Y82" s="187">
        <v>151686.29</v>
      </c>
      <c r="Z82" s="187">
        <v>0</v>
      </c>
      <c r="AA82" s="187">
        <v>37549.53</v>
      </c>
      <c r="AB82" s="187">
        <v>4153361.7</v>
      </c>
      <c r="AC82" s="187">
        <v>0</v>
      </c>
      <c r="AD82" s="187">
        <v>4153361.7</v>
      </c>
      <c r="AE82" s="187">
        <v>0</v>
      </c>
      <c r="AF82" s="187">
        <v>0</v>
      </c>
      <c r="AG82" s="187">
        <v>0</v>
      </c>
      <c r="AH82" s="187">
        <v>0</v>
      </c>
      <c r="AI82" s="187">
        <v>33086242.54</v>
      </c>
      <c r="AJ82" s="187">
        <v>0</v>
      </c>
      <c r="AK82" s="187">
        <v>0</v>
      </c>
      <c r="AL82" s="199">
        <v>0</v>
      </c>
      <c r="AM82" s="187">
        <v>0</v>
      </c>
      <c r="AN82" s="187">
        <v>33086243</v>
      </c>
      <c r="AO82" s="187">
        <v>323504.6</v>
      </c>
      <c r="AP82" s="187">
        <v>12208.99</v>
      </c>
      <c r="AQ82" s="187">
        <v>-311295.61</v>
      </c>
      <c r="AR82" s="187">
        <v>33397539</v>
      </c>
      <c r="AS82" s="187">
        <v>16505572.47</v>
      </c>
      <c r="AT82" s="187">
        <v>13234497</v>
      </c>
      <c r="AU82" s="187">
        <v>2977762</v>
      </c>
      <c r="AV82" s="187">
        <v>330862</v>
      </c>
      <c r="AW82" s="187">
        <v>0</v>
      </c>
      <c r="AX82" s="187">
        <v>0</v>
      </c>
      <c r="AY82" s="183" t="s">
        <v>768</v>
      </c>
      <c r="AZ82" s="182" t="s">
        <v>769</v>
      </c>
      <c r="BA82" s="193" t="s">
        <v>396</v>
      </c>
    </row>
    <row r="83" spans="1:53" ht="15">
      <c r="A83" s="21">
        <v>79</v>
      </c>
      <c r="B83" s="22" t="s">
        <v>398</v>
      </c>
      <c r="C83" s="103" t="s">
        <v>399</v>
      </c>
      <c r="D83" s="187">
        <v>10207</v>
      </c>
      <c r="E83" s="187">
        <v>244374408</v>
      </c>
      <c r="F83" s="187">
        <v>112900976.5</v>
      </c>
      <c r="G83" s="187">
        <v>1867117.91</v>
      </c>
      <c r="H83" s="187">
        <v>5823298.56</v>
      </c>
      <c r="I83" s="187">
        <v>3956180.65</v>
      </c>
      <c r="J83" s="187">
        <v>4161818.16</v>
      </c>
      <c r="K83" s="187">
        <v>27789</v>
      </c>
      <c r="L83" s="187">
        <v>0</v>
      </c>
      <c r="M83" s="187">
        <v>100000</v>
      </c>
      <c r="N83" s="187">
        <v>2963786.45</v>
      </c>
      <c r="O83" s="187">
        <v>11209574.26</v>
      </c>
      <c r="P83" s="187">
        <v>506686.83</v>
      </c>
      <c r="Q83" s="187">
        <v>35104.69</v>
      </c>
      <c r="R83" s="187">
        <v>6947.26</v>
      </c>
      <c r="S83" s="187">
        <v>0</v>
      </c>
      <c r="T83" s="187">
        <v>0</v>
      </c>
      <c r="U83" s="187">
        <v>0</v>
      </c>
      <c r="V83" s="187">
        <v>548738.78</v>
      </c>
      <c r="W83" s="187">
        <v>101142663.46</v>
      </c>
      <c r="X83" s="187">
        <v>1415997.29</v>
      </c>
      <c r="Y83" s="187">
        <v>439101.12</v>
      </c>
      <c r="Z83" s="187">
        <v>0</v>
      </c>
      <c r="AA83" s="187">
        <v>0</v>
      </c>
      <c r="AB83" s="187">
        <v>0</v>
      </c>
      <c r="AC83" s="187">
        <v>0</v>
      </c>
      <c r="AD83" s="187">
        <v>0</v>
      </c>
      <c r="AE83" s="187">
        <v>0</v>
      </c>
      <c r="AF83" s="187">
        <v>0</v>
      </c>
      <c r="AG83" s="187">
        <v>0</v>
      </c>
      <c r="AH83" s="187">
        <v>0</v>
      </c>
      <c r="AI83" s="187">
        <v>99287565.05</v>
      </c>
      <c r="AJ83" s="187">
        <v>-789550</v>
      </c>
      <c r="AK83" s="187">
        <v>-364772.1</v>
      </c>
      <c r="AL83" s="199">
        <v>-0.32</v>
      </c>
      <c r="AM83" s="187">
        <v>9507410.36</v>
      </c>
      <c r="AN83" s="187">
        <v>89415383</v>
      </c>
      <c r="AO83" s="187">
        <v>118724.56</v>
      </c>
      <c r="AP83" s="187">
        <v>217761.2</v>
      </c>
      <c r="AQ83" s="187">
        <v>99036.64</v>
      </c>
      <c r="AR83" s="187">
        <v>89316346</v>
      </c>
      <c r="AS83" s="187">
        <v>44707692</v>
      </c>
      <c r="AT83" s="187">
        <v>43813538</v>
      </c>
      <c r="AU83" s="187">
        <v>0</v>
      </c>
      <c r="AV83" s="187">
        <v>894154</v>
      </c>
      <c r="AW83" s="187">
        <v>0</v>
      </c>
      <c r="AX83" s="187">
        <v>0</v>
      </c>
      <c r="AY83" s="183" t="s">
        <v>775</v>
      </c>
      <c r="AZ83" s="182" t="s">
        <v>784</v>
      </c>
      <c r="BA83" s="193" t="s">
        <v>398</v>
      </c>
    </row>
    <row r="84" spans="1:53" ht="15">
      <c r="A84" s="21">
        <v>80</v>
      </c>
      <c r="B84" s="22" t="s">
        <v>210</v>
      </c>
      <c r="C84" s="103" t="s">
        <v>201</v>
      </c>
      <c r="D84" s="187">
        <v>14640</v>
      </c>
      <c r="E84" s="187">
        <v>296748846</v>
      </c>
      <c r="F84" s="187">
        <v>137097966.85</v>
      </c>
      <c r="G84" s="187">
        <v>2216857.62</v>
      </c>
      <c r="H84" s="187">
        <v>8327452.56</v>
      </c>
      <c r="I84" s="187">
        <v>6110594.94</v>
      </c>
      <c r="J84" s="187">
        <v>9740687.59</v>
      </c>
      <c r="K84" s="187">
        <v>240136.65</v>
      </c>
      <c r="L84" s="187">
        <v>97872.94</v>
      </c>
      <c r="M84" s="187">
        <v>63435.83</v>
      </c>
      <c r="N84" s="187">
        <v>3536004.62</v>
      </c>
      <c r="O84" s="187">
        <v>19788732.57</v>
      </c>
      <c r="P84" s="187">
        <v>450738.5</v>
      </c>
      <c r="Q84" s="187">
        <v>34545.5</v>
      </c>
      <c r="R84" s="187">
        <v>0</v>
      </c>
      <c r="S84" s="187">
        <v>18124.32</v>
      </c>
      <c r="T84" s="187">
        <v>7108.17</v>
      </c>
      <c r="U84" s="187">
        <v>0</v>
      </c>
      <c r="V84" s="187">
        <v>510516.49</v>
      </c>
      <c r="W84" s="187">
        <v>116798717.79</v>
      </c>
      <c r="X84" s="187">
        <v>1751980.77</v>
      </c>
      <c r="Y84" s="187">
        <v>603811.21</v>
      </c>
      <c r="Z84" s="187">
        <v>0</v>
      </c>
      <c r="AA84" s="187">
        <v>0</v>
      </c>
      <c r="AB84" s="187">
        <v>0</v>
      </c>
      <c r="AC84" s="187">
        <v>0</v>
      </c>
      <c r="AD84" s="187">
        <v>0</v>
      </c>
      <c r="AE84" s="187">
        <v>0</v>
      </c>
      <c r="AF84" s="187">
        <v>0</v>
      </c>
      <c r="AG84" s="187">
        <v>0</v>
      </c>
      <c r="AH84" s="187">
        <v>0</v>
      </c>
      <c r="AI84" s="187">
        <v>114442925.81</v>
      </c>
      <c r="AJ84" s="187">
        <v>1886650</v>
      </c>
      <c r="AK84" s="187">
        <v>871632.3</v>
      </c>
      <c r="AL84" s="199">
        <v>0.64</v>
      </c>
      <c r="AM84" s="187">
        <v>7239865.4</v>
      </c>
      <c r="AN84" s="187">
        <v>108074693</v>
      </c>
      <c r="AO84" s="187">
        <v>81353.16</v>
      </c>
      <c r="AP84" s="187">
        <v>428924.56</v>
      </c>
      <c r="AQ84" s="187">
        <v>347571.4</v>
      </c>
      <c r="AR84" s="187">
        <v>107727122</v>
      </c>
      <c r="AS84" s="187">
        <v>54037347</v>
      </c>
      <c r="AT84" s="187">
        <v>52956600</v>
      </c>
      <c r="AU84" s="187">
        <v>0</v>
      </c>
      <c r="AV84" s="187">
        <v>1080747</v>
      </c>
      <c r="AW84" s="187">
        <v>0</v>
      </c>
      <c r="AX84" s="187">
        <v>0</v>
      </c>
      <c r="AY84" s="183" t="s">
        <v>781</v>
      </c>
      <c r="AZ84" s="182" t="s">
        <v>811</v>
      </c>
      <c r="BA84" s="193" t="s">
        <v>210</v>
      </c>
    </row>
    <row r="85" spans="1:53" ht="15">
      <c r="A85" s="21">
        <v>81</v>
      </c>
      <c r="B85" s="22" t="s">
        <v>400</v>
      </c>
      <c r="C85" s="103" t="s">
        <v>401</v>
      </c>
      <c r="D85" s="187">
        <v>9485</v>
      </c>
      <c r="E85" s="187">
        <v>352143120</v>
      </c>
      <c r="F85" s="187">
        <v>162690121.44</v>
      </c>
      <c r="G85" s="187">
        <v>2346535.04</v>
      </c>
      <c r="H85" s="187">
        <v>3741361</v>
      </c>
      <c r="I85" s="187">
        <v>1394825.96</v>
      </c>
      <c r="J85" s="187">
        <v>7350667.29</v>
      </c>
      <c r="K85" s="187">
        <v>70099.59</v>
      </c>
      <c r="L85" s="187">
        <v>0</v>
      </c>
      <c r="M85" s="187">
        <v>513500</v>
      </c>
      <c r="N85" s="187">
        <v>5753461.34</v>
      </c>
      <c r="O85" s="187">
        <v>15082554.18</v>
      </c>
      <c r="P85" s="187">
        <v>67466.73</v>
      </c>
      <c r="Q85" s="187">
        <v>321731.37</v>
      </c>
      <c r="R85" s="187">
        <v>0</v>
      </c>
      <c r="S85" s="187">
        <v>0</v>
      </c>
      <c r="T85" s="187">
        <v>0</v>
      </c>
      <c r="U85" s="187">
        <v>0</v>
      </c>
      <c r="V85" s="187">
        <v>389198.1</v>
      </c>
      <c r="W85" s="187">
        <v>147218369.16</v>
      </c>
      <c r="X85" s="187">
        <v>2543741.28</v>
      </c>
      <c r="Y85" s="187">
        <v>493133.2</v>
      </c>
      <c r="Z85" s="187">
        <v>0</v>
      </c>
      <c r="AA85" s="187">
        <v>0</v>
      </c>
      <c r="AB85" s="187">
        <v>0</v>
      </c>
      <c r="AC85" s="187">
        <v>0</v>
      </c>
      <c r="AD85" s="187">
        <v>0</v>
      </c>
      <c r="AE85" s="187">
        <v>0</v>
      </c>
      <c r="AF85" s="187">
        <v>0</v>
      </c>
      <c r="AG85" s="187">
        <v>0</v>
      </c>
      <c r="AH85" s="187">
        <v>0</v>
      </c>
      <c r="AI85" s="187">
        <v>144181494.68</v>
      </c>
      <c r="AJ85" s="187">
        <v>2747550</v>
      </c>
      <c r="AK85" s="187">
        <v>1269368.1</v>
      </c>
      <c r="AL85" s="199">
        <v>0.78</v>
      </c>
      <c r="AM85" s="187">
        <v>17789544</v>
      </c>
      <c r="AN85" s="187">
        <v>127661319</v>
      </c>
      <c r="AO85" s="187">
        <v>20540</v>
      </c>
      <c r="AP85" s="187">
        <v>124004.09</v>
      </c>
      <c r="AQ85" s="187">
        <v>103464.09</v>
      </c>
      <c r="AR85" s="187">
        <v>127557855</v>
      </c>
      <c r="AS85" s="187">
        <v>63830660</v>
      </c>
      <c r="AT85" s="187">
        <v>38298396</v>
      </c>
      <c r="AU85" s="187">
        <v>25532264</v>
      </c>
      <c r="AV85" s="187">
        <v>0</v>
      </c>
      <c r="AW85" s="187">
        <v>0</v>
      </c>
      <c r="AX85" s="187">
        <v>0</v>
      </c>
      <c r="AY85" s="183" t="s">
        <v>773</v>
      </c>
      <c r="AZ85" s="183" t="s">
        <v>774</v>
      </c>
      <c r="BA85" s="193" t="s">
        <v>400</v>
      </c>
    </row>
    <row r="86" spans="1:53" ht="15">
      <c r="A86" s="21">
        <v>82</v>
      </c>
      <c r="B86" s="22" t="s">
        <v>402</v>
      </c>
      <c r="C86" s="103" t="s">
        <v>403</v>
      </c>
      <c r="D86" s="187">
        <v>2131</v>
      </c>
      <c r="E86" s="187">
        <v>46543192</v>
      </c>
      <c r="F86" s="187">
        <v>21502954.7</v>
      </c>
      <c r="G86" s="187">
        <v>335323.95</v>
      </c>
      <c r="H86" s="187">
        <v>1395816.73</v>
      </c>
      <c r="I86" s="187">
        <v>1060492.78</v>
      </c>
      <c r="J86" s="187">
        <v>1427776.15</v>
      </c>
      <c r="K86" s="187">
        <v>45048.88</v>
      </c>
      <c r="L86" s="187">
        <v>31755.68</v>
      </c>
      <c r="M86" s="187">
        <v>28958.51</v>
      </c>
      <c r="N86" s="187">
        <v>415743.93</v>
      </c>
      <c r="O86" s="187">
        <v>3009775.93</v>
      </c>
      <c r="P86" s="187">
        <v>97130.66</v>
      </c>
      <c r="Q86" s="187">
        <v>43376.6</v>
      </c>
      <c r="R86" s="187">
        <v>1075.16</v>
      </c>
      <c r="S86" s="187">
        <v>15459.09</v>
      </c>
      <c r="T86" s="187">
        <v>0</v>
      </c>
      <c r="U86" s="187">
        <v>0</v>
      </c>
      <c r="V86" s="187">
        <v>157041.51</v>
      </c>
      <c r="W86" s="187">
        <v>18336137.26</v>
      </c>
      <c r="X86" s="187">
        <v>177000</v>
      </c>
      <c r="Y86" s="187">
        <v>92008.07</v>
      </c>
      <c r="Z86" s="187">
        <v>0</v>
      </c>
      <c r="AA86" s="187">
        <v>0</v>
      </c>
      <c r="AB86" s="187">
        <v>0</v>
      </c>
      <c r="AC86" s="187">
        <v>0</v>
      </c>
      <c r="AD86" s="187">
        <v>0</v>
      </c>
      <c r="AE86" s="187">
        <v>0</v>
      </c>
      <c r="AF86" s="187">
        <v>0</v>
      </c>
      <c r="AG86" s="187">
        <v>0</v>
      </c>
      <c r="AH86" s="187">
        <v>0</v>
      </c>
      <c r="AI86" s="187">
        <v>18067129.19</v>
      </c>
      <c r="AJ86" s="187">
        <v>0</v>
      </c>
      <c r="AK86" s="187">
        <v>0</v>
      </c>
      <c r="AL86" s="199">
        <v>0</v>
      </c>
      <c r="AM86" s="187">
        <v>916807</v>
      </c>
      <c r="AN86" s="187">
        <v>17150322</v>
      </c>
      <c r="AO86" s="187">
        <v>35715.11</v>
      </c>
      <c r="AP86" s="187">
        <v>75691.21</v>
      </c>
      <c r="AQ86" s="187">
        <v>39976.1</v>
      </c>
      <c r="AR86" s="187">
        <v>17110346</v>
      </c>
      <c r="AS86" s="187">
        <v>8575161</v>
      </c>
      <c r="AT86" s="187">
        <v>6860129</v>
      </c>
      <c r="AU86" s="187">
        <v>1543529</v>
      </c>
      <c r="AV86" s="187">
        <v>171503</v>
      </c>
      <c r="AW86" s="187">
        <v>0</v>
      </c>
      <c r="AX86" s="187">
        <v>0</v>
      </c>
      <c r="AY86" s="183" t="s">
        <v>799</v>
      </c>
      <c r="AZ86" s="182" t="s">
        <v>800</v>
      </c>
      <c r="BA86" s="193" t="s">
        <v>402</v>
      </c>
    </row>
    <row r="87" spans="1:53" ht="15">
      <c r="A87" s="21">
        <v>83</v>
      </c>
      <c r="B87" s="22" t="s">
        <v>404</v>
      </c>
      <c r="C87" s="103" t="s">
        <v>405</v>
      </c>
      <c r="D87" s="187">
        <v>5777</v>
      </c>
      <c r="E87" s="187">
        <v>84763031</v>
      </c>
      <c r="F87" s="187">
        <v>39160520.32</v>
      </c>
      <c r="G87" s="187">
        <v>555711.51</v>
      </c>
      <c r="H87" s="187">
        <v>3608199.71</v>
      </c>
      <c r="I87" s="187">
        <v>3052488.2</v>
      </c>
      <c r="J87" s="187">
        <v>2134009.89</v>
      </c>
      <c r="K87" s="187">
        <v>122397.33</v>
      </c>
      <c r="L87" s="187">
        <v>47474.24</v>
      </c>
      <c r="M87" s="187">
        <v>0</v>
      </c>
      <c r="N87" s="187">
        <v>787088.26</v>
      </c>
      <c r="O87" s="187">
        <v>6143457.92</v>
      </c>
      <c r="P87" s="187">
        <v>129983.94</v>
      </c>
      <c r="Q87" s="187">
        <v>7900.22</v>
      </c>
      <c r="R87" s="187">
        <v>18128.91</v>
      </c>
      <c r="S87" s="187">
        <v>13276.29</v>
      </c>
      <c r="T87" s="187">
        <v>0</v>
      </c>
      <c r="U87" s="187">
        <v>0</v>
      </c>
      <c r="V87" s="187">
        <v>169289.36</v>
      </c>
      <c r="W87" s="187">
        <v>32847773.04</v>
      </c>
      <c r="X87" s="187">
        <v>295629.96</v>
      </c>
      <c r="Y87" s="187">
        <v>227639.33</v>
      </c>
      <c r="Z87" s="187">
        <v>0</v>
      </c>
      <c r="AA87" s="187">
        <v>0</v>
      </c>
      <c r="AB87" s="187">
        <v>0</v>
      </c>
      <c r="AC87" s="187">
        <v>0</v>
      </c>
      <c r="AD87" s="187">
        <v>0</v>
      </c>
      <c r="AE87" s="187">
        <v>0</v>
      </c>
      <c r="AF87" s="187">
        <v>0</v>
      </c>
      <c r="AG87" s="187">
        <v>0</v>
      </c>
      <c r="AH87" s="187">
        <v>14322</v>
      </c>
      <c r="AI87" s="187">
        <v>32310181.75</v>
      </c>
      <c r="AJ87" s="187">
        <v>493000</v>
      </c>
      <c r="AK87" s="187">
        <v>227766</v>
      </c>
      <c r="AL87" s="199">
        <v>0.58</v>
      </c>
      <c r="AM87" s="187">
        <v>208150.69</v>
      </c>
      <c r="AN87" s="187">
        <v>32329797</v>
      </c>
      <c r="AO87" s="187">
        <v>12173.5</v>
      </c>
      <c r="AP87" s="187">
        <v>506669.51</v>
      </c>
      <c r="AQ87" s="187">
        <v>494496.01</v>
      </c>
      <c r="AR87" s="187">
        <v>31835301</v>
      </c>
      <c r="AS87" s="187">
        <v>16164899</v>
      </c>
      <c r="AT87" s="187">
        <v>12931919</v>
      </c>
      <c r="AU87" s="187">
        <v>2909682</v>
      </c>
      <c r="AV87" s="187">
        <v>323298</v>
      </c>
      <c r="AW87" s="187">
        <v>14322</v>
      </c>
      <c r="AX87" s="187">
        <v>0</v>
      </c>
      <c r="AY87" s="183" t="s">
        <v>812</v>
      </c>
      <c r="AZ87" s="184" t="s">
        <v>813</v>
      </c>
      <c r="BA87" s="193" t="s">
        <v>404</v>
      </c>
    </row>
    <row r="88" spans="1:53" ht="15">
      <c r="A88" s="21">
        <v>84</v>
      </c>
      <c r="B88" s="22" t="s">
        <v>406</v>
      </c>
      <c r="C88" s="103" t="s">
        <v>407</v>
      </c>
      <c r="D88" s="187">
        <v>2632</v>
      </c>
      <c r="E88" s="187">
        <v>53831261</v>
      </c>
      <c r="F88" s="187">
        <v>24870042.58</v>
      </c>
      <c r="G88" s="187">
        <v>377866.49</v>
      </c>
      <c r="H88" s="187">
        <v>1708450.66</v>
      </c>
      <c r="I88" s="187">
        <v>1330584.17</v>
      </c>
      <c r="J88" s="187">
        <v>715480.94</v>
      </c>
      <c r="K88" s="187">
        <v>34914.29</v>
      </c>
      <c r="L88" s="187">
        <v>11415.83</v>
      </c>
      <c r="M88" s="187">
        <v>0</v>
      </c>
      <c r="N88" s="187">
        <v>473272.81</v>
      </c>
      <c r="O88" s="187">
        <v>2565668.04</v>
      </c>
      <c r="P88" s="187">
        <v>29414.43</v>
      </c>
      <c r="Q88" s="187">
        <v>3635.18</v>
      </c>
      <c r="R88" s="187">
        <v>0</v>
      </c>
      <c r="S88" s="187">
        <v>7830.37</v>
      </c>
      <c r="T88" s="187">
        <v>3751.82</v>
      </c>
      <c r="U88" s="187">
        <v>0</v>
      </c>
      <c r="V88" s="187">
        <v>44631.8</v>
      </c>
      <c r="W88" s="187">
        <v>22259742.74</v>
      </c>
      <c r="X88" s="187">
        <v>840863.97</v>
      </c>
      <c r="Y88" s="187">
        <v>108712.23</v>
      </c>
      <c r="Z88" s="187">
        <v>0</v>
      </c>
      <c r="AA88" s="187">
        <v>0</v>
      </c>
      <c r="AB88" s="187">
        <v>0</v>
      </c>
      <c r="AC88" s="187">
        <v>0</v>
      </c>
      <c r="AD88" s="187">
        <v>0</v>
      </c>
      <c r="AE88" s="187">
        <v>0</v>
      </c>
      <c r="AF88" s="187">
        <v>0</v>
      </c>
      <c r="AG88" s="187">
        <v>0</v>
      </c>
      <c r="AH88" s="187">
        <v>0</v>
      </c>
      <c r="AI88" s="187">
        <v>21310166.54</v>
      </c>
      <c r="AJ88" s="187">
        <v>468129.13</v>
      </c>
      <c r="AK88" s="187">
        <v>216275.66</v>
      </c>
      <c r="AL88" s="199">
        <v>0.87</v>
      </c>
      <c r="AM88" s="187">
        <v>687864.39</v>
      </c>
      <c r="AN88" s="187">
        <v>20838578</v>
      </c>
      <c r="AO88" s="187">
        <v>62442.35</v>
      </c>
      <c r="AP88" s="187">
        <v>15344.59</v>
      </c>
      <c r="AQ88" s="187">
        <v>-47097.76</v>
      </c>
      <c r="AR88" s="187">
        <v>20885676</v>
      </c>
      <c r="AS88" s="187">
        <v>10419289</v>
      </c>
      <c r="AT88" s="187">
        <v>8335431</v>
      </c>
      <c r="AU88" s="187">
        <v>1875472</v>
      </c>
      <c r="AV88" s="187">
        <v>208386</v>
      </c>
      <c r="AW88" s="187">
        <v>0</v>
      </c>
      <c r="AX88" s="187">
        <v>0</v>
      </c>
      <c r="AY88" s="183" t="s">
        <v>806</v>
      </c>
      <c r="AZ88" s="182" t="s">
        <v>790</v>
      </c>
      <c r="BA88" s="193" t="s">
        <v>406</v>
      </c>
    </row>
    <row r="89" spans="1:53" ht="15">
      <c r="A89" s="21">
        <v>85</v>
      </c>
      <c r="B89" s="22" t="s">
        <v>408</v>
      </c>
      <c r="C89" s="103" t="s">
        <v>409</v>
      </c>
      <c r="D89" s="187">
        <v>3512</v>
      </c>
      <c r="E89" s="187">
        <v>73945316</v>
      </c>
      <c r="F89" s="187">
        <v>34162735.99</v>
      </c>
      <c r="G89" s="187">
        <v>540387.26</v>
      </c>
      <c r="H89" s="187">
        <v>1123432.13</v>
      </c>
      <c r="I89" s="187">
        <v>583044.87</v>
      </c>
      <c r="J89" s="187">
        <v>2143042.04</v>
      </c>
      <c r="K89" s="187">
        <v>61408.98</v>
      </c>
      <c r="L89" s="187">
        <v>27613.49</v>
      </c>
      <c r="M89" s="187">
        <v>0</v>
      </c>
      <c r="N89" s="187">
        <v>1013141.44</v>
      </c>
      <c r="O89" s="187">
        <v>3828250.82</v>
      </c>
      <c r="P89" s="187">
        <v>126338.5</v>
      </c>
      <c r="Q89" s="187">
        <v>2527.28</v>
      </c>
      <c r="R89" s="187">
        <v>7609.35</v>
      </c>
      <c r="S89" s="187">
        <v>27613.49</v>
      </c>
      <c r="T89" s="187">
        <v>0</v>
      </c>
      <c r="U89" s="187">
        <v>0</v>
      </c>
      <c r="V89" s="187">
        <v>164088.62</v>
      </c>
      <c r="W89" s="187">
        <v>30170396.55</v>
      </c>
      <c r="X89" s="187">
        <v>220000</v>
      </c>
      <c r="Y89" s="187">
        <v>151002.3</v>
      </c>
      <c r="Z89" s="187">
        <v>0</v>
      </c>
      <c r="AA89" s="187">
        <v>0</v>
      </c>
      <c r="AB89" s="187">
        <v>0</v>
      </c>
      <c r="AC89" s="187">
        <v>0</v>
      </c>
      <c r="AD89" s="187">
        <v>0</v>
      </c>
      <c r="AE89" s="187">
        <v>0</v>
      </c>
      <c r="AF89" s="187">
        <v>0</v>
      </c>
      <c r="AG89" s="187">
        <v>0</v>
      </c>
      <c r="AH89" s="187">
        <v>0</v>
      </c>
      <c r="AI89" s="187">
        <v>29799394.25</v>
      </c>
      <c r="AJ89" s="187">
        <v>200000</v>
      </c>
      <c r="AK89" s="187">
        <v>92400</v>
      </c>
      <c r="AL89" s="199">
        <v>0.27</v>
      </c>
      <c r="AM89" s="187">
        <v>1584266</v>
      </c>
      <c r="AN89" s="187">
        <v>28307528</v>
      </c>
      <c r="AO89" s="187">
        <v>19176.83</v>
      </c>
      <c r="AP89" s="187">
        <v>102941.07</v>
      </c>
      <c r="AQ89" s="187">
        <v>83764.24</v>
      </c>
      <c r="AR89" s="187">
        <v>28223764</v>
      </c>
      <c r="AS89" s="187">
        <v>14153764</v>
      </c>
      <c r="AT89" s="187">
        <v>11323011</v>
      </c>
      <c r="AU89" s="187">
        <v>2547678</v>
      </c>
      <c r="AV89" s="187">
        <v>283075</v>
      </c>
      <c r="AW89" s="187">
        <v>0</v>
      </c>
      <c r="AX89" s="187">
        <v>0</v>
      </c>
      <c r="AY89" s="183" t="s">
        <v>779</v>
      </c>
      <c r="AZ89" s="182" t="s">
        <v>780</v>
      </c>
      <c r="BA89" s="193" t="s">
        <v>408</v>
      </c>
    </row>
    <row r="90" spans="1:53" ht="15">
      <c r="A90" s="21">
        <v>86</v>
      </c>
      <c r="B90" s="22" t="s">
        <v>410</v>
      </c>
      <c r="C90" s="103" t="s">
        <v>411</v>
      </c>
      <c r="D90" s="187">
        <v>4143</v>
      </c>
      <c r="E90" s="187">
        <v>115510102</v>
      </c>
      <c r="F90" s="187">
        <v>53365667.12</v>
      </c>
      <c r="G90" s="187">
        <v>883702.3</v>
      </c>
      <c r="H90" s="187">
        <v>2170238.57</v>
      </c>
      <c r="I90" s="187">
        <v>1286536.27</v>
      </c>
      <c r="J90" s="187">
        <v>3633910.01</v>
      </c>
      <c r="K90" s="187">
        <v>93916.94</v>
      </c>
      <c r="L90" s="187">
        <v>52109.05</v>
      </c>
      <c r="M90" s="187">
        <v>10873.31</v>
      </c>
      <c r="N90" s="187">
        <v>2204840.66</v>
      </c>
      <c r="O90" s="187">
        <v>7282186.24</v>
      </c>
      <c r="P90" s="187">
        <v>155356.16</v>
      </c>
      <c r="Q90" s="187">
        <v>28919.52</v>
      </c>
      <c r="R90" s="187">
        <v>250.92</v>
      </c>
      <c r="S90" s="187">
        <v>21925.01</v>
      </c>
      <c r="T90" s="187">
        <v>0</v>
      </c>
      <c r="U90" s="187">
        <v>0</v>
      </c>
      <c r="V90" s="187">
        <v>206451.61</v>
      </c>
      <c r="W90" s="187">
        <v>45877029.27</v>
      </c>
      <c r="X90" s="187">
        <v>458770.29</v>
      </c>
      <c r="Y90" s="187">
        <v>196025.65</v>
      </c>
      <c r="Z90" s="187">
        <v>0</v>
      </c>
      <c r="AA90" s="187">
        <v>0</v>
      </c>
      <c r="AB90" s="187">
        <v>0</v>
      </c>
      <c r="AC90" s="187">
        <v>0</v>
      </c>
      <c r="AD90" s="187">
        <v>0</v>
      </c>
      <c r="AE90" s="187">
        <v>0</v>
      </c>
      <c r="AF90" s="187">
        <v>0</v>
      </c>
      <c r="AG90" s="187">
        <v>0</v>
      </c>
      <c r="AH90" s="187">
        <v>0</v>
      </c>
      <c r="AI90" s="187">
        <v>45222233.33</v>
      </c>
      <c r="AJ90" s="187">
        <v>0</v>
      </c>
      <c r="AK90" s="187">
        <v>0</v>
      </c>
      <c r="AL90" s="199">
        <v>0</v>
      </c>
      <c r="AM90" s="187">
        <v>2134626</v>
      </c>
      <c r="AN90" s="187">
        <v>43087607</v>
      </c>
      <c r="AO90" s="187">
        <v>67187.65</v>
      </c>
      <c r="AP90" s="187">
        <v>179601.28</v>
      </c>
      <c r="AQ90" s="187">
        <v>112413.63</v>
      </c>
      <c r="AR90" s="187">
        <v>42975193</v>
      </c>
      <c r="AS90" s="187">
        <v>21543804</v>
      </c>
      <c r="AT90" s="187">
        <v>17235043</v>
      </c>
      <c r="AU90" s="187">
        <v>4308761</v>
      </c>
      <c r="AV90" s="187">
        <v>0</v>
      </c>
      <c r="AW90" s="187">
        <v>0</v>
      </c>
      <c r="AX90" s="187">
        <v>0</v>
      </c>
      <c r="AY90" s="183" t="s">
        <v>797</v>
      </c>
      <c r="AZ90" s="182" t="s">
        <v>762</v>
      </c>
      <c r="BA90" s="193" t="s">
        <v>410</v>
      </c>
    </row>
    <row r="91" spans="1:53" ht="15">
      <c r="A91" s="21">
        <v>87</v>
      </c>
      <c r="B91" s="22" t="s">
        <v>412</v>
      </c>
      <c r="C91" s="103" t="s">
        <v>413</v>
      </c>
      <c r="D91" s="187">
        <v>6993</v>
      </c>
      <c r="E91" s="187">
        <v>88037539</v>
      </c>
      <c r="F91" s="187">
        <v>40673343.02</v>
      </c>
      <c r="G91" s="187">
        <v>590011.18</v>
      </c>
      <c r="H91" s="187">
        <v>4070141.97</v>
      </c>
      <c r="I91" s="187">
        <v>3480130.79</v>
      </c>
      <c r="J91" s="187">
        <v>1566751.19</v>
      </c>
      <c r="K91" s="187">
        <v>67403.87</v>
      </c>
      <c r="L91" s="187">
        <v>113435.7</v>
      </c>
      <c r="M91" s="187">
        <v>0</v>
      </c>
      <c r="N91" s="187">
        <v>869693.05</v>
      </c>
      <c r="O91" s="187">
        <v>6097414.6</v>
      </c>
      <c r="P91" s="187">
        <v>55246.76</v>
      </c>
      <c r="Q91" s="187">
        <v>4920.86</v>
      </c>
      <c r="R91" s="187">
        <v>7115.38</v>
      </c>
      <c r="S91" s="187">
        <v>21940.28</v>
      </c>
      <c r="T91" s="187">
        <v>0</v>
      </c>
      <c r="U91" s="187">
        <v>0</v>
      </c>
      <c r="V91" s="187">
        <v>89223.28</v>
      </c>
      <c r="W91" s="187">
        <v>34486705.14</v>
      </c>
      <c r="X91" s="187">
        <v>689734.1</v>
      </c>
      <c r="Y91" s="187">
        <v>270767.61</v>
      </c>
      <c r="Z91" s="187">
        <v>0</v>
      </c>
      <c r="AA91" s="187">
        <v>0</v>
      </c>
      <c r="AB91" s="187">
        <v>0</v>
      </c>
      <c r="AC91" s="187">
        <v>0</v>
      </c>
      <c r="AD91" s="187">
        <v>0</v>
      </c>
      <c r="AE91" s="187">
        <v>0</v>
      </c>
      <c r="AF91" s="187">
        <v>0</v>
      </c>
      <c r="AG91" s="187">
        <v>0</v>
      </c>
      <c r="AH91" s="187">
        <v>0</v>
      </c>
      <c r="AI91" s="187">
        <v>33526203.43</v>
      </c>
      <c r="AJ91" s="187">
        <v>0</v>
      </c>
      <c r="AK91" s="187">
        <v>0</v>
      </c>
      <c r="AL91" s="199">
        <v>0</v>
      </c>
      <c r="AM91" s="187">
        <v>1724335.26</v>
      </c>
      <c r="AN91" s="187">
        <v>31801868</v>
      </c>
      <c r="AO91" s="187">
        <v>25168.61</v>
      </c>
      <c r="AP91" s="187">
        <v>152872.71</v>
      </c>
      <c r="AQ91" s="187">
        <v>127704.1</v>
      </c>
      <c r="AR91" s="187">
        <v>31674164</v>
      </c>
      <c r="AS91" s="187">
        <v>15900934</v>
      </c>
      <c r="AT91" s="187">
        <v>12720747</v>
      </c>
      <c r="AU91" s="187">
        <v>3180187</v>
      </c>
      <c r="AV91" s="187">
        <v>0</v>
      </c>
      <c r="AW91" s="187">
        <v>0</v>
      </c>
      <c r="AX91" s="187">
        <v>0</v>
      </c>
      <c r="AY91" s="183" t="s">
        <v>789</v>
      </c>
      <c r="AZ91" s="182" t="s">
        <v>762</v>
      </c>
      <c r="BA91" s="193" t="s">
        <v>412</v>
      </c>
    </row>
    <row r="92" spans="1:53" ht="15">
      <c r="A92" s="21">
        <v>88</v>
      </c>
      <c r="B92" s="22" t="s">
        <v>414</v>
      </c>
      <c r="C92" s="103" t="s">
        <v>415</v>
      </c>
      <c r="D92" s="187">
        <v>2306</v>
      </c>
      <c r="E92" s="187">
        <v>55081429</v>
      </c>
      <c r="F92" s="187">
        <v>25447620.2</v>
      </c>
      <c r="G92" s="187">
        <v>410808.04</v>
      </c>
      <c r="H92" s="187">
        <v>1980247.97</v>
      </c>
      <c r="I92" s="187">
        <v>1569439.93</v>
      </c>
      <c r="J92" s="187">
        <v>1367532.12</v>
      </c>
      <c r="K92" s="187">
        <v>20902.98</v>
      </c>
      <c r="L92" s="187">
        <v>30261.47</v>
      </c>
      <c r="M92" s="187">
        <v>141767</v>
      </c>
      <c r="N92" s="187">
        <v>716856.99</v>
      </c>
      <c r="O92" s="187">
        <v>3846760.49</v>
      </c>
      <c r="P92" s="187">
        <v>84333.17</v>
      </c>
      <c r="Q92" s="187">
        <v>105763.53</v>
      </c>
      <c r="R92" s="187">
        <v>5525.74</v>
      </c>
      <c r="S92" s="187">
        <v>19201.95</v>
      </c>
      <c r="T92" s="187">
        <v>47297.25</v>
      </c>
      <c r="U92" s="187">
        <v>0</v>
      </c>
      <c r="V92" s="187">
        <v>262121.64</v>
      </c>
      <c r="W92" s="187">
        <v>21338738.07</v>
      </c>
      <c r="X92" s="187">
        <v>213556</v>
      </c>
      <c r="Y92" s="187">
        <v>99140.86</v>
      </c>
      <c r="Z92" s="187">
        <v>0</v>
      </c>
      <c r="AA92" s="187">
        <v>0</v>
      </c>
      <c r="AB92" s="187">
        <v>0</v>
      </c>
      <c r="AC92" s="187">
        <v>0</v>
      </c>
      <c r="AD92" s="187">
        <v>0</v>
      </c>
      <c r="AE92" s="187">
        <v>0</v>
      </c>
      <c r="AF92" s="187">
        <v>0</v>
      </c>
      <c r="AG92" s="187">
        <v>0</v>
      </c>
      <c r="AH92" s="187">
        <v>0</v>
      </c>
      <c r="AI92" s="187">
        <v>21026041.21</v>
      </c>
      <c r="AJ92" s="187">
        <v>820000</v>
      </c>
      <c r="AK92" s="187">
        <v>378840</v>
      </c>
      <c r="AL92" s="199">
        <v>1.49</v>
      </c>
      <c r="AM92" s="187">
        <v>103194</v>
      </c>
      <c r="AN92" s="187">
        <v>21301687</v>
      </c>
      <c r="AO92" s="187">
        <v>33462.52</v>
      </c>
      <c r="AP92" s="187">
        <v>35074.93</v>
      </c>
      <c r="AQ92" s="187">
        <v>1612.41</v>
      </c>
      <c r="AR92" s="187">
        <v>21300075</v>
      </c>
      <c r="AS92" s="187">
        <v>10650844</v>
      </c>
      <c r="AT92" s="187">
        <v>8520675</v>
      </c>
      <c r="AU92" s="187">
        <v>2130169</v>
      </c>
      <c r="AV92" s="187">
        <v>0</v>
      </c>
      <c r="AW92" s="187">
        <v>0</v>
      </c>
      <c r="AX92" s="187">
        <v>0</v>
      </c>
      <c r="AY92" s="183" t="s">
        <v>808</v>
      </c>
      <c r="AZ92" s="182" t="s">
        <v>762</v>
      </c>
      <c r="BA92" s="193" t="s">
        <v>414</v>
      </c>
    </row>
    <row r="93" spans="1:53" ht="15">
      <c r="A93" s="21">
        <v>89</v>
      </c>
      <c r="B93" s="22" t="s">
        <v>416</v>
      </c>
      <c r="C93" s="103" t="s">
        <v>417</v>
      </c>
      <c r="D93" s="187">
        <v>10389</v>
      </c>
      <c r="E93" s="187">
        <v>228779374</v>
      </c>
      <c r="F93" s="187">
        <v>105696070.79</v>
      </c>
      <c r="G93" s="187">
        <v>1693416.23</v>
      </c>
      <c r="H93" s="187">
        <v>6452197.3</v>
      </c>
      <c r="I93" s="187">
        <v>4758781.07</v>
      </c>
      <c r="J93" s="187">
        <v>2839156.04</v>
      </c>
      <c r="K93" s="187">
        <v>41401.84</v>
      </c>
      <c r="L93" s="187">
        <v>117683.34</v>
      </c>
      <c r="M93" s="187">
        <v>400296.65</v>
      </c>
      <c r="N93" s="187">
        <v>2375803.71</v>
      </c>
      <c r="O93" s="187">
        <v>10533122.65</v>
      </c>
      <c r="P93" s="187">
        <v>102200.12</v>
      </c>
      <c r="Q93" s="187">
        <v>372258.67</v>
      </c>
      <c r="R93" s="187">
        <v>5140.96</v>
      </c>
      <c r="S93" s="187">
        <v>37381.22</v>
      </c>
      <c r="T93" s="187">
        <v>213439.31</v>
      </c>
      <c r="U93" s="187">
        <v>0</v>
      </c>
      <c r="V93" s="187">
        <v>730420.28</v>
      </c>
      <c r="W93" s="187">
        <v>94432527.86</v>
      </c>
      <c r="X93" s="187">
        <v>611000</v>
      </c>
      <c r="Y93" s="187">
        <v>434463.69</v>
      </c>
      <c r="Z93" s="187">
        <v>0</v>
      </c>
      <c r="AA93" s="187">
        <v>150018.75</v>
      </c>
      <c r="AB93" s="187">
        <v>94200</v>
      </c>
      <c r="AC93" s="187">
        <v>94200</v>
      </c>
      <c r="AD93" s="187">
        <v>0</v>
      </c>
      <c r="AE93" s="187">
        <v>0</v>
      </c>
      <c r="AF93" s="187">
        <v>0</v>
      </c>
      <c r="AG93" s="187">
        <v>0</v>
      </c>
      <c r="AH93" s="187">
        <v>344672.64</v>
      </c>
      <c r="AI93" s="187">
        <v>93042391.53</v>
      </c>
      <c r="AJ93" s="187">
        <v>3346507.99</v>
      </c>
      <c r="AK93" s="187">
        <v>1546086.69</v>
      </c>
      <c r="AL93" s="199">
        <v>1.46</v>
      </c>
      <c r="AM93" s="187">
        <v>944282.07</v>
      </c>
      <c r="AN93" s="187">
        <v>93644196</v>
      </c>
      <c r="AO93" s="187">
        <v>232188.13</v>
      </c>
      <c r="AP93" s="187">
        <v>1799328.79</v>
      </c>
      <c r="AQ93" s="187">
        <v>1567140.66</v>
      </c>
      <c r="AR93" s="187">
        <v>92077055</v>
      </c>
      <c r="AS93" s="187">
        <v>46672079.25</v>
      </c>
      <c r="AT93" s="187">
        <v>45885656</v>
      </c>
      <c r="AU93" s="187">
        <v>0</v>
      </c>
      <c r="AV93" s="187">
        <v>936442</v>
      </c>
      <c r="AW93" s="187">
        <v>344672.64</v>
      </c>
      <c r="AX93" s="187">
        <v>0</v>
      </c>
      <c r="AY93" s="183" t="s">
        <v>781</v>
      </c>
      <c r="AZ93" s="182" t="s">
        <v>814</v>
      </c>
      <c r="BA93" s="193" t="s">
        <v>416</v>
      </c>
    </row>
    <row r="94" spans="1:53" ht="15">
      <c r="A94" s="21">
        <v>90</v>
      </c>
      <c r="B94" s="22" t="s">
        <v>418</v>
      </c>
      <c r="C94" s="103" t="s">
        <v>419</v>
      </c>
      <c r="D94" s="187">
        <v>3967</v>
      </c>
      <c r="E94" s="187">
        <v>133360759</v>
      </c>
      <c r="F94" s="187">
        <v>61612670.66</v>
      </c>
      <c r="G94" s="187">
        <v>943678.04</v>
      </c>
      <c r="H94" s="187">
        <v>1083277.18</v>
      </c>
      <c r="I94" s="187">
        <v>139599.14</v>
      </c>
      <c r="J94" s="187">
        <v>1526945.13</v>
      </c>
      <c r="K94" s="187">
        <v>51531.73</v>
      </c>
      <c r="L94" s="187">
        <v>9244.74</v>
      </c>
      <c r="M94" s="187">
        <v>0</v>
      </c>
      <c r="N94" s="187">
        <v>2341119.63</v>
      </c>
      <c r="O94" s="187">
        <v>4068440.37</v>
      </c>
      <c r="P94" s="187">
        <v>107954.87</v>
      </c>
      <c r="Q94" s="187">
        <v>116870.18</v>
      </c>
      <c r="R94" s="187">
        <v>7117.97</v>
      </c>
      <c r="S94" s="187">
        <v>12146.23</v>
      </c>
      <c r="T94" s="187">
        <v>3609.2</v>
      </c>
      <c r="U94" s="187">
        <v>0</v>
      </c>
      <c r="V94" s="187">
        <v>247698.45</v>
      </c>
      <c r="W94" s="187">
        <v>57296531.84</v>
      </c>
      <c r="X94" s="187">
        <v>522169.06</v>
      </c>
      <c r="Y94" s="187">
        <v>181016.82</v>
      </c>
      <c r="Z94" s="187">
        <v>0</v>
      </c>
      <c r="AA94" s="187">
        <v>0</v>
      </c>
      <c r="AB94" s="187">
        <v>0</v>
      </c>
      <c r="AC94" s="187">
        <v>0</v>
      </c>
      <c r="AD94" s="187">
        <v>0</v>
      </c>
      <c r="AE94" s="187">
        <v>0</v>
      </c>
      <c r="AF94" s="187">
        <v>0</v>
      </c>
      <c r="AG94" s="187">
        <v>0</v>
      </c>
      <c r="AH94" s="187">
        <v>0</v>
      </c>
      <c r="AI94" s="187">
        <v>56593345.96</v>
      </c>
      <c r="AJ94" s="187">
        <v>533442.32</v>
      </c>
      <c r="AK94" s="187">
        <v>246450.35</v>
      </c>
      <c r="AL94" s="199">
        <v>0.4</v>
      </c>
      <c r="AM94" s="187">
        <v>2968895.96</v>
      </c>
      <c r="AN94" s="187">
        <v>53870900</v>
      </c>
      <c r="AO94" s="187">
        <v>88954.3</v>
      </c>
      <c r="AP94" s="187">
        <v>100692.13</v>
      </c>
      <c r="AQ94" s="187">
        <v>11737.83</v>
      </c>
      <c r="AR94" s="187">
        <v>53859162</v>
      </c>
      <c r="AS94" s="187">
        <v>26935450</v>
      </c>
      <c r="AT94" s="187">
        <v>21548360</v>
      </c>
      <c r="AU94" s="187">
        <v>4848381</v>
      </c>
      <c r="AV94" s="187">
        <v>538709</v>
      </c>
      <c r="AW94" s="187">
        <v>0</v>
      </c>
      <c r="AX94" s="187">
        <v>0</v>
      </c>
      <c r="AY94" s="183" t="s">
        <v>801</v>
      </c>
      <c r="AZ94" s="182" t="s">
        <v>802</v>
      </c>
      <c r="BA94" s="193" t="s">
        <v>418</v>
      </c>
    </row>
    <row r="95" spans="1:53" ht="15">
      <c r="A95" s="21">
        <v>91</v>
      </c>
      <c r="B95" s="22" t="s">
        <v>420</v>
      </c>
      <c r="C95" s="103" t="s">
        <v>421</v>
      </c>
      <c r="D95" s="187">
        <v>2872</v>
      </c>
      <c r="E95" s="187">
        <v>81862080</v>
      </c>
      <c r="F95" s="187">
        <v>37820280.96</v>
      </c>
      <c r="G95" s="187">
        <v>562263.92</v>
      </c>
      <c r="H95" s="187">
        <v>1736368.84</v>
      </c>
      <c r="I95" s="187">
        <v>1174104.92</v>
      </c>
      <c r="J95" s="187">
        <v>2253903.16</v>
      </c>
      <c r="K95" s="187">
        <v>78107.32</v>
      </c>
      <c r="L95" s="187">
        <v>0</v>
      </c>
      <c r="M95" s="187">
        <v>0</v>
      </c>
      <c r="N95" s="187">
        <v>492485.47</v>
      </c>
      <c r="O95" s="187">
        <v>3998600.87</v>
      </c>
      <c r="P95" s="187">
        <v>39009.93</v>
      </c>
      <c r="Q95" s="187">
        <v>0</v>
      </c>
      <c r="R95" s="187">
        <v>0</v>
      </c>
      <c r="S95" s="187">
        <v>0</v>
      </c>
      <c r="T95" s="187">
        <v>0</v>
      </c>
      <c r="U95" s="187">
        <v>0</v>
      </c>
      <c r="V95" s="187">
        <v>39009.93</v>
      </c>
      <c r="W95" s="187">
        <v>33782670.16</v>
      </c>
      <c r="X95" s="187">
        <v>300000</v>
      </c>
      <c r="Y95" s="187">
        <v>127360.26</v>
      </c>
      <c r="Z95" s="187">
        <v>0</v>
      </c>
      <c r="AA95" s="187">
        <v>0</v>
      </c>
      <c r="AB95" s="187">
        <v>0</v>
      </c>
      <c r="AC95" s="187">
        <v>0</v>
      </c>
      <c r="AD95" s="187">
        <v>0</v>
      </c>
      <c r="AE95" s="187">
        <v>0</v>
      </c>
      <c r="AF95" s="187">
        <v>0</v>
      </c>
      <c r="AG95" s="187">
        <v>0</v>
      </c>
      <c r="AH95" s="187">
        <v>0</v>
      </c>
      <c r="AI95" s="187">
        <v>33355309.9</v>
      </c>
      <c r="AJ95" s="187">
        <v>1495000</v>
      </c>
      <c r="AK95" s="187">
        <v>690690</v>
      </c>
      <c r="AL95" s="199">
        <v>1.83</v>
      </c>
      <c r="AM95" s="187">
        <v>347360</v>
      </c>
      <c r="AN95" s="187">
        <v>33698640</v>
      </c>
      <c r="AO95" s="187">
        <v>137792.42</v>
      </c>
      <c r="AP95" s="187">
        <v>102556.63</v>
      </c>
      <c r="AQ95" s="187">
        <v>-35235.79</v>
      </c>
      <c r="AR95" s="187">
        <v>33733876</v>
      </c>
      <c r="AS95" s="187">
        <v>16849320</v>
      </c>
      <c r="AT95" s="187">
        <v>13479456</v>
      </c>
      <c r="AU95" s="187">
        <v>3032878</v>
      </c>
      <c r="AV95" s="187">
        <v>336986</v>
      </c>
      <c r="AW95" s="187">
        <v>0</v>
      </c>
      <c r="AX95" s="187">
        <v>0</v>
      </c>
      <c r="AY95" s="183" t="s">
        <v>815</v>
      </c>
      <c r="AZ95" s="182" t="s">
        <v>794</v>
      </c>
      <c r="BA95" s="193" t="s">
        <v>420</v>
      </c>
    </row>
    <row r="96" spans="1:53" ht="15">
      <c r="A96" s="21">
        <v>92</v>
      </c>
      <c r="B96" s="22" t="s">
        <v>422</v>
      </c>
      <c r="C96" s="103" t="s">
        <v>423</v>
      </c>
      <c r="D96" s="187">
        <v>2968</v>
      </c>
      <c r="E96" s="187">
        <v>132626746</v>
      </c>
      <c r="F96" s="187">
        <v>61273556.65</v>
      </c>
      <c r="G96" s="187">
        <v>964815</v>
      </c>
      <c r="H96" s="187">
        <v>1419187</v>
      </c>
      <c r="I96" s="187">
        <v>454372</v>
      </c>
      <c r="J96" s="187">
        <v>1912441</v>
      </c>
      <c r="K96" s="187">
        <v>0</v>
      </c>
      <c r="L96" s="187">
        <v>0</v>
      </c>
      <c r="M96" s="187">
        <v>157591</v>
      </c>
      <c r="N96" s="187">
        <v>1465008</v>
      </c>
      <c r="O96" s="187">
        <v>3989412</v>
      </c>
      <c r="P96" s="187">
        <v>46311</v>
      </c>
      <c r="Q96" s="187">
        <v>135421</v>
      </c>
      <c r="R96" s="187">
        <v>0</v>
      </c>
      <c r="S96" s="187">
        <v>0</v>
      </c>
      <c r="T96" s="187">
        <v>0</v>
      </c>
      <c r="U96" s="187">
        <v>0</v>
      </c>
      <c r="V96" s="187">
        <v>181732</v>
      </c>
      <c r="W96" s="187">
        <v>57102412.65</v>
      </c>
      <c r="X96" s="187">
        <v>300000</v>
      </c>
      <c r="Y96" s="187">
        <v>151492.03</v>
      </c>
      <c r="Z96" s="187">
        <v>0</v>
      </c>
      <c r="AA96" s="187">
        <v>0</v>
      </c>
      <c r="AB96" s="187">
        <v>0</v>
      </c>
      <c r="AC96" s="187">
        <v>0</v>
      </c>
      <c r="AD96" s="187">
        <v>0</v>
      </c>
      <c r="AE96" s="187">
        <v>0</v>
      </c>
      <c r="AF96" s="187">
        <v>0</v>
      </c>
      <c r="AG96" s="187">
        <v>0</v>
      </c>
      <c r="AH96" s="187">
        <v>0</v>
      </c>
      <c r="AI96" s="187">
        <v>56650920.62</v>
      </c>
      <c r="AJ96" s="187">
        <v>0</v>
      </c>
      <c r="AK96" s="187">
        <v>0</v>
      </c>
      <c r="AL96" s="199">
        <v>0</v>
      </c>
      <c r="AM96" s="187">
        <v>4000000</v>
      </c>
      <c r="AN96" s="187">
        <v>52650921</v>
      </c>
      <c r="AO96" s="187">
        <v>34230</v>
      </c>
      <c r="AP96" s="187">
        <v>121426</v>
      </c>
      <c r="AQ96" s="187">
        <v>87196</v>
      </c>
      <c r="AR96" s="187">
        <v>52563725</v>
      </c>
      <c r="AS96" s="187">
        <v>26325461</v>
      </c>
      <c r="AT96" s="187">
        <v>21060368</v>
      </c>
      <c r="AU96" s="187">
        <v>4738583</v>
      </c>
      <c r="AV96" s="187">
        <v>526509</v>
      </c>
      <c r="AW96" s="187">
        <v>0</v>
      </c>
      <c r="AX96" s="187">
        <v>0</v>
      </c>
      <c r="AY96" s="183" t="s">
        <v>779</v>
      </c>
      <c r="AZ96" s="182" t="s">
        <v>780</v>
      </c>
      <c r="BA96" s="193" t="s">
        <v>422</v>
      </c>
    </row>
    <row r="97" spans="1:53" ht="15">
      <c r="A97" s="21">
        <v>93</v>
      </c>
      <c r="B97" s="22" t="s">
        <v>424</v>
      </c>
      <c r="C97" s="103" t="s">
        <v>425</v>
      </c>
      <c r="D97" s="187">
        <v>3210</v>
      </c>
      <c r="E97" s="187">
        <v>51573569</v>
      </c>
      <c r="F97" s="187">
        <v>23826988.88</v>
      </c>
      <c r="G97" s="187">
        <v>361270.55</v>
      </c>
      <c r="H97" s="187">
        <v>1879522.28</v>
      </c>
      <c r="I97" s="187">
        <v>1518251.73</v>
      </c>
      <c r="J97" s="187">
        <v>1237625.6</v>
      </c>
      <c r="K97" s="187">
        <v>72543.42</v>
      </c>
      <c r="L97" s="187">
        <v>63839.96</v>
      </c>
      <c r="M97" s="187">
        <v>0</v>
      </c>
      <c r="N97" s="187">
        <v>298976.63</v>
      </c>
      <c r="O97" s="187">
        <v>3191237.34</v>
      </c>
      <c r="P97" s="187">
        <v>49490.08</v>
      </c>
      <c r="Q97" s="187">
        <v>40012.19</v>
      </c>
      <c r="R97" s="187">
        <v>839.2</v>
      </c>
      <c r="S97" s="187">
        <v>20817.95</v>
      </c>
      <c r="T97" s="187">
        <v>3388.77</v>
      </c>
      <c r="U97" s="187">
        <v>0</v>
      </c>
      <c r="V97" s="187">
        <v>114548.19</v>
      </c>
      <c r="W97" s="187">
        <v>20521203.35</v>
      </c>
      <c r="X97" s="187">
        <v>307818.05</v>
      </c>
      <c r="Y97" s="187">
        <v>127958.83</v>
      </c>
      <c r="Z97" s="187">
        <v>0</v>
      </c>
      <c r="AA97" s="187">
        <v>0</v>
      </c>
      <c r="AB97" s="187">
        <v>0</v>
      </c>
      <c r="AC97" s="187">
        <v>0</v>
      </c>
      <c r="AD97" s="187">
        <v>0</v>
      </c>
      <c r="AE97" s="187">
        <v>0</v>
      </c>
      <c r="AF97" s="187">
        <v>0</v>
      </c>
      <c r="AG97" s="187">
        <v>0</v>
      </c>
      <c r="AH97" s="187">
        <v>0</v>
      </c>
      <c r="AI97" s="187">
        <v>20085426.47</v>
      </c>
      <c r="AJ97" s="187">
        <v>720252</v>
      </c>
      <c r="AK97" s="187">
        <v>332756.42</v>
      </c>
      <c r="AL97" s="199">
        <v>1.4</v>
      </c>
      <c r="AM97" s="187">
        <v>477421</v>
      </c>
      <c r="AN97" s="187">
        <v>19940762</v>
      </c>
      <c r="AO97" s="187">
        <v>18067.82</v>
      </c>
      <c r="AP97" s="187">
        <v>199212.3</v>
      </c>
      <c r="AQ97" s="187">
        <v>181144.48</v>
      </c>
      <c r="AR97" s="187">
        <v>19759618</v>
      </c>
      <c r="AS97" s="187">
        <v>9970381</v>
      </c>
      <c r="AT97" s="187">
        <v>7976305</v>
      </c>
      <c r="AU97" s="187">
        <v>1994076</v>
      </c>
      <c r="AV97" s="187">
        <v>0</v>
      </c>
      <c r="AW97" s="187">
        <v>0</v>
      </c>
      <c r="AX97" s="187">
        <v>0</v>
      </c>
      <c r="AY97" s="183" t="s">
        <v>763</v>
      </c>
      <c r="AZ97" s="182" t="s">
        <v>762</v>
      </c>
      <c r="BA97" s="193" t="s">
        <v>424</v>
      </c>
    </row>
    <row r="98" spans="1:53" ht="15">
      <c r="A98" s="21">
        <v>94</v>
      </c>
      <c r="B98" s="22" t="s">
        <v>426</v>
      </c>
      <c r="C98" s="103" t="s">
        <v>427</v>
      </c>
      <c r="D98" s="187">
        <v>3579</v>
      </c>
      <c r="E98" s="187">
        <v>128524212</v>
      </c>
      <c r="F98" s="187">
        <v>59378185.94</v>
      </c>
      <c r="G98" s="187">
        <v>1027947.69</v>
      </c>
      <c r="H98" s="187">
        <v>1640867.39</v>
      </c>
      <c r="I98" s="187">
        <v>612919.7</v>
      </c>
      <c r="J98" s="187">
        <v>2954153.44</v>
      </c>
      <c r="K98" s="187">
        <v>53091.12</v>
      </c>
      <c r="L98" s="187">
        <v>0</v>
      </c>
      <c r="M98" s="187">
        <v>34000</v>
      </c>
      <c r="N98" s="187">
        <v>1850676.76</v>
      </c>
      <c r="O98" s="187">
        <v>5504841.02</v>
      </c>
      <c r="P98" s="187">
        <v>94759.4</v>
      </c>
      <c r="Q98" s="187">
        <v>333664.52</v>
      </c>
      <c r="R98" s="187">
        <v>0</v>
      </c>
      <c r="S98" s="187">
        <v>0</v>
      </c>
      <c r="T98" s="187">
        <v>0</v>
      </c>
      <c r="U98" s="187">
        <v>0</v>
      </c>
      <c r="V98" s="187">
        <v>428423.92</v>
      </c>
      <c r="W98" s="187">
        <v>53444921</v>
      </c>
      <c r="X98" s="187">
        <v>534450</v>
      </c>
      <c r="Y98" s="187">
        <v>183257.72</v>
      </c>
      <c r="Z98" s="187">
        <v>0</v>
      </c>
      <c r="AA98" s="187">
        <v>0</v>
      </c>
      <c r="AB98" s="187">
        <v>0</v>
      </c>
      <c r="AC98" s="187">
        <v>0</v>
      </c>
      <c r="AD98" s="187">
        <v>0</v>
      </c>
      <c r="AE98" s="187">
        <v>0</v>
      </c>
      <c r="AF98" s="187">
        <v>0</v>
      </c>
      <c r="AG98" s="187">
        <v>0</v>
      </c>
      <c r="AH98" s="187">
        <v>0</v>
      </c>
      <c r="AI98" s="187">
        <v>52727213.28</v>
      </c>
      <c r="AJ98" s="187">
        <v>1899310</v>
      </c>
      <c r="AK98" s="187">
        <v>877481.22</v>
      </c>
      <c r="AL98" s="199">
        <v>1.48</v>
      </c>
      <c r="AM98" s="187">
        <v>2729349</v>
      </c>
      <c r="AN98" s="187">
        <v>50875346</v>
      </c>
      <c r="AO98" s="187">
        <v>19936.76</v>
      </c>
      <c r="AP98" s="187">
        <v>66229.02</v>
      </c>
      <c r="AQ98" s="187">
        <v>46292.26</v>
      </c>
      <c r="AR98" s="187">
        <v>50829054</v>
      </c>
      <c r="AS98" s="187">
        <v>25437673</v>
      </c>
      <c r="AT98" s="187">
        <v>20350138</v>
      </c>
      <c r="AU98" s="187">
        <v>5087535</v>
      </c>
      <c r="AV98" s="187">
        <v>0</v>
      </c>
      <c r="AW98" s="187">
        <v>0</v>
      </c>
      <c r="AX98" s="187">
        <v>0</v>
      </c>
      <c r="AY98" s="183" t="s">
        <v>816</v>
      </c>
      <c r="AZ98" s="182" t="s">
        <v>762</v>
      </c>
      <c r="BA98" s="193" t="s">
        <v>426</v>
      </c>
    </row>
    <row r="99" spans="1:53" ht="15">
      <c r="A99" s="21">
        <v>95</v>
      </c>
      <c r="B99" s="22" t="s">
        <v>428</v>
      </c>
      <c r="C99" s="103" t="s">
        <v>429</v>
      </c>
      <c r="D99" s="187">
        <v>6972</v>
      </c>
      <c r="E99" s="187">
        <v>257556647</v>
      </c>
      <c r="F99" s="187">
        <v>118991170.91</v>
      </c>
      <c r="G99" s="187">
        <v>1917917.49</v>
      </c>
      <c r="H99" s="187">
        <v>3487446.26</v>
      </c>
      <c r="I99" s="187">
        <v>1569528.77</v>
      </c>
      <c r="J99" s="187">
        <v>4506639.59</v>
      </c>
      <c r="K99" s="187">
        <v>112399.44</v>
      </c>
      <c r="L99" s="187">
        <v>0</v>
      </c>
      <c r="M99" s="187">
        <v>130828.59</v>
      </c>
      <c r="N99" s="187">
        <v>3029942</v>
      </c>
      <c r="O99" s="187">
        <v>9349338.39</v>
      </c>
      <c r="P99" s="187">
        <v>113588.4</v>
      </c>
      <c r="Q99" s="187">
        <v>0</v>
      </c>
      <c r="R99" s="187">
        <v>0</v>
      </c>
      <c r="S99" s="187">
        <v>0</v>
      </c>
      <c r="T99" s="187">
        <v>0</v>
      </c>
      <c r="U99" s="187">
        <v>0</v>
      </c>
      <c r="V99" s="187">
        <v>113588.4</v>
      </c>
      <c r="W99" s="187">
        <v>109528244.12</v>
      </c>
      <c r="X99" s="187">
        <v>2173843.04</v>
      </c>
      <c r="Y99" s="187">
        <v>350510.67</v>
      </c>
      <c r="Z99" s="187">
        <v>0</v>
      </c>
      <c r="AA99" s="187">
        <v>0</v>
      </c>
      <c r="AB99" s="187">
        <v>0</v>
      </c>
      <c r="AC99" s="187">
        <v>0</v>
      </c>
      <c r="AD99" s="187">
        <v>0</v>
      </c>
      <c r="AE99" s="187">
        <v>0</v>
      </c>
      <c r="AF99" s="187">
        <v>0</v>
      </c>
      <c r="AG99" s="187">
        <v>0</v>
      </c>
      <c r="AH99" s="187">
        <v>0</v>
      </c>
      <c r="AI99" s="187">
        <v>107003890.41</v>
      </c>
      <c r="AJ99" s="187">
        <v>774551</v>
      </c>
      <c r="AK99" s="187">
        <v>357842.56</v>
      </c>
      <c r="AL99" s="199">
        <v>0.3</v>
      </c>
      <c r="AM99" s="187">
        <v>1087231.33</v>
      </c>
      <c r="AN99" s="187">
        <v>106274502</v>
      </c>
      <c r="AO99" s="187">
        <v>58185.52</v>
      </c>
      <c r="AP99" s="187">
        <v>901609.8</v>
      </c>
      <c r="AQ99" s="187">
        <v>843424.28</v>
      </c>
      <c r="AR99" s="187">
        <v>105431078</v>
      </c>
      <c r="AS99" s="187">
        <v>53137251</v>
      </c>
      <c r="AT99" s="187">
        <v>31882351</v>
      </c>
      <c r="AU99" s="187">
        <v>21254900</v>
      </c>
      <c r="AV99" s="187">
        <v>0</v>
      </c>
      <c r="AW99" s="187">
        <v>0</v>
      </c>
      <c r="AX99" s="187">
        <v>0</v>
      </c>
      <c r="AY99" s="183" t="s">
        <v>773</v>
      </c>
      <c r="AZ99" s="183" t="s">
        <v>774</v>
      </c>
      <c r="BA99" s="193" t="s">
        <v>428</v>
      </c>
    </row>
    <row r="100" spans="1:53" ht="15">
      <c r="A100" s="21">
        <v>96</v>
      </c>
      <c r="B100" s="22" t="s">
        <v>430</v>
      </c>
      <c r="C100" s="103" t="s">
        <v>431</v>
      </c>
      <c r="D100" s="187">
        <v>3833</v>
      </c>
      <c r="E100" s="187">
        <v>87032249</v>
      </c>
      <c r="F100" s="187">
        <v>40208899.04</v>
      </c>
      <c r="G100" s="187">
        <v>619506.91</v>
      </c>
      <c r="H100" s="187">
        <v>2059417.2</v>
      </c>
      <c r="I100" s="187">
        <v>1439910.29</v>
      </c>
      <c r="J100" s="187">
        <v>2068667.83</v>
      </c>
      <c r="K100" s="187">
        <v>18500.88</v>
      </c>
      <c r="L100" s="187">
        <v>8807.7</v>
      </c>
      <c r="M100" s="187">
        <v>0</v>
      </c>
      <c r="N100" s="187">
        <v>1280287.59</v>
      </c>
      <c r="O100" s="187">
        <v>4816174.29</v>
      </c>
      <c r="P100" s="187">
        <v>13623.2</v>
      </c>
      <c r="Q100" s="187">
        <v>56097.95</v>
      </c>
      <c r="R100" s="187">
        <v>0</v>
      </c>
      <c r="S100" s="187">
        <v>5284.62</v>
      </c>
      <c r="T100" s="187">
        <v>11679.36</v>
      </c>
      <c r="U100" s="187">
        <v>0</v>
      </c>
      <c r="V100" s="187">
        <v>86685.13</v>
      </c>
      <c r="W100" s="187">
        <v>35306039.62</v>
      </c>
      <c r="X100" s="187">
        <v>600000</v>
      </c>
      <c r="Y100" s="187">
        <v>171116.54</v>
      </c>
      <c r="Z100" s="187">
        <v>0</v>
      </c>
      <c r="AA100" s="187">
        <v>0</v>
      </c>
      <c r="AB100" s="187">
        <v>0</v>
      </c>
      <c r="AC100" s="187">
        <v>0</v>
      </c>
      <c r="AD100" s="187">
        <v>0</v>
      </c>
      <c r="AE100" s="187">
        <v>0</v>
      </c>
      <c r="AF100" s="187">
        <v>0</v>
      </c>
      <c r="AG100" s="187">
        <v>0</v>
      </c>
      <c r="AH100" s="187">
        <v>0</v>
      </c>
      <c r="AI100" s="187">
        <v>34534923.08</v>
      </c>
      <c r="AJ100" s="187">
        <v>-81264</v>
      </c>
      <c r="AK100" s="187">
        <v>-37544</v>
      </c>
      <c r="AL100" s="199">
        <v>-0.09</v>
      </c>
      <c r="AM100" s="187">
        <v>2600000</v>
      </c>
      <c r="AN100" s="187">
        <v>31897379</v>
      </c>
      <c r="AO100" s="187">
        <v>41009.94</v>
      </c>
      <c r="AP100" s="187">
        <v>248373.04</v>
      </c>
      <c r="AQ100" s="187">
        <v>207363.1</v>
      </c>
      <c r="AR100" s="187">
        <v>31690016</v>
      </c>
      <c r="AS100" s="187">
        <v>15948690</v>
      </c>
      <c r="AT100" s="187">
        <v>12758952</v>
      </c>
      <c r="AU100" s="187">
        <v>2870764</v>
      </c>
      <c r="AV100" s="187">
        <v>318974</v>
      </c>
      <c r="AW100" s="187">
        <v>0</v>
      </c>
      <c r="AX100" s="187">
        <v>0</v>
      </c>
      <c r="AY100" s="183" t="s">
        <v>777</v>
      </c>
      <c r="AZ100" s="182" t="s">
        <v>778</v>
      </c>
      <c r="BA100" s="193" t="s">
        <v>430</v>
      </c>
    </row>
    <row r="101" spans="1:53" ht="15">
      <c r="A101" s="21">
        <v>97</v>
      </c>
      <c r="B101" s="22" t="s">
        <v>137</v>
      </c>
      <c r="C101" s="103" t="s">
        <v>432</v>
      </c>
      <c r="D101" s="187">
        <v>1726</v>
      </c>
      <c r="E101" s="187">
        <v>60525856</v>
      </c>
      <c r="F101" s="187">
        <v>27962945.47</v>
      </c>
      <c r="G101" s="187">
        <v>481443.36</v>
      </c>
      <c r="H101" s="187">
        <v>867606.2</v>
      </c>
      <c r="I101" s="187">
        <v>386162.84</v>
      </c>
      <c r="J101" s="187">
        <v>2556269.44</v>
      </c>
      <c r="K101" s="187">
        <v>47759.4</v>
      </c>
      <c r="L101" s="187">
        <v>0</v>
      </c>
      <c r="M101" s="187">
        <v>0</v>
      </c>
      <c r="N101" s="187">
        <v>875674.5</v>
      </c>
      <c r="O101" s="187">
        <v>3865866.18</v>
      </c>
      <c r="P101" s="187">
        <v>66413.92</v>
      </c>
      <c r="Q101" s="187">
        <v>562.72</v>
      </c>
      <c r="R101" s="187">
        <v>8374.84</v>
      </c>
      <c r="S101" s="187">
        <v>0</v>
      </c>
      <c r="T101" s="187">
        <v>0</v>
      </c>
      <c r="U101" s="187">
        <v>0</v>
      </c>
      <c r="V101" s="187">
        <v>75351.48</v>
      </c>
      <c r="W101" s="187">
        <v>24021727.81</v>
      </c>
      <c r="X101" s="187">
        <v>240217.28</v>
      </c>
      <c r="Y101" s="187">
        <v>87849.23</v>
      </c>
      <c r="Z101" s="187">
        <v>0</v>
      </c>
      <c r="AA101" s="187">
        <v>0</v>
      </c>
      <c r="AB101" s="187">
        <v>0</v>
      </c>
      <c r="AC101" s="187">
        <v>0</v>
      </c>
      <c r="AD101" s="187">
        <v>0</v>
      </c>
      <c r="AE101" s="187">
        <v>0</v>
      </c>
      <c r="AF101" s="187">
        <v>0</v>
      </c>
      <c r="AG101" s="187">
        <v>0</v>
      </c>
      <c r="AH101" s="187">
        <v>0</v>
      </c>
      <c r="AI101" s="187">
        <v>23693661.3</v>
      </c>
      <c r="AJ101" s="187">
        <v>100000</v>
      </c>
      <c r="AK101" s="187">
        <v>46200</v>
      </c>
      <c r="AL101" s="199">
        <v>0.17</v>
      </c>
      <c r="AM101" s="187">
        <v>710809.84</v>
      </c>
      <c r="AN101" s="187">
        <v>23029051</v>
      </c>
      <c r="AO101" s="187">
        <v>5173.85</v>
      </c>
      <c r="AP101" s="187">
        <v>44294.34</v>
      </c>
      <c r="AQ101" s="187">
        <v>39120.49</v>
      </c>
      <c r="AR101" s="187">
        <v>22989931</v>
      </c>
      <c r="AS101" s="187">
        <v>11514526</v>
      </c>
      <c r="AT101" s="187">
        <v>9211620</v>
      </c>
      <c r="AU101" s="187">
        <v>2302905</v>
      </c>
      <c r="AV101" s="187">
        <v>0</v>
      </c>
      <c r="AW101" s="187">
        <v>0</v>
      </c>
      <c r="AX101" s="187">
        <v>0</v>
      </c>
      <c r="AY101" s="183" t="s">
        <v>816</v>
      </c>
      <c r="AZ101" s="182" t="s">
        <v>762</v>
      </c>
      <c r="BA101" s="193" t="s">
        <v>137</v>
      </c>
    </row>
    <row r="102" spans="1:53" ht="15">
      <c r="A102" s="21">
        <v>98</v>
      </c>
      <c r="B102" s="22" t="s">
        <v>433</v>
      </c>
      <c r="C102" s="103" t="s">
        <v>434</v>
      </c>
      <c r="D102" s="187">
        <v>3379</v>
      </c>
      <c r="E102" s="187">
        <v>63032835</v>
      </c>
      <c r="F102" s="187">
        <v>29121169.77</v>
      </c>
      <c r="G102" s="187">
        <v>445167.55</v>
      </c>
      <c r="H102" s="187">
        <v>2225780.71</v>
      </c>
      <c r="I102" s="187">
        <v>1780613.16</v>
      </c>
      <c r="J102" s="187">
        <v>1457978.91</v>
      </c>
      <c r="K102" s="187">
        <v>81008.46</v>
      </c>
      <c r="L102" s="187">
        <v>1518.98</v>
      </c>
      <c r="M102" s="187">
        <v>8975.27</v>
      </c>
      <c r="N102" s="187">
        <v>529982.13</v>
      </c>
      <c r="O102" s="187">
        <v>3860076.91</v>
      </c>
      <c r="P102" s="187">
        <v>19431.17</v>
      </c>
      <c r="Q102" s="187">
        <v>60004.78</v>
      </c>
      <c r="R102" s="187">
        <v>0</v>
      </c>
      <c r="S102" s="187">
        <v>6802.12</v>
      </c>
      <c r="T102" s="187">
        <v>0</v>
      </c>
      <c r="U102" s="187">
        <v>0</v>
      </c>
      <c r="V102" s="187">
        <v>86238.07</v>
      </c>
      <c r="W102" s="187">
        <v>25174854.79</v>
      </c>
      <c r="X102" s="187">
        <v>256000</v>
      </c>
      <c r="Y102" s="187">
        <v>137569.31</v>
      </c>
      <c r="Z102" s="187">
        <v>0</v>
      </c>
      <c r="AA102" s="187">
        <v>0</v>
      </c>
      <c r="AB102" s="187">
        <v>0</v>
      </c>
      <c r="AC102" s="187">
        <v>0</v>
      </c>
      <c r="AD102" s="187">
        <v>0</v>
      </c>
      <c r="AE102" s="187">
        <v>0</v>
      </c>
      <c r="AF102" s="187">
        <v>0</v>
      </c>
      <c r="AG102" s="187">
        <v>0</v>
      </c>
      <c r="AH102" s="187">
        <v>0</v>
      </c>
      <c r="AI102" s="187">
        <v>24781285.48</v>
      </c>
      <c r="AJ102" s="187">
        <v>0</v>
      </c>
      <c r="AK102" s="187">
        <v>0</v>
      </c>
      <c r="AL102" s="199">
        <v>0</v>
      </c>
      <c r="AM102" s="187">
        <v>1000000</v>
      </c>
      <c r="AN102" s="187">
        <v>23781285</v>
      </c>
      <c r="AO102" s="187">
        <v>54957.63</v>
      </c>
      <c r="AP102" s="187">
        <v>47817.56</v>
      </c>
      <c r="AQ102" s="187">
        <v>-7140.07</v>
      </c>
      <c r="AR102" s="187">
        <v>23788425</v>
      </c>
      <c r="AS102" s="187">
        <v>11890643</v>
      </c>
      <c r="AT102" s="187">
        <v>9512514</v>
      </c>
      <c r="AU102" s="187">
        <v>2140316</v>
      </c>
      <c r="AV102" s="187">
        <v>237813</v>
      </c>
      <c r="AW102" s="187">
        <v>0</v>
      </c>
      <c r="AX102" s="187">
        <v>0</v>
      </c>
      <c r="AY102" s="183" t="s">
        <v>764</v>
      </c>
      <c r="AZ102" s="182" t="s">
        <v>765</v>
      </c>
      <c r="BA102" s="193" t="s">
        <v>433</v>
      </c>
    </row>
    <row r="103" spans="1:53" ht="15">
      <c r="A103" s="21">
        <v>99</v>
      </c>
      <c r="B103" s="22" t="s">
        <v>435</v>
      </c>
      <c r="C103" s="103" t="s">
        <v>436</v>
      </c>
      <c r="D103" s="187">
        <v>4727</v>
      </c>
      <c r="E103" s="187">
        <v>185545451</v>
      </c>
      <c r="F103" s="187">
        <v>85721998.36</v>
      </c>
      <c r="G103" s="187">
        <v>1529099.82</v>
      </c>
      <c r="H103" s="187">
        <v>1788067.04</v>
      </c>
      <c r="I103" s="187">
        <v>258967.22</v>
      </c>
      <c r="J103" s="187">
        <v>4554640.89</v>
      </c>
      <c r="K103" s="187">
        <v>31359.98</v>
      </c>
      <c r="L103" s="187">
        <v>0</v>
      </c>
      <c r="M103" s="187">
        <v>11121.25</v>
      </c>
      <c r="N103" s="187">
        <v>1752620.28</v>
      </c>
      <c r="O103" s="187">
        <v>6608709.62</v>
      </c>
      <c r="P103" s="187">
        <v>140332.8</v>
      </c>
      <c r="Q103" s="187">
        <v>352036.8</v>
      </c>
      <c r="R103" s="187">
        <v>2555.17</v>
      </c>
      <c r="S103" s="187">
        <v>0</v>
      </c>
      <c r="T103" s="187">
        <v>0</v>
      </c>
      <c r="U103" s="187">
        <v>0</v>
      </c>
      <c r="V103" s="187">
        <v>494924.77</v>
      </c>
      <c r="W103" s="187">
        <v>78618363.97</v>
      </c>
      <c r="X103" s="187">
        <v>786183.64</v>
      </c>
      <c r="Y103" s="187">
        <v>224449.76</v>
      </c>
      <c r="Z103" s="187">
        <v>0</v>
      </c>
      <c r="AA103" s="187">
        <v>0</v>
      </c>
      <c r="AB103" s="187">
        <v>0</v>
      </c>
      <c r="AC103" s="187">
        <v>0</v>
      </c>
      <c r="AD103" s="187">
        <v>0</v>
      </c>
      <c r="AE103" s="187">
        <v>0</v>
      </c>
      <c r="AF103" s="187">
        <v>0</v>
      </c>
      <c r="AG103" s="187">
        <v>0</v>
      </c>
      <c r="AH103" s="187">
        <v>0</v>
      </c>
      <c r="AI103" s="187">
        <v>77607730.57</v>
      </c>
      <c r="AJ103" s="187">
        <v>1442544</v>
      </c>
      <c r="AK103" s="187">
        <v>666455.33</v>
      </c>
      <c r="AL103" s="199">
        <v>0.78</v>
      </c>
      <c r="AM103" s="187">
        <v>1995191.95</v>
      </c>
      <c r="AN103" s="187">
        <v>76278994</v>
      </c>
      <c r="AO103" s="187">
        <v>43162.42</v>
      </c>
      <c r="AP103" s="187">
        <v>218039.57</v>
      </c>
      <c r="AQ103" s="187">
        <v>174877.15</v>
      </c>
      <c r="AR103" s="187">
        <v>76104117</v>
      </c>
      <c r="AS103" s="187">
        <v>38139497</v>
      </c>
      <c r="AT103" s="187">
        <v>30511598</v>
      </c>
      <c r="AU103" s="187">
        <v>6865109</v>
      </c>
      <c r="AV103" s="187">
        <v>762790</v>
      </c>
      <c r="AW103" s="187">
        <v>0</v>
      </c>
      <c r="AX103" s="187">
        <v>0</v>
      </c>
      <c r="AY103" s="183" t="s">
        <v>812</v>
      </c>
      <c r="AZ103" s="182" t="s">
        <v>813</v>
      </c>
      <c r="BA103" s="193" t="s">
        <v>435</v>
      </c>
    </row>
    <row r="104" spans="1:53" ht="15">
      <c r="A104" s="21">
        <v>100</v>
      </c>
      <c r="B104" s="22" t="s">
        <v>437</v>
      </c>
      <c r="C104" s="103" t="s">
        <v>438</v>
      </c>
      <c r="D104" s="187">
        <v>3003</v>
      </c>
      <c r="E104" s="187">
        <v>103922249</v>
      </c>
      <c r="F104" s="187">
        <v>48012079.04</v>
      </c>
      <c r="G104" s="187">
        <v>881502.84</v>
      </c>
      <c r="H104" s="187">
        <v>1427301.42</v>
      </c>
      <c r="I104" s="187">
        <v>545798.58</v>
      </c>
      <c r="J104" s="187">
        <v>2520451.36</v>
      </c>
      <c r="K104" s="187">
        <v>0</v>
      </c>
      <c r="L104" s="187">
        <v>0</v>
      </c>
      <c r="M104" s="187">
        <v>11550</v>
      </c>
      <c r="N104" s="187">
        <v>882406.64</v>
      </c>
      <c r="O104" s="187">
        <v>3960206.58</v>
      </c>
      <c r="P104" s="187">
        <v>133058.69</v>
      </c>
      <c r="Q104" s="187">
        <v>2520451.36</v>
      </c>
      <c r="R104" s="187">
        <v>0</v>
      </c>
      <c r="S104" s="187">
        <v>0</v>
      </c>
      <c r="T104" s="187">
        <v>0</v>
      </c>
      <c r="U104" s="187">
        <v>0</v>
      </c>
      <c r="V104" s="187">
        <v>2653510.05</v>
      </c>
      <c r="W104" s="187">
        <v>41398362.41</v>
      </c>
      <c r="X104" s="187">
        <v>284014.4</v>
      </c>
      <c r="Y104" s="187">
        <v>142972.71</v>
      </c>
      <c r="Z104" s="187">
        <v>0</v>
      </c>
      <c r="AA104" s="187">
        <v>130413.7</v>
      </c>
      <c r="AB104" s="187">
        <v>22184.1</v>
      </c>
      <c r="AC104" s="187">
        <v>95219.74</v>
      </c>
      <c r="AD104" s="187">
        <v>0</v>
      </c>
      <c r="AE104" s="187">
        <v>0</v>
      </c>
      <c r="AF104" s="187">
        <v>0</v>
      </c>
      <c r="AG104" s="187">
        <v>0</v>
      </c>
      <c r="AH104" s="187">
        <v>0</v>
      </c>
      <c r="AI104" s="187">
        <v>40971375.3</v>
      </c>
      <c r="AJ104" s="187">
        <v>522750</v>
      </c>
      <c r="AK104" s="187">
        <v>241510.5</v>
      </c>
      <c r="AL104" s="199">
        <v>0.5</v>
      </c>
      <c r="AM104" s="187">
        <v>5042888.13</v>
      </c>
      <c r="AN104" s="187">
        <v>36169998</v>
      </c>
      <c r="AO104" s="187">
        <v>2916.81</v>
      </c>
      <c r="AP104" s="187">
        <v>93382.24</v>
      </c>
      <c r="AQ104" s="187">
        <v>90465.43</v>
      </c>
      <c r="AR104" s="187">
        <v>36079533</v>
      </c>
      <c r="AS104" s="187">
        <v>17954585.3</v>
      </c>
      <c r="AT104" s="187">
        <v>14467999</v>
      </c>
      <c r="AU104" s="187">
        <v>3255300</v>
      </c>
      <c r="AV104" s="187">
        <v>361700</v>
      </c>
      <c r="AW104" s="187">
        <v>0</v>
      </c>
      <c r="AX104" s="187">
        <v>0</v>
      </c>
      <c r="AY104" s="183" t="s">
        <v>779</v>
      </c>
      <c r="AZ104" s="182" t="s">
        <v>780</v>
      </c>
      <c r="BA104" s="193" t="s">
        <v>437</v>
      </c>
    </row>
    <row r="105" spans="1:53" ht="15">
      <c r="A105" s="21">
        <v>101</v>
      </c>
      <c r="B105" s="22" t="s">
        <v>439</v>
      </c>
      <c r="C105" s="103" t="s">
        <v>440</v>
      </c>
      <c r="D105" s="187">
        <v>2953</v>
      </c>
      <c r="E105" s="187">
        <v>61888401</v>
      </c>
      <c r="F105" s="187">
        <v>28592441.26</v>
      </c>
      <c r="G105" s="187">
        <v>447647.32</v>
      </c>
      <c r="H105" s="187">
        <v>1950209.39</v>
      </c>
      <c r="I105" s="187">
        <v>1502562.07</v>
      </c>
      <c r="J105" s="187">
        <v>1500575.18</v>
      </c>
      <c r="K105" s="187">
        <v>28097.41</v>
      </c>
      <c r="L105" s="187">
        <v>30329.45</v>
      </c>
      <c r="M105" s="187">
        <v>0</v>
      </c>
      <c r="N105" s="187">
        <v>563676.34</v>
      </c>
      <c r="O105" s="187">
        <v>3625240.45</v>
      </c>
      <c r="P105" s="187">
        <v>29107.53</v>
      </c>
      <c r="Q105" s="187">
        <v>58849.24</v>
      </c>
      <c r="R105" s="187">
        <v>0</v>
      </c>
      <c r="S105" s="187">
        <v>30329.45</v>
      </c>
      <c r="T105" s="187">
        <v>23379.4</v>
      </c>
      <c r="U105" s="187">
        <v>0</v>
      </c>
      <c r="V105" s="187">
        <v>141665.62</v>
      </c>
      <c r="W105" s="187">
        <v>24825535.19</v>
      </c>
      <c r="X105" s="187">
        <v>248255.35</v>
      </c>
      <c r="Y105" s="187">
        <v>126612.55</v>
      </c>
      <c r="Z105" s="187">
        <v>0</v>
      </c>
      <c r="AA105" s="187">
        <v>0</v>
      </c>
      <c r="AB105" s="187">
        <v>0</v>
      </c>
      <c r="AC105" s="187">
        <v>0</v>
      </c>
      <c r="AD105" s="187">
        <v>0</v>
      </c>
      <c r="AE105" s="187">
        <v>0</v>
      </c>
      <c r="AF105" s="187">
        <v>0</v>
      </c>
      <c r="AG105" s="187">
        <v>0</v>
      </c>
      <c r="AH105" s="187">
        <v>0</v>
      </c>
      <c r="AI105" s="187">
        <v>24450667.29</v>
      </c>
      <c r="AJ105" s="187">
        <v>309442.01</v>
      </c>
      <c r="AK105" s="187">
        <v>142962.21</v>
      </c>
      <c r="AL105" s="199">
        <v>0.5</v>
      </c>
      <c r="AM105" s="187">
        <v>1241276.76</v>
      </c>
      <c r="AN105" s="187">
        <v>23352353</v>
      </c>
      <c r="AO105" s="187">
        <v>0</v>
      </c>
      <c r="AP105" s="187">
        <v>417273.66</v>
      </c>
      <c r="AQ105" s="187">
        <v>417273.66</v>
      </c>
      <c r="AR105" s="187">
        <v>22935079</v>
      </c>
      <c r="AS105" s="187">
        <v>11676177</v>
      </c>
      <c r="AT105" s="187">
        <v>9340941</v>
      </c>
      <c r="AU105" s="187">
        <v>2101712</v>
      </c>
      <c r="AV105" s="187">
        <v>233524</v>
      </c>
      <c r="AW105" s="187">
        <v>0</v>
      </c>
      <c r="AX105" s="187">
        <v>0</v>
      </c>
      <c r="AY105" s="183" t="s">
        <v>799</v>
      </c>
      <c r="AZ105" s="182" t="s">
        <v>800</v>
      </c>
      <c r="BA105" s="193" t="s">
        <v>439</v>
      </c>
    </row>
    <row r="106" spans="1:53" ht="15">
      <c r="A106" s="21">
        <v>102</v>
      </c>
      <c r="B106" s="22" t="s">
        <v>441</v>
      </c>
      <c r="C106" s="103" t="s">
        <v>442</v>
      </c>
      <c r="D106" s="187">
        <v>2097</v>
      </c>
      <c r="E106" s="187">
        <v>53324900</v>
      </c>
      <c r="F106" s="187">
        <v>24636103.8</v>
      </c>
      <c r="G106" s="187">
        <v>407561.63</v>
      </c>
      <c r="H106" s="187">
        <v>1174311.48</v>
      </c>
      <c r="I106" s="187">
        <v>766749.85</v>
      </c>
      <c r="J106" s="187">
        <v>876831.13</v>
      </c>
      <c r="K106" s="187">
        <v>16765.73</v>
      </c>
      <c r="L106" s="187">
        <v>18536.49</v>
      </c>
      <c r="M106" s="187">
        <v>66908.73</v>
      </c>
      <c r="N106" s="187">
        <v>306826.01</v>
      </c>
      <c r="O106" s="187">
        <v>2052617.94</v>
      </c>
      <c r="P106" s="187">
        <v>14578.43</v>
      </c>
      <c r="Q106" s="187">
        <v>607.34</v>
      </c>
      <c r="R106" s="187">
        <v>139.54</v>
      </c>
      <c r="S106" s="187">
        <v>2030.38</v>
      </c>
      <c r="T106" s="187">
        <v>0</v>
      </c>
      <c r="U106" s="187">
        <v>0</v>
      </c>
      <c r="V106" s="187">
        <v>17355.69</v>
      </c>
      <c r="W106" s="187">
        <v>22566130.17</v>
      </c>
      <c r="X106" s="187">
        <v>256404</v>
      </c>
      <c r="Y106" s="187">
        <v>90530.5</v>
      </c>
      <c r="Z106" s="187">
        <v>0</v>
      </c>
      <c r="AA106" s="187">
        <v>0</v>
      </c>
      <c r="AB106" s="187">
        <v>0</v>
      </c>
      <c r="AC106" s="187">
        <v>0</v>
      </c>
      <c r="AD106" s="187">
        <v>0</v>
      </c>
      <c r="AE106" s="187">
        <v>0</v>
      </c>
      <c r="AF106" s="187">
        <v>0</v>
      </c>
      <c r="AG106" s="187">
        <v>0</v>
      </c>
      <c r="AH106" s="187">
        <v>0</v>
      </c>
      <c r="AI106" s="187">
        <v>22219195.67</v>
      </c>
      <c r="AJ106" s="187">
        <v>0</v>
      </c>
      <c r="AK106" s="187">
        <v>0</v>
      </c>
      <c r="AL106" s="199">
        <v>0</v>
      </c>
      <c r="AM106" s="187">
        <v>616055.35</v>
      </c>
      <c r="AN106" s="187">
        <v>21603140</v>
      </c>
      <c r="AO106" s="187">
        <v>0</v>
      </c>
      <c r="AP106" s="187">
        <v>25909.41</v>
      </c>
      <c r="AQ106" s="187">
        <v>25909.41</v>
      </c>
      <c r="AR106" s="187">
        <v>21577231</v>
      </c>
      <c r="AS106" s="187">
        <v>10801570</v>
      </c>
      <c r="AT106" s="187">
        <v>8641256</v>
      </c>
      <c r="AU106" s="187">
        <v>2160314</v>
      </c>
      <c r="AV106" s="187">
        <v>0</v>
      </c>
      <c r="AW106" s="187">
        <v>0</v>
      </c>
      <c r="AX106" s="187">
        <v>0</v>
      </c>
      <c r="AY106" s="183" t="s">
        <v>772</v>
      </c>
      <c r="AZ106" s="182" t="s">
        <v>762</v>
      </c>
      <c r="BA106" s="193" t="s">
        <v>441</v>
      </c>
    </row>
    <row r="107" spans="1:53" ht="15">
      <c r="A107" s="21">
        <v>103</v>
      </c>
      <c r="B107" s="22" t="s">
        <v>443</v>
      </c>
      <c r="C107" s="103" t="s">
        <v>444</v>
      </c>
      <c r="D107" s="187">
        <v>3068</v>
      </c>
      <c r="E107" s="187">
        <v>34297734</v>
      </c>
      <c r="F107" s="187">
        <v>15845553.11</v>
      </c>
      <c r="G107" s="187">
        <v>216206.85</v>
      </c>
      <c r="H107" s="187">
        <v>1930688.09</v>
      </c>
      <c r="I107" s="187">
        <v>1714481.24</v>
      </c>
      <c r="J107" s="187">
        <v>1287481.69</v>
      </c>
      <c r="K107" s="187">
        <v>2778.9</v>
      </c>
      <c r="L107" s="187">
        <v>52879.38</v>
      </c>
      <c r="M107" s="187">
        <v>0</v>
      </c>
      <c r="N107" s="187">
        <v>398996.81</v>
      </c>
      <c r="O107" s="187">
        <v>3456618.02</v>
      </c>
      <c r="P107" s="187">
        <v>57394.38</v>
      </c>
      <c r="Q107" s="187">
        <v>76069.9</v>
      </c>
      <c r="R107" s="187">
        <v>393.29</v>
      </c>
      <c r="S107" s="187">
        <v>52879.12</v>
      </c>
      <c r="T107" s="187">
        <v>0</v>
      </c>
      <c r="U107" s="187">
        <v>0</v>
      </c>
      <c r="V107" s="187">
        <v>186736.69</v>
      </c>
      <c r="W107" s="187">
        <v>12202198.4</v>
      </c>
      <c r="X107" s="187">
        <v>121266.36</v>
      </c>
      <c r="Y107" s="187">
        <v>119682.68</v>
      </c>
      <c r="Z107" s="187">
        <v>0</v>
      </c>
      <c r="AA107" s="187">
        <v>0</v>
      </c>
      <c r="AB107" s="187">
        <v>0</v>
      </c>
      <c r="AC107" s="187">
        <v>0</v>
      </c>
      <c r="AD107" s="187">
        <v>0</v>
      </c>
      <c r="AE107" s="187">
        <v>0</v>
      </c>
      <c r="AF107" s="187">
        <v>0</v>
      </c>
      <c r="AG107" s="187">
        <v>0</v>
      </c>
      <c r="AH107" s="187">
        <v>0</v>
      </c>
      <c r="AI107" s="187">
        <v>11961249.36</v>
      </c>
      <c r="AJ107" s="187">
        <v>106322</v>
      </c>
      <c r="AK107" s="187">
        <v>49120.76</v>
      </c>
      <c r="AL107" s="199">
        <v>0.31</v>
      </c>
      <c r="AM107" s="187">
        <v>703650</v>
      </c>
      <c r="AN107" s="187">
        <v>11306720</v>
      </c>
      <c r="AO107" s="187">
        <v>3184.68</v>
      </c>
      <c r="AP107" s="187">
        <v>107240.4</v>
      </c>
      <c r="AQ107" s="187">
        <v>104055.72</v>
      </c>
      <c r="AR107" s="187">
        <v>11202664</v>
      </c>
      <c r="AS107" s="187">
        <v>5653360</v>
      </c>
      <c r="AT107" s="187">
        <v>4522688</v>
      </c>
      <c r="AU107" s="187">
        <v>1130672</v>
      </c>
      <c r="AV107" s="187">
        <v>0</v>
      </c>
      <c r="AW107" s="187">
        <v>0</v>
      </c>
      <c r="AX107" s="187">
        <v>0</v>
      </c>
      <c r="AY107" s="183" t="s">
        <v>803</v>
      </c>
      <c r="AZ107" s="182" t="s">
        <v>762</v>
      </c>
      <c r="BA107" s="193" t="s">
        <v>443</v>
      </c>
    </row>
    <row r="108" spans="1:53" ht="15">
      <c r="A108" s="21">
        <v>104</v>
      </c>
      <c r="B108" s="22" t="s">
        <v>445</v>
      </c>
      <c r="C108" s="103" t="s">
        <v>446</v>
      </c>
      <c r="D108" s="187">
        <v>2613</v>
      </c>
      <c r="E108" s="187">
        <v>61763495</v>
      </c>
      <c r="F108" s="187">
        <v>28534734.69</v>
      </c>
      <c r="G108" s="187">
        <v>455599.2</v>
      </c>
      <c r="H108" s="187">
        <v>1752101.89</v>
      </c>
      <c r="I108" s="187">
        <v>1296502.69</v>
      </c>
      <c r="J108" s="187">
        <v>941636.86</v>
      </c>
      <c r="K108" s="187">
        <v>5857.76</v>
      </c>
      <c r="L108" s="187">
        <v>3125.06</v>
      </c>
      <c r="M108" s="187">
        <v>0</v>
      </c>
      <c r="N108" s="187">
        <v>413268.33</v>
      </c>
      <c r="O108" s="187">
        <v>2660390.7</v>
      </c>
      <c r="P108" s="187">
        <v>54221.18</v>
      </c>
      <c r="Q108" s="187">
        <v>23490.05</v>
      </c>
      <c r="R108" s="187">
        <v>819.61</v>
      </c>
      <c r="S108" s="187">
        <v>2990.83</v>
      </c>
      <c r="T108" s="187">
        <v>4620</v>
      </c>
      <c r="U108" s="187">
        <v>0</v>
      </c>
      <c r="V108" s="187">
        <v>86141.67</v>
      </c>
      <c r="W108" s="187">
        <v>25788202.32</v>
      </c>
      <c r="X108" s="187">
        <v>345275.59</v>
      </c>
      <c r="Y108" s="187">
        <v>110662.07</v>
      </c>
      <c r="Z108" s="187">
        <v>0</v>
      </c>
      <c r="AA108" s="187">
        <v>0</v>
      </c>
      <c r="AB108" s="187">
        <v>1922629.5</v>
      </c>
      <c r="AC108" s="187">
        <v>1869566.5</v>
      </c>
      <c r="AD108" s="187">
        <v>53063</v>
      </c>
      <c r="AE108" s="187">
        <v>0</v>
      </c>
      <c r="AF108" s="187">
        <v>0</v>
      </c>
      <c r="AG108" s="187">
        <v>0</v>
      </c>
      <c r="AH108" s="187">
        <v>0</v>
      </c>
      <c r="AI108" s="187">
        <v>25279201.66</v>
      </c>
      <c r="AJ108" s="187">
        <v>611833.45</v>
      </c>
      <c r="AK108" s="187">
        <v>282667.05</v>
      </c>
      <c r="AL108" s="199">
        <v>0.99</v>
      </c>
      <c r="AM108" s="187">
        <v>1426736.73</v>
      </c>
      <c r="AN108" s="187">
        <v>24135132</v>
      </c>
      <c r="AO108" s="187">
        <v>26098.74</v>
      </c>
      <c r="AP108" s="187">
        <v>211316.34</v>
      </c>
      <c r="AQ108" s="187">
        <v>185217.6</v>
      </c>
      <c r="AR108" s="187">
        <v>23949914</v>
      </c>
      <c r="AS108" s="187">
        <v>12067566</v>
      </c>
      <c r="AT108" s="187">
        <v>9654053</v>
      </c>
      <c r="AU108" s="187">
        <v>2172162</v>
      </c>
      <c r="AV108" s="187">
        <v>241351</v>
      </c>
      <c r="AW108" s="187">
        <v>0</v>
      </c>
      <c r="AX108" s="187">
        <v>0</v>
      </c>
      <c r="AY108" s="183" t="s">
        <v>798</v>
      </c>
      <c r="AZ108" s="182" t="s">
        <v>787</v>
      </c>
      <c r="BA108" s="193" t="s">
        <v>445</v>
      </c>
    </row>
    <row r="109" spans="1:53" ht="15">
      <c r="A109" s="21">
        <v>105</v>
      </c>
      <c r="B109" s="22" t="s">
        <v>447</v>
      </c>
      <c r="C109" s="103" t="s">
        <v>448</v>
      </c>
      <c r="D109" s="187">
        <v>6507</v>
      </c>
      <c r="E109" s="187">
        <v>211063950</v>
      </c>
      <c r="F109" s="187">
        <v>97511544.9</v>
      </c>
      <c r="G109" s="187">
        <v>1699802.93</v>
      </c>
      <c r="H109" s="187">
        <v>3388774.34</v>
      </c>
      <c r="I109" s="187">
        <v>1688971.41</v>
      </c>
      <c r="J109" s="187">
        <v>3434385.08</v>
      </c>
      <c r="K109" s="187">
        <v>89150.88</v>
      </c>
      <c r="L109" s="187">
        <v>10991.95</v>
      </c>
      <c r="M109" s="187">
        <v>500000</v>
      </c>
      <c r="N109" s="187">
        <v>3364911.39</v>
      </c>
      <c r="O109" s="187">
        <v>9088410.71</v>
      </c>
      <c r="P109" s="187">
        <v>88708.08</v>
      </c>
      <c r="Q109" s="187">
        <v>55240.07</v>
      </c>
      <c r="R109" s="187">
        <v>2640</v>
      </c>
      <c r="S109" s="187">
        <v>11250</v>
      </c>
      <c r="T109" s="187">
        <v>11250</v>
      </c>
      <c r="U109" s="187">
        <v>0</v>
      </c>
      <c r="V109" s="187">
        <v>169088.15</v>
      </c>
      <c r="W109" s="187">
        <v>88254046.04</v>
      </c>
      <c r="X109" s="187">
        <v>1235556.64</v>
      </c>
      <c r="Y109" s="187">
        <v>294392.92</v>
      </c>
      <c r="Z109" s="187">
        <v>0</v>
      </c>
      <c r="AA109" s="187">
        <v>0</v>
      </c>
      <c r="AB109" s="187">
        <v>0</v>
      </c>
      <c r="AC109" s="187">
        <v>0</v>
      </c>
      <c r="AD109" s="187">
        <v>0</v>
      </c>
      <c r="AE109" s="187">
        <v>1092297.55</v>
      </c>
      <c r="AF109" s="187">
        <v>1082810.9</v>
      </c>
      <c r="AG109" s="187">
        <v>9486.65</v>
      </c>
      <c r="AH109" s="187">
        <v>0</v>
      </c>
      <c r="AI109" s="187">
        <v>86714609.83</v>
      </c>
      <c r="AJ109" s="187">
        <v>4201640</v>
      </c>
      <c r="AK109" s="187">
        <v>1941157.68</v>
      </c>
      <c r="AL109" s="199">
        <v>1.99</v>
      </c>
      <c r="AM109" s="187">
        <v>2735875.43</v>
      </c>
      <c r="AN109" s="187">
        <v>85919892</v>
      </c>
      <c r="AO109" s="187">
        <v>159494.38</v>
      </c>
      <c r="AP109" s="187">
        <v>227729.1</v>
      </c>
      <c r="AQ109" s="187">
        <v>68234.72</v>
      </c>
      <c r="AR109" s="187">
        <v>85851657</v>
      </c>
      <c r="AS109" s="187">
        <v>42959946</v>
      </c>
      <c r="AT109" s="187">
        <v>42100747</v>
      </c>
      <c r="AU109" s="187">
        <v>0</v>
      </c>
      <c r="AV109" s="187">
        <v>859199</v>
      </c>
      <c r="AW109" s="187">
        <v>0</v>
      </c>
      <c r="AX109" s="187">
        <v>0</v>
      </c>
      <c r="AY109" s="183" t="s">
        <v>775</v>
      </c>
      <c r="AZ109" s="182" t="s">
        <v>817</v>
      </c>
      <c r="BA109" s="193" t="s">
        <v>447</v>
      </c>
    </row>
    <row r="110" spans="1:53" ht="15">
      <c r="A110" s="21">
        <v>106</v>
      </c>
      <c r="B110" s="22" t="s">
        <v>449</v>
      </c>
      <c r="C110" s="103" t="s">
        <v>450</v>
      </c>
      <c r="D110" s="187">
        <v>2418</v>
      </c>
      <c r="E110" s="187">
        <v>52481564</v>
      </c>
      <c r="F110" s="187">
        <v>24246482.57</v>
      </c>
      <c r="G110" s="187">
        <v>385865.42</v>
      </c>
      <c r="H110" s="187">
        <v>1465489.47</v>
      </c>
      <c r="I110" s="187">
        <v>1079624.05</v>
      </c>
      <c r="J110" s="187">
        <v>1066906.47</v>
      </c>
      <c r="K110" s="187">
        <v>47194.2</v>
      </c>
      <c r="L110" s="187">
        <v>2090.07</v>
      </c>
      <c r="M110" s="187">
        <v>0</v>
      </c>
      <c r="N110" s="187">
        <v>234558.36</v>
      </c>
      <c r="O110" s="187">
        <v>2430373.15</v>
      </c>
      <c r="P110" s="187">
        <v>81829.6</v>
      </c>
      <c r="Q110" s="187">
        <v>41872.56</v>
      </c>
      <c r="R110" s="187">
        <v>5675.56</v>
      </c>
      <c r="S110" s="187">
        <v>1277.59</v>
      </c>
      <c r="T110" s="187">
        <v>4706.63</v>
      </c>
      <c r="U110" s="187">
        <v>0</v>
      </c>
      <c r="V110" s="187">
        <v>135361.94</v>
      </c>
      <c r="W110" s="187">
        <v>21680747.48</v>
      </c>
      <c r="X110" s="187">
        <v>190000</v>
      </c>
      <c r="Y110" s="187">
        <v>102088.53</v>
      </c>
      <c r="Z110" s="187">
        <v>0</v>
      </c>
      <c r="AA110" s="187">
        <v>0</v>
      </c>
      <c r="AB110" s="187">
        <v>0</v>
      </c>
      <c r="AC110" s="187">
        <v>0</v>
      </c>
      <c r="AD110" s="187">
        <v>0</v>
      </c>
      <c r="AE110" s="187">
        <v>0</v>
      </c>
      <c r="AF110" s="187">
        <v>0</v>
      </c>
      <c r="AG110" s="187">
        <v>0</v>
      </c>
      <c r="AH110" s="187">
        <v>0</v>
      </c>
      <c r="AI110" s="187">
        <v>21388658.95</v>
      </c>
      <c r="AJ110" s="187">
        <v>105000</v>
      </c>
      <c r="AK110" s="187">
        <v>48510</v>
      </c>
      <c r="AL110" s="199">
        <v>0.2</v>
      </c>
      <c r="AM110" s="187">
        <v>676339</v>
      </c>
      <c r="AN110" s="187">
        <v>20760830</v>
      </c>
      <c r="AO110" s="187">
        <v>32442.51</v>
      </c>
      <c r="AP110" s="187">
        <v>94097.27</v>
      </c>
      <c r="AQ110" s="187">
        <v>61654.76</v>
      </c>
      <c r="AR110" s="187">
        <v>20699175</v>
      </c>
      <c r="AS110" s="187">
        <v>10380415</v>
      </c>
      <c r="AT110" s="187">
        <v>8304332</v>
      </c>
      <c r="AU110" s="187">
        <v>1868475</v>
      </c>
      <c r="AV110" s="187">
        <v>207608</v>
      </c>
      <c r="AW110" s="187">
        <v>0</v>
      </c>
      <c r="AX110" s="187">
        <v>0</v>
      </c>
      <c r="AY110" s="183" t="s">
        <v>766</v>
      </c>
      <c r="AZ110" s="182" t="s">
        <v>767</v>
      </c>
      <c r="BA110" s="193" t="s">
        <v>449</v>
      </c>
    </row>
    <row r="111" spans="1:53" ht="15">
      <c r="A111" s="21">
        <v>107</v>
      </c>
      <c r="B111" s="22" t="s">
        <v>451</v>
      </c>
      <c r="C111" s="103" t="s">
        <v>452</v>
      </c>
      <c r="D111" s="187">
        <v>3924</v>
      </c>
      <c r="E111" s="187">
        <v>124130071</v>
      </c>
      <c r="F111" s="187">
        <v>57348092.8</v>
      </c>
      <c r="G111" s="187">
        <v>1008018.83</v>
      </c>
      <c r="H111" s="187">
        <v>1590479.23</v>
      </c>
      <c r="I111" s="187">
        <v>582460.4</v>
      </c>
      <c r="J111" s="187">
        <v>2765311.57</v>
      </c>
      <c r="K111" s="187">
        <v>35523</v>
      </c>
      <c r="L111" s="187">
        <v>0</v>
      </c>
      <c r="M111" s="187">
        <v>0</v>
      </c>
      <c r="N111" s="187">
        <v>1441526.64</v>
      </c>
      <c r="O111" s="187">
        <v>4824821.61</v>
      </c>
      <c r="P111" s="187">
        <v>2388.91</v>
      </c>
      <c r="Q111" s="187">
        <v>50813.94</v>
      </c>
      <c r="R111" s="187">
        <v>0</v>
      </c>
      <c r="S111" s="187">
        <v>0</v>
      </c>
      <c r="T111" s="187">
        <v>0</v>
      </c>
      <c r="U111" s="187">
        <v>0</v>
      </c>
      <c r="V111" s="187">
        <v>53202.85</v>
      </c>
      <c r="W111" s="187">
        <v>52470068.34</v>
      </c>
      <c r="X111" s="187">
        <v>501375.06</v>
      </c>
      <c r="Y111" s="187">
        <v>179973.11</v>
      </c>
      <c r="Z111" s="187">
        <v>0</v>
      </c>
      <c r="AA111" s="187">
        <v>0</v>
      </c>
      <c r="AB111" s="187">
        <v>0</v>
      </c>
      <c r="AC111" s="187">
        <v>0</v>
      </c>
      <c r="AD111" s="187">
        <v>0</v>
      </c>
      <c r="AE111" s="187">
        <v>0</v>
      </c>
      <c r="AF111" s="187">
        <v>0</v>
      </c>
      <c r="AG111" s="187">
        <v>0</v>
      </c>
      <c r="AH111" s="187">
        <v>0</v>
      </c>
      <c r="AI111" s="187">
        <v>51788720.17</v>
      </c>
      <c r="AJ111" s="187">
        <v>-403000</v>
      </c>
      <c r="AK111" s="187">
        <v>-186186</v>
      </c>
      <c r="AL111" s="199">
        <v>-0.32</v>
      </c>
      <c r="AM111" s="187">
        <v>2003240</v>
      </c>
      <c r="AN111" s="187">
        <v>49599294</v>
      </c>
      <c r="AO111" s="187">
        <v>32067.71</v>
      </c>
      <c r="AP111" s="187">
        <v>80157.68</v>
      </c>
      <c r="AQ111" s="187">
        <v>48089.97</v>
      </c>
      <c r="AR111" s="187">
        <v>49551204</v>
      </c>
      <c r="AS111" s="187">
        <v>24799647</v>
      </c>
      <c r="AT111" s="187">
        <v>19839718</v>
      </c>
      <c r="AU111" s="187">
        <v>4959929</v>
      </c>
      <c r="AV111" s="187">
        <v>0</v>
      </c>
      <c r="AW111" s="187">
        <v>0</v>
      </c>
      <c r="AX111" s="187">
        <v>0</v>
      </c>
      <c r="AY111" s="183" t="s">
        <v>803</v>
      </c>
      <c r="AZ111" s="182" t="s">
        <v>762</v>
      </c>
      <c r="BA111" s="193" t="s">
        <v>451</v>
      </c>
    </row>
    <row r="112" spans="1:53" ht="15">
      <c r="A112" s="21">
        <v>108</v>
      </c>
      <c r="B112" s="22" t="s">
        <v>453</v>
      </c>
      <c r="C112" s="103" t="s">
        <v>454</v>
      </c>
      <c r="D112" s="187">
        <v>1911</v>
      </c>
      <c r="E112" s="187">
        <v>39718816</v>
      </c>
      <c r="F112" s="187">
        <v>18350092.99</v>
      </c>
      <c r="G112" s="187">
        <v>283442.24</v>
      </c>
      <c r="H112" s="187">
        <v>1168588.47</v>
      </c>
      <c r="I112" s="187">
        <v>885146.23</v>
      </c>
      <c r="J112" s="187">
        <v>2016803.61</v>
      </c>
      <c r="K112" s="187">
        <v>15241.56</v>
      </c>
      <c r="L112" s="187">
        <v>0</v>
      </c>
      <c r="M112" s="187">
        <v>0</v>
      </c>
      <c r="N112" s="187">
        <v>319691.02</v>
      </c>
      <c r="O112" s="187">
        <v>3236882.42</v>
      </c>
      <c r="P112" s="187">
        <v>72452.44</v>
      </c>
      <c r="Q112" s="187">
        <v>76231.57</v>
      </c>
      <c r="R112" s="187">
        <v>0</v>
      </c>
      <c r="S112" s="187">
        <v>0</v>
      </c>
      <c r="T112" s="187">
        <v>0</v>
      </c>
      <c r="U112" s="187">
        <v>0</v>
      </c>
      <c r="V112" s="187">
        <v>148684.01</v>
      </c>
      <c r="W112" s="187">
        <v>14964526.56</v>
      </c>
      <c r="X112" s="187">
        <v>200000</v>
      </c>
      <c r="Y112" s="187">
        <v>81989.39</v>
      </c>
      <c r="Z112" s="187">
        <v>0</v>
      </c>
      <c r="AA112" s="187">
        <v>100000</v>
      </c>
      <c r="AB112" s="187">
        <v>386573.36</v>
      </c>
      <c r="AC112" s="187">
        <v>419326.6</v>
      </c>
      <c r="AD112" s="187">
        <v>0</v>
      </c>
      <c r="AE112" s="187">
        <v>0</v>
      </c>
      <c r="AF112" s="187">
        <v>0</v>
      </c>
      <c r="AG112" s="187">
        <v>0</v>
      </c>
      <c r="AH112" s="187">
        <v>0</v>
      </c>
      <c r="AI112" s="187">
        <v>14682537.17</v>
      </c>
      <c r="AJ112" s="187">
        <v>109000</v>
      </c>
      <c r="AK112" s="187">
        <v>50358</v>
      </c>
      <c r="AL112" s="199">
        <v>0.27</v>
      </c>
      <c r="AM112" s="187">
        <v>3702375.68</v>
      </c>
      <c r="AN112" s="187">
        <v>11030519</v>
      </c>
      <c r="AO112" s="187">
        <v>655.01</v>
      </c>
      <c r="AP112" s="187">
        <v>100190.97</v>
      </c>
      <c r="AQ112" s="187">
        <v>99535.96</v>
      </c>
      <c r="AR112" s="187">
        <v>10930983</v>
      </c>
      <c r="AS112" s="187">
        <v>5415260</v>
      </c>
      <c r="AT112" s="187">
        <v>4412208</v>
      </c>
      <c r="AU112" s="187">
        <v>992747</v>
      </c>
      <c r="AV112" s="187">
        <v>110305</v>
      </c>
      <c r="AW112" s="187">
        <v>0</v>
      </c>
      <c r="AX112" s="187">
        <v>0</v>
      </c>
      <c r="AY112" s="183" t="s">
        <v>779</v>
      </c>
      <c r="AZ112" s="182" t="s">
        <v>780</v>
      </c>
      <c r="BA112" s="193" t="s">
        <v>453</v>
      </c>
    </row>
    <row r="113" spans="1:53" ht="15">
      <c r="A113" s="21">
        <v>109</v>
      </c>
      <c r="B113" s="22" t="s">
        <v>455</v>
      </c>
      <c r="C113" s="103" t="s">
        <v>456</v>
      </c>
      <c r="D113" s="187">
        <v>2276</v>
      </c>
      <c r="E113" s="187">
        <v>57975845</v>
      </c>
      <c r="F113" s="187">
        <v>26784840.39</v>
      </c>
      <c r="G113" s="187">
        <v>451170.23</v>
      </c>
      <c r="H113" s="187">
        <v>1271705.94</v>
      </c>
      <c r="I113" s="187">
        <v>820535.71</v>
      </c>
      <c r="J113" s="187">
        <v>2087597.17</v>
      </c>
      <c r="K113" s="187">
        <v>36502.5</v>
      </c>
      <c r="L113" s="187">
        <v>10205.86</v>
      </c>
      <c r="M113" s="187">
        <v>50000</v>
      </c>
      <c r="N113" s="187">
        <v>805914.16</v>
      </c>
      <c r="O113" s="187">
        <v>3810755.4</v>
      </c>
      <c r="P113" s="187">
        <v>120000</v>
      </c>
      <c r="Q113" s="187">
        <v>13000</v>
      </c>
      <c r="R113" s="187">
        <v>208</v>
      </c>
      <c r="S113" s="187">
        <v>1400</v>
      </c>
      <c r="T113" s="187">
        <v>0</v>
      </c>
      <c r="U113" s="187">
        <v>0</v>
      </c>
      <c r="V113" s="187">
        <v>134608</v>
      </c>
      <c r="W113" s="187">
        <v>22839476.99</v>
      </c>
      <c r="X113" s="187">
        <v>486658.45</v>
      </c>
      <c r="Y113" s="187">
        <v>98427.81</v>
      </c>
      <c r="Z113" s="187">
        <v>0</v>
      </c>
      <c r="AA113" s="187">
        <v>0</v>
      </c>
      <c r="AB113" s="187">
        <v>0</v>
      </c>
      <c r="AC113" s="187">
        <v>0</v>
      </c>
      <c r="AD113" s="187">
        <v>0</v>
      </c>
      <c r="AE113" s="187">
        <v>0</v>
      </c>
      <c r="AF113" s="187">
        <v>0</v>
      </c>
      <c r="AG113" s="187">
        <v>0</v>
      </c>
      <c r="AH113" s="187">
        <v>0</v>
      </c>
      <c r="AI113" s="187">
        <v>22254390.73</v>
      </c>
      <c r="AJ113" s="187">
        <v>754300</v>
      </c>
      <c r="AK113" s="187">
        <v>348486.6</v>
      </c>
      <c r="AL113" s="199">
        <v>1.3</v>
      </c>
      <c r="AM113" s="187">
        <v>267848.4</v>
      </c>
      <c r="AN113" s="187">
        <v>22335029</v>
      </c>
      <c r="AO113" s="187">
        <v>1152.14</v>
      </c>
      <c r="AP113" s="187">
        <v>69135.45</v>
      </c>
      <c r="AQ113" s="187">
        <v>67983.31</v>
      </c>
      <c r="AR113" s="187">
        <v>22267046</v>
      </c>
      <c r="AS113" s="187">
        <v>11167515</v>
      </c>
      <c r="AT113" s="187">
        <v>8934012</v>
      </c>
      <c r="AU113" s="187">
        <v>2010153</v>
      </c>
      <c r="AV113" s="187">
        <v>223350</v>
      </c>
      <c r="AW113" s="187">
        <v>0</v>
      </c>
      <c r="AX113" s="187">
        <v>0</v>
      </c>
      <c r="AY113" s="183" t="s">
        <v>768</v>
      </c>
      <c r="AZ113" s="182" t="s">
        <v>769</v>
      </c>
      <c r="BA113" s="193" t="s">
        <v>455</v>
      </c>
    </row>
    <row r="114" spans="1:53" ht="15">
      <c r="A114" s="21">
        <v>110</v>
      </c>
      <c r="B114" s="22" t="s">
        <v>457</v>
      </c>
      <c r="C114" s="103" t="s">
        <v>458</v>
      </c>
      <c r="D114" s="187">
        <v>4651</v>
      </c>
      <c r="E114" s="187">
        <v>76523726</v>
      </c>
      <c r="F114" s="187">
        <v>35353961.41</v>
      </c>
      <c r="G114" s="187">
        <v>551038.78</v>
      </c>
      <c r="H114" s="187">
        <v>2348937.06</v>
      </c>
      <c r="I114" s="187">
        <v>1797898.28</v>
      </c>
      <c r="J114" s="187">
        <v>1411395.28</v>
      </c>
      <c r="K114" s="187">
        <v>18840</v>
      </c>
      <c r="L114" s="187">
        <v>1796.88</v>
      </c>
      <c r="M114" s="187">
        <v>0</v>
      </c>
      <c r="N114" s="187">
        <v>2489935.54</v>
      </c>
      <c r="O114" s="187">
        <v>5719865.98</v>
      </c>
      <c r="P114" s="187">
        <v>107608.69</v>
      </c>
      <c r="Q114" s="187">
        <v>34389.68</v>
      </c>
      <c r="R114" s="187">
        <v>0</v>
      </c>
      <c r="S114" s="187">
        <v>765.37</v>
      </c>
      <c r="T114" s="187">
        <v>0</v>
      </c>
      <c r="U114" s="187">
        <v>0</v>
      </c>
      <c r="V114" s="187">
        <v>142763.74</v>
      </c>
      <c r="W114" s="187">
        <v>29491331.69</v>
      </c>
      <c r="X114" s="187">
        <v>263274.72</v>
      </c>
      <c r="Y114" s="187">
        <v>185991.79</v>
      </c>
      <c r="Z114" s="187">
        <v>0</v>
      </c>
      <c r="AA114" s="187">
        <v>200383.6</v>
      </c>
      <c r="AB114" s="187">
        <v>15179</v>
      </c>
      <c r="AC114" s="187">
        <v>267476.44</v>
      </c>
      <c r="AD114" s="187">
        <v>0</v>
      </c>
      <c r="AE114" s="187">
        <v>0</v>
      </c>
      <c r="AF114" s="187">
        <v>0</v>
      </c>
      <c r="AG114" s="187">
        <v>0</v>
      </c>
      <c r="AH114" s="187">
        <v>0</v>
      </c>
      <c r="AI114" s="187">
        <v>29042065.18</v>
      </c>
      <c r="AJ114" s="187">
        <v>212159</v>
      </c>
      <c r="AK114" s="187">
        <v>98017.46</v>
      </c>
      <c r="AL114" s="199">
        <v>0.28</v>
      </c>
      <c r="AM114" s="187">
        <v>1474566.58</v>
      </c>
      <c r="AN114" s="187">
        <v>27665516</v>
      </c>
      <c r="AO114" s="187">
        <v>657511.56</v>
      </c>
      <c r="AP114" s="187">
        <v>93184.76</v>
      </c>
      <c r="AQ114" s="187">
        <v>-564326.8</v>
      </c>
      <c r="AR114" s="187">
        <v>28229843</v>
      </c>
      <c r="AS114" s="187">
        <v>13632374.4</v>
      </c>
      <c r="AT114" s="187">
        <v>11066206</v>
      </c>
      <c r="AU114" s="187">
        <v>2766552</v>
      </c>
      <c r="AV114" s="187">
        <v>0</v>
      </c>
      <c r="AW114" s="187">
        <v>0</v>
      </c>
      <c r="AX114" s="187">
        <v>0</v>
      </c>
      <c r="AY114" s="183" t="s">
        <v>793</v>
      </c>
      <c r="AZ114" s="182" t="s">
        <v>762</v>
      </c>
      <c r="BA114" s="193" t="s">
        <v>457</v>
      </c>
    </row>
    <row r="115" spans="1:53" ht="15">
      <c r="A115" s="21">
        <v>111</v>
      </c>
      <c r="B115" s="22" t="s">
        <v>459</v>
      </c>
      <c r="C115" s="103" t="s">
        <v>460</v>
      </c>
      <c r="D115" s="187">
        <v>4969</v>
      </c>
      <c r="E115" s="187">
        <v>164810917</v>
      </c>
      <c r="F115" s="187">
        <v>76142643.65</v>
      </c>
      <c r="G115" s="187">
        <v>1105721.93</v>
      </c>
      <c r="H115" s="187">
        <v>2950526.17</v>
      </c>
      <c r="I115" s="187">
        <v>1844804.24</v>
      </c>
      <c r="J115" s="187">
        <v>6707301.11</v>
      </c>
      <c r="K115" s="187">
        <v>133223.84</v>
      </c>
      <c r="L115" s="187">
        <v>0</v>
      </c>
      <c r="M115" s="187">
        <v>21179.83</v>
      </c>
      <c r="N115" s="187">
        <v>3027118.19</v>
      </c>
      <c r="O115" s="187">
        <v>11733627.21</v>
      </c>
      <c r="P115" s="187">
        <v>524406.86</v>
      </c>
      <c r="Q115" s="187">
        <v>59691</v>
      </c>
      <c r="R115" s="187">
        <v>0</v>
      </c>
      <c r="S115" s="187">
        <v>0</v>
      </c>
      <c r="T115" s="187">
        <v>0</v>
      </c>
      <c r="U115" s="187">
        <v>0</v>
      </c>
      <c r="V115" s="187">
        <v>584097.86</v>
      </c>
      <c r="W115" s="187">
        <v>63824918.58</v>
      </c>
      <c r="X115" s="187">
        <v>922870</v>
      </c>
      <c r="Y115" s="187">
        <v>275906.1</v>
      </c>
      <c r="Z115" s="187">
        <v>0</v>
      </c>
      <c r="AA115" s="187">
        <v>0</v>
      </c>
      <c r="AB115" s="187">
        <v>0</v>
      </c>
      <c r="AC115" s="187">
        <v>0</v>
      </c>
      <c r="AD115" s="187">
        <v>0</v>
      </c>
      <c r="AE115" s="187">
        <v>0</v>
      </c>
      <c r="AF115" s="187">
        <v>0</v>
      </c>
      <c r="AG115" s="187">
        <v>0</v>
      </c>
      <c r="AH115" s="187">
        <v>0</v>
      </c>
      <c r="AI115" s="187">
        <v>62626142.48</v>
      </c>
      <c r="AJ115" s="187">
        <v>0</v>
      </c>
      <c r="AK115" s="187">
        <v>0</v>
      </c>
      <c r="AL115" s="199">
        <v>0</v>
      </c>
      <c r="AM115" s="187">
        <v>3191245.93</v>
      </c>
      <c r="AN115" s="187">
        <v>59434897</v>
      </c>
      <c r="AO115" s="187">
        <v>80770.35</v>
      </c>
      <c r="AP115" s="187">
        <v>105155.66</v>
      </c>
      <c r="AQ115" s="187">
        <v>24385.31</v>
      </c>
      <c r="AR115" s="187">
        <v>59410512</v>
      </c>
      <c r="AS115" s="187">
        <v>29717449</v>
      </c>
      <c r="AT115" s="187">
        <v>17830469</v>
      </c>
      <c r="AU115" s="187">
        <v>11886979</v>
      </c>
      <c r="AV115" s="187">
        <v>0</v>
      </c>
      <c r="AW115" s="187">
        <v>0</v>
      </c>
      <c r="AX115" s="187">
        <v>0</v>
      </c>
      <c r="AY115" s="183" t="s">
        <v>773</v>
      </c>
      <c r="AZ115" s="183" t="s">
        <v>774</v>
      </c>
      <c r="BA115" s="193" t="s">
        <v>459</v>
      </c>
    </row>
    <row r="116" spans="1:53" ht="15">
      <c r="A116" s="21">
        <v>112</v>
      </c>
      <c r="B116" s="22" t="s">
        <v>461</v>
      </c>
      <c r="C116" s="103" t="s">
        <v>462</v>
      </c>
      <c r="D116" s="187">
        <v>4373</v>
      </c>
      <c r="E116" s="187">
        <v>195811734</v>
      </c>
      <c r="F116" s="187">
        <v>90465021.11</v>
      </c>
      <c r="G116" s="187">
        <v>1627172.13</v>
      </c>
      <c r="H116" s="187">
        <v>1502615.72</v>
      </c>
      <c r="I116" s="187">
        <v>-124556.41</v>
      </c>
      <c r="J116" s="187">
        <v>7486031.03</v>
      </c>
      <c r="K116" s="187">
        <v>67456.62</v>
      </c>
      <c r="L116" s="187">
        <v>22107.59</v>
      </c>
      <c r="M116" s="187">
        <v>124388.99</v>
      </c>
      <c r="N116" s="187">
        <v>1528059.01</v>
      </c>
      <c r="O116" s="187">
        <v>9103486.83</v>
      </c>
      <c r="P116" s="187">
        <v>129848.96</v>
      </c>
      <c r="Q116" s="187">
        <v>12478.72</v>
      </c>
      <c r="R116" s="187">
        <v>0</v>
      </c>
      <c r="S116" s="187">
        <v>22107.55</v>
      </c>
      <c r="T116" s="187">
        <v>20189.4</v>
      </c>
      <c r="U116" s="187">
        <v>0</v>
      </c>
      <c r="V116" s="187">
        <v>184624.63</v>
      </c>
      <c r="W116" s="187">
        <v>81176909.65</v>
      </c>
      <c r="X116" s="187">
        <v>811769.1</v>
      </c>
      <c r="Y116" s="187">
        <v>237980.53</v>
      </c>
      <c r="Z116" s="187">
        <v>0</v>
      </c>
      <c r="AA116" s="187">
        <v>0</v>
      </c>
      <c r="AB116" s="187">
        <v>0</v>
      </c>
      <c r="AC116" s="187">
        <v>0</v>
      </c>
      <c r="AD116" s="187">
        <v>0</v>
      </c>
      <c r="AE116" s="187">
        <v>0</v>
      </c>
      <c r="AF116" s="187">
        <v>0</v>
      </c>
      <c r="AG116" s="187">
        <v>0</v>
      </c>
      <c r="AH116" s="187">
        <v>0</v>
      </c>
      <c r="AI116" s="187">
        <v>80127160.02</v>
      </c>
      <c r="AJ116" s="187">
        <v>0</v>
      </c>
      <c r="AK116" s="187">
        <v>0</v>
      </c>
      <c r="AL116" s="199">
        <v>0</v>
      </c>
      <c r="AM116" s="187">
        <v>4744317.88</v>
      </c>
      <c r="AN116" s="187">
        <v>75382842</v>
      </c>
      <c r="AO116" s="187">
        <v>200490.97</v>
      </c>
      <c r="AP116" s="187">
        <v>51853.41</v>
      </c>
      <c r="AQ116" s="187">
        <v>-148637.56</v>
      </c>
      <c r="AR116" s="187">
        <v>75531480</v>
      </c>
      <c r="AS116" s="187">
        <v>37691421</v>
      </c>
      <c r="AT116" s="187">
        <v>30153137</v>
      </c>
      <c r="AU116" s="187">
        <v>7538284</v>
      </c>
      <c r="AV116" s="187">
        <v>0</v>
      </c>
      <c r="AW116" s="187">
        <v>0</v>
      </c>
      <c r="AX116" s="187">
        <v>0</v>
      </c>
      <c r="AY116" s="183" t="s">
        <v>816</v>
      </c>
      <c r="AZ116" s="182" t="s">
        <v>762</v>
      </c>
      <c r="BA116" s="193" t="s">
        <v>461</v>
      </c>
    </row>
    <row r="117" spans="1:53" ht="15">
      <c r="A117" s="21">
        <v>113</v>
      </c>
      <c r="B117" s="22" t="s">
        <v>463</v>
      </c>
      <c r="C117" s="103" t="s">
        <v>464</v>
      </c>
      <c r="D117" s="187">
        <v>9777</v>
      </c>
      <c r="E117" s="187">
        <v>234402297</v>
      </c>
      <c r="F117" s="187">
        <v>108293861.21</v>
      </c>
      <c r="G117" s="187">
        <v>1586254.32</v>
      </c>
      <c r="H117" s="187">
        <v>4749574.67</v>
      </c>
      <c r="I117" s="187">
        <v>3163320.35</v>
      </c>
      <c r="J117" s="187">
        <v>10063290.33</v>
      </c>
      <c r="K117" s="187">
        <v>0</v>
      </c>
      <c r="L117" s="187">
        <v>0</v>
      </c>
      <c r="M117" s="187">
        <v>0</v>
      </c>
      <c r="N117" s="187">
        <v>2210610.79</v>
      </c>
      <c r="O117" s="187">
        <v>15437221.47</v>
      </c>
      <c r="P117" s="187">
        <v>238685.26</v>
      </c>
      <c r="Q117" s="187">
        <v>17462.7</v>
      </c>
      <c r="R117" s="187">
        <v>0</v>
      </c>
      <c r="S117" s="187">
        <v>0</v>
      </c>
      <c r="T117" s="187">
        <v>0</v>
      </c>
      <c r="U117" s="187">
        <v>0</v>
      </c>
      <c r="V117" s="187">
        <v>256147.96</v>
      </c>
      <c r="W117" s="187">
        <v>92600491.78</v>
      </c>
      <c r="X117" s="187">
        <v>926004.92</v>
      </c>
      <c r="Y117" s="187">
        <v>506811.77</v>
      </c>
      <c r="Z117" s="187">
        <v>0</v>
      </c>
      <c r="AA117" s="187">
        <v>0</v>
      </c>
      <c r="AB117" s="187">
        <v>0</v>
      </c>
      <c r="AC117" s="187">
        <v>0</v>
      </c>
      <c r="AD117" s="187">
        <v>0</v>
      </c>
      <c r="AE117" s="187">
        <v>0</v>
      </c>
      <c r="AF117" s="187">
        <v>0</v>
      </c>
      <c r="AG117" s="187">
        <v>0</v>
      </c>
      <c r="AH117" s="187">
        <v>0</v>
      </c>
      <c r="AI117" s="187">
        <v>91167675.09</v>
      </c>
      <c r="AJ117" s="187">
        <v>17036887</v>
      </c>
      <c r="AK117" s="187">
        <v>7871041.79</v>
      </c>
      <c r="AL117" s="199">
        <v>7.27</v>
      </c>
      <c r="AM117" s="187">
        <v>6019032</v>
      </c>
      <c r="AN117" s="187">
        <v>93019685</v>
      </c>
      <c r="AO117" s="187">
        <v>1605797.02</v>
      </c>
      <c r="AP117" s="187">
        <v>76487.7</v>
      </c>
      <c r="AQ117" s="187">
        <v>-1529309.32</v>
      </c>
      <c r="AR117" s="187">
        <v>94548994</v>
      </c>
      <c r="AS117" s="187">
        <v>46509843</v>
      </c>
      <c r="AT117" s="187">
        <v>27905906</v>
      </c>
      <c r="AU117" s="187">
        <v>18603937</v>
      </c>
      <c r="AV117" s="187">
        <v>0</v>
      </c>
      <c r="AW117" s="187">
        <v>0</v>
      </c>
      <c r="AX117" s="187">
        <v>0</v>
      </c>
      <c r="AY117" s="183" t="s">
        <v>773</v>
      </c>
      <c r="AZ117" s="183" t="s">
        <v>774</v>
      </c>
      <c r="BA117" s="193" t="s">
        <v>463</v>
      </c>
    </row>
    <row r="118" spans="1:53" ht="15">
      <c r="A118" s="21">
        <v>114</v>
      </c>
      <c r="B118" s="22" t="s">
        <v>465</v>
      </c>
      <c r="C118" s="103" t="s">
        <v>466</v>
      </c>
      <c r="D118" s="187">
        <v>3533</v>
      </c>
      <c r="E118" s="187">
        <v>128644236</v>
      </c>
      <c r="F118" s="187">
        <v>59433637.03</v>
      </c>
      <c r="G118" s="187">
        <v>935598.82</v>
      </c>
      <c r="H118" s="187">
        <v>1583158</v>
      </c>
      <c r="I118" s="187">
        <v>647559.18</v>
      </c>
      <c r="J118" s="187">
        <v>1881931.99</v>
      </c>
      <c r="K118" s="187">
        <v>44933.4</v>
      </c>
      <c r="L118" s="187">
        <v>1507.2</v>
      </c>
      <c r="M118" s="187">
        <v>205676.86</v>
      </c>
      <c r="N118" s="187">
        <v>2109740.28</v>
      </c>
      <c r="O118" s="187">
        <v>4891348.91</v>
      </c>
      <c r="P118" s="187">
        <v>57366.64</v>
      </c>
      <c r="Q118" s="187">
        <v>286841.25</v>
      </c>
      <c r="R118" s="187">
        <v>2684.7</v>
      </c>
      <c r="S118" s="187">
        <v>0</v>
      </c>
      <c r="T118" s="187">
        <v>0</v>
      </c>
      <c r="U118" s="187">
        <v>0</v>
      </c>
      <c r="V118" s="187">
        <v>346892.59</v>
      </c>
      <c r="W118" s="187">
        <v>54195395.53</v>
      </c>
      <c r="X118" s="187">
        <v>600000</v>
      </c>
      <c r="Y118" s="187">
        <v>166595.96</v>
      </c>
      <c r="Z118" s="187">
        <v>0</v>
      </c>
      <c r="AA118" s="187">
        <v>81786.37</v>
      </c>
      <c r="AB118" s="187">
        <v>0</v>
      </c>
      <c r="AC118" s="187">
        <v>31174.65</v>
      </c>
      <c r="AD118" s="187">
        <v>0</v>
      </c>
      <c r="AE118" s="187">
        <v>0</v>
      </c>
      <c r="AF118" s="187">
        <v>0</v>
      </c>
      <c r="AG118" s="187">
        <v>0</v>
      </c>
      <c r="AH118" s="187">
        <v>0</v>
      </c>
      <c r="AI118" s="187">
        <v>53428799.57</v>
      </c>
      <c r="AJ118" s="187">
        <v>0</v>
      </c>
      <c r="AK118" s="187">
        <v>0</v>
      </c>
      <c r="AL118" s="199">
        <v>0</v>
      </c>
      <c r="AM118" s="187">
        <v>3522700</v>
      </c>
      <c r="AN118" s="187">
        <v>49906100</v>
      </c>
      <c r="AO118" s="187">
        <v>160248.33</v>
      </c>
      <c r="AP118" s="187">
        <v>1386633.16</v>
      </c>
      <c r="AQ118" s="187">
        <v>1226384.83</v>
      </c>
      <c r="AR118" s="187">
        <v>48679715</v>
      </c>
      <c r="AS118" s="187">
        <v>24871263.63</v>
      </c>
      <c r="AT118" s="187">
        <v>24453989</v>
      </c>
      <c r="AU118" s="187">
        <v>0</v>
      </c>
      <c r="AV118" s="187">
        <v>499061</v>
      </c>
      <c r="AW118" s="187">
        <v>0</v>
      </c>
      <c r="AX118" s="187">
        <v>0</v>
      </c>
      <c r="AY118" s="183" t="s">
        <v>781</v>
      </c>
      <c r="AZ118" s="182" t="s">
        <v>805</v>
      </c>
      <c r="BA118" s="193" t="s">
        <v>465</v>
      </c>
    </row>
    <row r="119" spans="1:53" ht="15">
      <c r="A119" s="21">
        <v>115</v>
      </c>
      <c r="B119" s="22" t="s">
        <v>467</v>
      </c>
      <c r="C119" s="103" t="s">
        <v>468</v>
      </c>
      <c r="D119" s="187">
        <v>3831</v>
      </c>
      <c r="E119" s="187">
        <v>66313744</v>
      </c>
      <c r="F119" s="187">
        <v>30636949.73</v>
      </c>
      <c r="G119" s="187">
        <v>456715.04</v>
      </c>
      <c r="H119" s="187">
        <v>2211046.73</v>
      </c>
      <c r="I119" s="187">
        <v>1754331.69</v>
      </c>
      <c r="J119" s="187">
        <v>751838.17</v>
      </c>
      <c r="K119" s="187">
        <v>94469.42</v>
      </c>
      <c r="L119" s="187">
        <v>57959.48</v>
      </c>
      <c r="M119" s="187">
        <v>1777.35</v>
      </c>
      <c r="N119" s="187">
        <v>428220.34</v>
      </c>
      <c r="O119" s="187">
        <v>3088596.45</v>
      </c>
      <c r="P119" s="187">
        <v>68602.3</v>
      </c>
      <c r="Q119" s="187">
        <v>23278.76</v>
      </c>
      <c r="R119" s="187">
        <v>1274.44</v>
      </c>
      <c r="S119" s="187">
        <v>16081.1</v>
      </c>
      <c r="T119" s="187">
        <v>356.76</v>
      </c>
      <c r="U119" s="187">
        <v>0</v>
      </c>
      <c r="V119" s="187">
        <v>109593.36</v>
      </c>
      <c r="W119" s="187">
        <v>27438759.92</v>
      </c>
      <c r="X119" s="187">
        <v>411581</v>
      </c>
      <c r="Y119" s="187">
        <v>154278.79</v>
      </c>
      <c r="Z119" s="187">
        <v>0</v>
      </c>
      <c r="AA119" s="187">
        <v>0</v>
      </c>
      <c r="AB119" s="187">
        <v>0</v>
      </c>
      <c r="AC119" s="187">
        <v>0</v>
      </c>
      <c r="AD119" s="187">
        <v>0</v>
      </c>
      <c r="AE119" s="187">
        <v>0</v>
      </c>
      <c r="AF119" s="187">
        <v>0</v>
      </c>
      <c r="AG119" s="187">
        <v>0</v>
      </c>
      <c r="AH119" s="187">
        <v>0</v>
      </c>
      <c r="AI119" s="187">
        <v>26872900.13</v>
      </c>
      <c r="AJ119" s="187">
        <v>250000</v>
      </c>
      <c r="AK119" s="187">
        <v>115500</v>
      </c>
      <c r="AL119" s="199">
        <v>0.38</v>
      </c>
      <c r="AM119" s="187">
        <v>200000</v>
      </c>
      <c r="AN119" s="187">
        <v>26788400</v>
      </c>
      <c r="AO119" s="187">
        <v>1561.5</v>
      </c>
      <c r="AP119" s="187">
        <v>64560.6</v>
      </c>
      <c r="AQ119" s="187">
        <v>62999.1</v>
      </c>
      <c r="AR119" s="187">
        <v>26725401</v>
      </c>
      <c r="AS119" s="187">
        <v>13394200</v>
      </c>
      <c r="AT119" s="187">
        <v>10715360</v>
      </c>
      <c r="AU119" s="187">
        <v>2410956</v>
      </c>
      <c r="AV119" s="187">
        <v>267884</v>
      </c>
      <c r="AW119" s="187">
        <v>0</v>
      </c>
      <c r="AX119" s="187">
        <v>0</v>
      </c>
      <c r="AY119" s="183" t="s">
        <v>809</v>
      </c>
      <c r="AZ119" s="182" t="s">
        <v>810</v>
      </c>
      <c r="BA119" s="193" t="s">
        <v>467</v>
      </c>
    </row>
    <row r="120" spans="1:53" ht="15">
      <c r="A120" s="21">
        <v>116</v>
      </c>
      <c r="B120" s="22" t="s">
        <v>469</v>
      </c>
      <c r="C120" s="103" t="s">
        <v>470</v>
      </c>
      <c r="D120" s="187">
        <v>9263</v>
      </c>
      <c r="E120" s="187">
        <v>456456221</v>
      </c>
      <c r="F120" s="187">
        <v>210882774.1</v>
      </c>
      <c r="G120" s="187">
        <v>3649564</v>
      </c>
      <c r="H120" s="187">
        <v>1815806</v>
      </c>
      <c r="I120" s="187">
        <v>-1833758</v>
      </c>
      <c r="J120" s="187">
        <v>8037965</v>
      </c>
      <c r="K120" s="187">
        <v>0</v>
      </c>
      <c r="L120" s="187">
        <v>0</v>
      </c>
      <c r="M120" s="187">
        <v>0</v>
      </c>
      <c r="N120" s="187">
        <v>7488439</v>
      </c>
      <c r="O120" s="187">
        <v>13692646</v>
      </c>
      <c r="P120" s="187">
        <v>46801</v>
      </c>
      <c r="Q120" s="187">
        <v>83234</v>
      </c>
      <c r="R120" s="187">
        <v>0</v>
      </c>
      <c r="S120" s="187">
        <v>0</v>
      </c>
      <c r="T120" s="187">
        <v>0</v>
      </c>
      <c r="U120" s="187">
        <v>0</v>
      </c>
      <c r="V120" s="187">
        <v>130035</v>
      </c>
      <c r="W120" s="187">
        <v>197060093.1</v>
      </c>
      <c r="X120" s="187">
        <v>4880000</v>
      </c>
      <c r="Y120" s="187">
        <v>574202.55</v>
      </c>
      <c r="Z120" s="187">
        <v>0</v>
      </c>
      <c r="AA120" s="187">
        <v>0</v>
      </c>
      <c r="AB120" s="187">
        <v>0</v>
      </c>
      <c r="AC120" s="187">
        <v>0</v>
      </c>
      <c r="AD120" s="187">
        <v>0</v>
      </c>
      <c r="AE120" s="187">
        <v>0</v>
      </c>
      <c r="AF120" s="187">
        <v>0</v>
      </c>
      <c r="AG120" s="187">
        <v>0</v>
      </c>
      <c r="AH120" s="187">
        <v>0</v>
      </c>
      <c r="AI120" s="187">
        <v>191605890.55</v>
      </c>
      <c r="AJ120" s="187">
        <v>-2079401</v>
      </c>
      <c r="AK120" s="187">
        <v>-960683.26</v>
      </c>
      <c r="AL120" s="199">
        <v>-0.46</v>
      </c>
      <c r="AM120" s="187">
        <v>26442887</v>
      </c>
      <c r="AN120" s="187">
        <v>164202320</v>
      </c>
      <c r="AO120" s="187">
        <v>219530</v>
      </c>
      <c r="AP120" s="187">
        <v>506877</v>
      </c>
      <c r="AQ120" s="187">
        <v>287347</v>
      </c>
      <c r="AR120" s="187">
        <v>163914973</v>
      </c>
      <c r="AS120" s="187">
        <v>82101160</v>
      </c>
      <c r="AT120" s="187">
        <v>49260696</v>
      </c>
      <c r="AU120" s="187">
        <v>32840464</v>
      </c>
      <c r="AV120" s="187">
        <v>0</v>
      </c>
      <c r="AW120" s="187">
        <v>0</v>
      </c>
      <c r="AX120" s="187">
        <v>0</v>
      </c>
      <c r="AY120" s="183" t="s">
        <v>773</v>
      </c>
      <c r="AZ120" s="183" t="s">
        <v>774</v>
      </c>
      <c r="BA120" s="193" t="s">
        <v>469</v>
      </c>
    </row>
    <row r="121" spans="1:53" ht="15">
      <c r="A121" s="21">
        <v>117</v>
      </c>
      <c r="B121" s="22" t="s">
        <v>471</v>
      </c>
      <c r="C121" s="103" t="s">
        <v>472</v>
      </c>
      <c r="D121" s="187">
        <v>2741</v>
      </c>
      <c r="E121" s="187">
        <v>86902162</v>
      </c>
      <c r="F121" s="187">
        <v>40148798.84</v>
      </c>
      <c r="G121" s="187">
        <v>683592.32</v>
      </c>
      <c r="H121" s="187">
        <v>1438860.09</v>
      </c>
      <c r="I121" s="187">
        <v>755267.77</v>
      </c>
      <c r="J121" s="187">
        <v>1395378.73</v>
      </c>
      <c r="K121" s="187">
        <v>37674.53</v>
      </c>
      <c r="L121" s="187">
        <v>33542.2</v>
      </c>
      <c r="M121" s="187">
        <v>0</v>
      </c>
      <c r="N121" s="187">
        <v>1166008.15</v>
      </c>
      <c r="O121" s="187">
        <v>3387871.38</v>
      </c>
      <c r="P121" s="187">
        <v>21252.81</v>
      </c>
      <c r="Q121" s="187">
        <v>32884.07</v>
      </c>
      <c r="R121" s="187">
        <v>9418.63</v>
      </c>
      <c r="S121" s="187">
        <v>33542.2</v>
      </c>
      <c r="T121" s="187">
        <v>0</v>
      </c>
      <c r="U121" s="187">
        <v>0</v>
      </c>
      <c r="V121" s="187">
        <v>97097.71</v>
      </c>
      <c r="W121" s="187">
        <v>36663829.75</v>
      </c>
      <c r="X121" s="187">
        <v>354000</v>
      </c>
      <c r="Y121" s="187">
        <v>123350.37</v>
      </c>
      <c r="Z121" s="187">
        <v>0</v>
      </c>
      <c r="AA121" s="187">
        <v>0</v>
      </c>
      <c r="AB121" s="187">
        <v>0</v>
      </c>
      <c r="AC121" s="187">
        <v>0</v>
      </c>
      <c r="AD121" s="187">
        <v>0</v>
      </c>
      <c r="AE121" s="187">
        <v>0</v>
      </c>
      <c r="AF121" s="187">
        <v>0</v>
      </c>
      <c r="AG121" s="187">
        <v>0</v>
      </c>
      <c r="AH121" s="187">
        <v>0</v>
      </c>
      <c r="AI121" s="187">
        <v>36186479.38</v>
      </c>
      <c r="AJ121" s="187">
        <v>715875</v>
      </c>
      <c r="AK121" s="187">
        <v>330734.25</v>
      </c>
      <c r="AL121" s="199">
        <v>0.82</v>
      </c>
      <c r="AM121" s="187">
        <v>1000000</v>
      </c>
      <c r="AN121" s="187">
        <v>35517214</v>
      </c>
      <c r="AO121" s="187">
        <v>14908.87</v>
      </c>
      <c r="AP121" s="187">
        <v>34907.1</v>
      </c>
      <c r="AQ121" s="187">
        <v>19998.23</v>
      </c>
      <c r="AR121" s="187">
        <v>35497216</v>
      </c>
      <c r="AS121" s="187">
        <v>17758607</v>
      </c>
      <c r="AT121" s="187">
        <v>14206886</v>
      </c>
      <c r="AU121" s="187">
        <v>3196549</v>
      </c>
      <c r="AV121" s="187">
        <v>355172</v>
      </c>
      <c r="AW121" s="187">
        <v>0</v>
      </c>
      <c r="AX121" s="187">
        <v>0</v>
      </c>
      <c r="AY121" s="183" t="s">
        <v>785</v>
      </c>
      <c r="AZ121" s="182" t="s">
        <v>786</v>
      </c>
      <c r="BA121" s="193" t="s">
        <v>471</v>
      </c>
    </row>
    <row r="122" spans="1:53" ht="15">
      <c r="A122" s="21">
        <v>118</v>
      </c>
      <c r="B122" s="22" t="s">
        <v>473</v>
      </c>
      <c r="C122" s="103" t="s">
        <v>474</v>
      </c>
      <c r="D122" s="187">
        <v>6732</v>
      </c>
      <c r="E122" s="187">
        <v>165727278</v>
      </c>
      <c r="F122" s="187">
        <v>76566002.44</v>
      </c>
      <c r="G122" s="187">
        <v>1102660.61</v>
      </c>
      <c r="H122" s="187">
        <v>3611061.9</v>
      </c>
      <c r="I122" s="187">
        <v>2508401.39</v>
      </c>
      <c r="J122" s="187">
        <v>4260155</v>
      </c>
      <c r="K122" s="187">
        <v>23154.36</v>
      </c>
      <c r="L122" s="187">
        <v>0</v>
      </c>
      <c r="M122" s="187">
        <v>20000</v>
      </c>
      <c r="N122" s="187">
        <v>1665304.13</v>
      </c>
      <c r="O122" s="187">
        <v>8477014.88</v>
      </c>
      <c r="P122" s="187">
        <v>441889</v>
      </c>
      <c r="Q122" s="187">
        <v>165325.63</v>
      </c>
      <c r="R122" s="187">
        <v>0</v>
      </c>
      <c r="S122" s="187">
        <v>0</v>
      </c>
      <c r="T122" s="187">
        <v>0</v>
      </c>
      <c r="U122" s="187">
        <v>0</v>
      </c>
      <c r="V122" s="187">
        <v>607214.63</v>
      </c>
      <c r="W122" s="187">
        <v>67481772.93</v>
      </c>
      <c r="X122" s="187">
        <v>1582062.25</v>
      </c>
      <c r="Y122" s="187">
        <v>309107</v>
      </c>
      <c r="Z122" s="187">
        <v>0</v>
      </c>
      <c r="AA122" s="187">
        <v>0</v>
      </c>
      <c r="AB122" s="187">
        <v>0</v>
      </c>
      <c r="AC122" s="187">
        <v>0</v>
      </c>
      <c r="AD122" s="187">
        <v>0</v>
      </c>
      <c r="AE122" s="187">
        <v>0</v>
      </c>
      <c r="AF122" s="187">
        <v>0</v>
      </c>
      <c r="AG122" s="187">
        <v>0</v>
      </c>
      <c r="AH122" s="187">
        <v>0</v>
      </c>
      <c r="AI122" s="187">
        <v>65590603.68</v>
      </c>
      <c r="AJ122" s="187">
        <v>-633440</v>
      </c>
      <c r="AK122" s="187">
        <v>-292649.28</v>
      </c>
      <c r="AL122" s="199">
        <v>-0.38</v>
      </c>
      <c r="AM122" s="187">
        <v>3374088.65</v>
      </c>
      <c r="AN122" s="187">
        <v>61923866</v>
      </c>
      <c r="AO122" s="187">
        <v>62809.3</v>
      </c>
      <c r="AP122" s="187">
        <v>292503.98</v>
      </c>
      <c r="AQ122" s="187">
        <v>229694.68</v>
      </c>
      <c r="AR122" s="187">
        <v>61694171</v>
      </c>
      <c r="AS122" s="187">
        <v>30961933</v>
      </c>
      <c r="AT122" s="187">
        <v>18577160</v>
      </c>
      <c r="AU122" s="187">
        <v>12384773</v>
      </c>
      <c r="AV122" s="187">
        <v>0</v>
      </c>
      <c r="AW122" s="187">
        <v>0</v>
      </c>
      <c r="AX122" s="187">
        <v>0</v>
      </c>
      <c r="AY122" s="183" t="s">
        <v>773</v>
      </c>
      <c r="AZ122" s="183" t="s">
        <v>774</v>
      </c>
      <c r="BA122" s="193" t="s">
        <v>473</v>
      </c>
    </row>
    <row r="123" spans="1:53" ht="15">
      <c r="A123" s="21">
        <v>119</v>
      </c>
      <c r="B123" s="22" t="s">
        <v>475</v>
      </c>
      <c r="C123" s="103" t="s">
        <v>476</v>
      </c>
      <c r="D123" s="187">
        <v>2320</v>
      </c>
      <c r="E123" s="187">
        <v>112444723</v>
      </c>
      <c r="F123" s="187">
        <v>51949462.03</v>
      </c>
      <c r="G123" s="187">
        <v>939151.34</v>
      </c>
      <c r="H123" s="187">
        <v>767055.87</v>
      </c>
      <c r="I123" s="187">
        <v>-172095.47</v>
      </c>
      <c r="J123" s="187">
        <v>2356730.97</v>
      </c>
      <c r="K123" s="187">
        <v>67353</v>
      </c>
      <c r="L123" s="187">
        <v>0</v>
      </c>
      <c r="M123" s="187">
        <v>48366.32</v>
      </c>
      <c r="N123" s="187">
        <v>1851515.65</v>
      </c>
      <c r="O123" s="187">
        <v>4151870.47</v>
      </c>
      <c r="P123" s="187">
        <v>33536.06</v>
      </c>
      <c r="Q123" s="187">
        <v>3418.8</v>
      </c>
      <c r="R123" s="187">
        <v>0</v>
      </c>
      <c r="S123" s="187">
        <v>0</v>
      </c>
      <c r="T123" s="187">
        <v>0</v>
      </c>
      <c r="U123" s="187">
        <v>0</v>
      </c>
      <c r="V123" s="187">
        <v>36954.86</v>
      </c>
      <c r="W123" s="187">
        <v>47760636.7</v>
      </c>
      <c r="X123" s="187">
        <v>455959</v>
      </c>
      <c r="Y123" s="187">
        <v>124427.78</v>
      </c>
      <c r="Z123" s="187">
        <v>0</v>
      </c>
      <c r="AA123" s="187">
        <v>0</v>
      </c>
      <c r="AB123" s="187">
        <v>2754899.55</v>
      </c>
      <c r="AC123" s="187">
        <v>2754899.55</v>
      </c>
      <c r="AD123" s="187">
        <v>0</v>
      </c>
      <c r="AE123" s="187">
        <v>0</v>
      </c>
      <c r="AF123" s="187">
        <v>0</v>
      </c>
      <c r="AG123" s="187">
        <v>0</v>
      </c>
      <c r="AH123" s="187">
        <v>0</v>
      </c>
      <c r="AI123" s="187">
        <v>47180249.92</v>
      </c>
      <c r="AJ123" s="187">
        <v>-1250000</v>
      </c>
      <c r="AK123" s="187">
        <v>-577500</v>
      </c>
      <c r="AL123" s="199">
        <v>-1.11</v>
      </c>
      <c r="AM123" s="187">
        <v>1825094</v>
      </c>
      <c r="AN123" s="187">
        <v>44777656</v>
      </c>
      <c r="AO123" s="187">
        <v>168158.24</v>
      </c>
      <c r="AP123" s="187">
        <v>86926.09</v>
      </c>
      <c r="AQ123" s="187">
        <v>-81232.15</v>
      </c>
      <c r="AR123" s="187">
        <v>44858888</v>
      </c>
      <c r="AS123" s="187">
        <v>22388828</v>
      </c>
      <c r="AT123" s="187">
        <v>17911062</v>
      </c>
      <c r="AU123" s="187">
        <v>4029989</v>
      </c>
      <c r="AV123" s="187">
        <v>447777</v>
      </c>
      <c r="AW123" s="187">
        <v>0</v>
      </c>
      <c r="AX123" s="187">
        <v>0</v>
      </c>
      <c r="AY123" s="183" t="s">
        <v>777</v>
      </c>
      <c r="AZ123" s="182" t="s">
        <v>778</v>
      </c>
      <c r="BA123" s="193" t="s">
        <v>475</v>
      </c>
    </row>
    <row r="124" spans="1:53" ht="15">
      <c r="A124" s="21">
        <v>120</v>
      </c>
      <c r="B124" s="22" t="s">
        <v>477</v>
      </c>
      <c r="C124" s="103" t="s">
        <v>478</v>
      </c>
      <c r="D124" s="187">
        <v>6798</v>
      </c>
      <c r="E124" s="187">
        <v>150466015</v>
      </c>
      <c r="F124" s="187">
        <v>69515298.93</v>
      </c>
      <c r="G124" s="187">
        <v>1224738.05</v>
      </c>
      <c r="H124" s="187">
        <v>4020374.16</v>
      </c>
      <c r="I124" s="187">
        <v>2795636.11</v>
      </c>
      <c r="J124" s="187">
        <v>2914585</v>
      </c>
      <c r="K124" s="187">
        <v>113782.3</v>
      </c>
      <c r="L124" s="187">
        <v>60539.12</v>
      </c>
      <c r="M124" s="187">
        <v>30000</v>
      </c>
      <c r="N124" s="187">
        <v>2153731.77</v>
      </c>
      <c r="O124" s="187">
        <v>8068274.3</v>
      </c>
      <c r="P124" s="187">
        <v>31488.14</v>
      </c>
      <c r="Q124" s="187">
        <v>135495.47</v>
      </c>
      <c r="R124" s="187">
        <v>93.02</v>
      </c>
      <c r="S124" s="187">
        <v>14689.58</v>
      </c>
      <c r="T124" s="187">
        <v>47448.08</v>
      </c>
      <c r="U124" s="187">
        <v>2429.61</v>
      </c>
      <c r="V124" s="187">
        <v>231643.9</v>
      </c>
      <c r="W124" s="187">
        <v>61215380.73</v>
      </c>
      <c r="X124" s="187">
        <v>612153.81</v>
      </c>
      <c r="Y124" s="187">
        <v>284541.02</v>
      </c>
      <c r="Z124" s="187">
        <v>0</v>
      </c>
      <c r="AA124" s="187">
        <v>0</v>
      </c>
      <c r="AB124" s="187">
        <v>0</v>
      </c>
      <c r="AC124" s="187">
        <v>0</v>
      </c>
      <c r="AD124" s="187">
        <v>0</v>
      </c>
      <c r="AE124" s="187">
        <v>0</v>
      </c>
      <c r="AF124" s="187">
        <v>0</v>
      </c>
      <c r="AG124" s="187">
        <v>0</v>
      </c>
      <c r="AH124" s="187">
        <v>0</v>
      </c>
      <c r="AI124" s="187">
        <v>60318685.9</v>
      </c>
      <c r="AJ124" s="187">
        <v>0</v>
      </c>
      <c r="AK124" s="187">
        <v>0</v>
      </c>
      <c r="AL124" s="199">
        <v>0</v>
      </c>
      <c r="AM124" s="187">
        <v>1530384.52</v>
      </c>
      <c r="AN124" s="187">
        <v>58788301</v>
      </c>
      <c r="AO124" s="187">
        <v>9306.62</v>
      </c>
      <c r="AP124" s="187">
        <v>86228.47</v>
      </c>
      <c r="AQ124" s="187">
        <v>76921.85</v>
      </c>
      <c r="AR124" s="187">
        <v>58711379</v>
      </c>
      <c r="AS124" s="187">
        <v>29394151</v>
      </c>
      <c r="AT124" s="187">
        <v>23515320</v>
      </c>
      <c r="AU124" s="187">
        <v>5290947</v>
      </c>
      <c r="AV124" s="187">
        <v>587883</v>
      </c>
      <c r="AW124" s="187">
        <v>0</v>
      </c>
      <c r="AX124" s="187">
        <v>0</v>
      </c>
      <c r="AY124" s="183" t="s">
        <v>809</v>
      </c>
      <c r="AZ124" s="182" t="s">
        <v>810</v>
      </c>
      <c r="BA124" s="193" t="s">
        <v>477</v>
      </c>
    </row>
    <row r="125" spans="1:53" ht="15">
      <c r="A125" s="21">
        <v>121</v>
      </c>
      <c r="B125" s="22" t="s">
        <v>479</v>
      </c>
      <c r="C125" s="103" t="s">
        <v>480</v>
      </c>
      <c r="D125" s="187">
        <v>5426</v>
      </c>
      <c r="E125" s="187">
        <v>128486354</v>
      </c>
      <c r="F125" s="187">
        <v>59360695.55</v>
      </c>
      <c r="G125" s="187">
        <v>800000</v>
      </c>
      <c r="H125" s="187">
        <v>2550000</v>
      </c>
      <c r="I125" s="187">
        <v>1750000</v>
      </c>
      <c r="J125" s="187">
        <v>4036000</v>
      </c>
      <c r="K125" s="187">
        <v>160000</v>
      </c>
      <c r="L125" s="187">
        <v>0</v>
      </c>
      <c r="M125" s="187">
        <v>250000</v>
      </c>
      <c r="N125" s="187">
        <v>1500000</v>
      </c>
      <c r="O125" s="187">
        <v>7696000</v>
      </c>
      <c r="P125" s="187">
        <v>45000</v>
      </c>
      <c r="Q125" s="187">
        <v>50000</v>
      </c>
      <c r="R125" s="187">
        <v>0</v>
      </c>
      <c r="S125" s="187">
        <v>0</v>
      </c>
      <c r="T125" s="187">
        <v>0</v>
      </c>
      <c r="U125" s="187">
        <v>0</v>
      </c>
      <c r="V125" s="187">
        <v>95000</v>
      </c>
      <c r="W125" s="187">
        <v>51569695.55</v>
      </c>
      <c r="X125" s="187">
        <v>1000000</v>
      </c>
      <c r="Y125" s="187">
        <v>255455.07</v>
      </c>
      <c r="Z125" s="187">
        <v>0</v>
      </c>
      <c r="AA125" s="187">
        <v>0</v>
      </c>
      <c r="AB125" s="187">
        <v>0</v>
      </c>
      <c r="AC125" s="187">
        <v>0</v>
      </c>
      <c r="AD125" s="187">
        <v>0</v>
      </c>
      <c r="AE125" s="187">
        <v>0</v>
      </c>
      <c r="AF125" s="187">
        <v>0</v>
      </c>
      <c r="AG125" s="187">
        <v>0</v>
      </c>
      <c r="AH125" s="187">
        <v>0</v>
      </c>
      <c r="AI125" s="187">
        <v>50314240.48</v>
      </c>
      <c r="AJ125" s="187">
        <v>-500000</v>
      </c>
      <c r="AK125" s="187">
        <v>-231000</v>
      </c>
      <c r="AL125" s="199">
        <v>-0.39</v>
      </c>
      <c r="AM125" s="187">
        <v>1000000</v>
      </c>
      <c r="AN125" s="187">
        <v>49083240</v>
      </c>
      <c r="AO125" s="187">
        <v>114000</v>
      </c>
      <c r="AP125" s="187">
        <v>181000</v>
      </c>
      <c r="AQ125" s="187">
        <v>67000</v>
      </c>
      <c r="AR125" s="187">
        <v>49016240</v>
      </c>
      <c r="AS125" s="187">
        <v>24541620</v>
      </c>
      <c r="AT125" s="187">
        <v>14724972</v>
      </c>
      <c r="AU125" s="187">
        <v>9816648</v>
      </c>
      <c r="AV125" s="187">
        <v>0</v>
      </c>
      <c r="AW125" s="187">
        <v>0</v>
      </c>
      <c r="AX125" s="187">
        <v>0</v>
      </c>
      <c r="AY125" s="183" t="s">
        <v>773</v>
      </c>
      <c r="AZ125" s="183" t="s">
        <v>774</v>
      </c>
      <c r="BA125" s="193" t="s">
        <v>479</v>
      </c>
    </row>
    <row r="126" spans="1:53" ht="15">
      <c r="A126" s="21">
        <v>122</v>
      </c>
      <c r="B126" s="22" t="s">
        <v>481</v>
      </c>
      <c r="C126" s="103" t="s">
        <v>482</v>
      </c>
      <c r="D126" s="187">
        <v>2118</v>
      </c>
      <c r="E126" s="187">
        <v>71067560</v>
      </c>
      <c r="F126" s="187">
        <v>32833212.72</v>
      </c>
      <c r="G126" s="187">
        <v>558703.89</v>
      </c>
      <c r="H126" s="187">
        <v>932244.18</v>
      </c>
      <c r="I126" s="187">
        <v>373540.29</v>
      </c>
      <c r="J126" s="187">
        <v>658065.92</v>
      </c>
      <c r="K126" s="187">
        <v>31293.24</v>
      </c>
      <c r="L126" s="187">
        <v>2743.58</v>
      </c>
      <c r="M126" s="187">
        <v>0</v>
      </c>
      <c r="N126" s="187">
        <v>1016986.45</v>
      </c>
      <c r="O126" s="187">
        <v>2082629.48</v>
      </c>
      <c r="P126" s="187">
        <v>53388.55</v>
      </c>
      <c r="Q126" s="187">
        <v>23217.43</v>
      </c>
      <c r="R126" s="187">
        <v>0</v>
      </c>
      <c r="S126" s="187">
        <v>2743.57</v>
      </c>
      <c r="T126" s="187">
        <v>0</v>
      </c>
      <c r="U126" s="187">
        <v>0</v>
      </c>
      <c r="V126" s="187">
        <v>79349.55</v>
      </c>
      <c r="W126" s="187">
        <v>30671233.69</v>
      </c>
      <c r="X126" s="187">
        <v>306553.71</v>
      </c>
      <c r="Y126" s="187">
        <v>100079.23</v>
      </c>
      <c r="Z126" s="187">
        <v>0</v>
      </c>
      <c r="AA126" s="187">
        <v>0</v>
      </c>
      <c r="AB126" s="187">
        <v>0</v>
      </c>
      <c r="AC126" s="187">
        <v>0</v>
      </c>
      <c r="AD126" s="187">
        <v>0</v>
      </c>
      <c r="AE126" s="187">
        <v>0</v>
      </c>
      <c r="AF126" s="187">
        <v>0</v>
      </c>
      <c r="AG126" s="187">
        <v>0</v>
      </c>
      <c r="AH126" s="187">
        <v>0</v>
      </c>
      <c r="AI126" s="187">
        <v>30264600.75</v>
      </c>
      <c r="AJ126" s="187">
        <v>0</v>
      </c>
      <c r="AK126" s="187">
        <v>0</v>
      </c>
      <c r="AL126" s="199">
        <v>0</v>
      </c>
      <c r="AM126" s="187">
        <v>1745186.94</v>
      </c>
      <c r="AN126" s="187">
        <v>28519414</v>
      </c>
      <c r="AO126" s="187">
        <v>9859.11</v>
      </c>
      <c r="AP126" s="187">
        <v>85261.81</v>
      </c>
      <c r="AQ126" s="187">
        <v>75402.7</v>
      </c>
      <c r="AR126" s="187">
        <v>28444011</v>
      </c>
      <c r="AS126" s="187">
        <v>14259707</v>
      </c>
      <c r="AT126" s="187">
        <v>11407766</v>
      </c>
      <c r="AU126" s="187">
        <v>2566747</v>
      </c>
      <c r="AV126" s="187">
        <v>285194</v>
      </c>
      <c r="AW126" s="187">
        <v>0</v>
      </c>
      <c r="AX126" s="187">
        <v>0</v>
      </c>
      <c r="AY126" s="183" t="s">
        <v>779</v>
      </c>
      <c r="AZ126" s="182" t="s">
        <v>780</v>
      </c>
      <c r="BA126" s="193" t="s">
        <v>481</v>
      </c>
    </row>
    <row r="127" spans="1:53" ht="15">
      <c r="A127" s="21">
        <v>123</v>
      </c>
      <c r="B127" s="22" t="s">
        <v>483</v>
      </c>
      <c r="C127" s="103" t="s">
        <v>484</v>
      </c>
      <c r="D127" s="187">
        <v>2692</v>
      </c>
      <c r="E127" s="187">
        <v>96551229</v>
      </c>
      <c r="F127" s="187">
        <v>44606667.8</v>
      </c>
      <c r="G127" s="187">
        <v>794773.45</v>
      </c>
      <c r="H127" s="187">
        <v>1674916.23</v>
      </c>
      <c r="I127" s="187">
        <v>880142.78</v>
      </c>
      <c r="J127" s="187">
        <v>1416800.85</v>
      </c>
      <c r="K127" s="187">
        <v>40929.9</v>
      </c>
      <c r="L127" s="187">
        <v>0</v>
      </c>
      <c r="M127" s="187">
        <v>44190</v>
      </c>
      <c r="N127" s="187">
        <v>1431774.62</v>
      </c>
      <c r="O127" s="187">
        <v>3813838.15</v>
      </c>
      <c r="P127" s="187">
        <v>151882.71</v>
      </c>
      <c r="Q127" s="187">
        <v>35673.41</v>
      </c>
      <c r="R127" s="187">
        <v>2246.67</v>
      </c>
      <c r="S127" s="187">
        <v>0</v>
      </c>
      <c r="T127" s="187">
        <v>548.63</v>
      </c>
      <c r="U127" s="187">
        <v>0</v>
      </c>
      <c r="V127" s="187">
        <v>190351.42</v>
      </c>
      <c r="W127" s="187">
        <v>40602478.23</v>
      </c>
      <c r="X127" s="187">
        <v>341265.77</v>
      </c>
      <c r="Y127" s="187">
        <v>124826.98</v>
      </c>
      <c r="Z127" s="187">
        <v>0</v>
      </c>
      <c r="AA127" s="187">
        <v>48663</v>
      </c>
      <c r="AB127" s="187">
        <v>48663</v>
      </c>
      <c r="AC127" s="187">
        <v>0</v>
      </c>
      <c r="AD127" s="187">
        <v>48663</v>
      </c>
      <c r="AE127" s="187">
        <v>0</v>
      </c>
      <c r="AF127" s="187">
        <v>0</v>
      </c>
      <c r="AG127" s="187">
        <v>0</v>
      </c>
      <c r="AH127" s="187">
        <v>0</v>
      </c>
      <c r="AI127" s="187">
        <v>40087722.48</v>
      </c>
      <c r="AJ127" s="187">
        <v>735216</v>
      </c>
      <c r="AK127" s="187">
        <v>339669.79</v>
      </c>
      <c r="AL127" s="199">
        <v>0.76</v>
      </c>
      <c r="AM127" s="187">
        <v>5334963</v>
      </c>
      <c r="AN127" s="187">
        <v>35092429</v>
      </c>
      <c r="AO127" s="187">
        <v>18294.36</v>
      </c>
      <c r="AP127" s="187">
        <v>9596611.99</v>
      </c>
      <c r="AQ127" s="187">
        <v>9578317.63</v>
      </c>
      <c r="AR127" s="187">
        <v>25514111</v>
      </c>
      <c r="AS127" s="187">
        <v>17497552</v>
      </c>
      <c r="AT127" s="187">
        <v>17195290</v>
      </c>
      <c r="AU127" s="187">
        <v>0</v>
      </c>
      <c r="AV127" s="187">
        <v>350924</v>
      </c>
      <c r="AW127" s="187">
        <v>0</v>
      </c>
      <c r="AX127" s="187">
        <v>0</v>
      </c>
      <c r="AY127" s="183" t="s">
        <v>781</v>
      </c>
      <c r="AZ127" s="182" t="s">
        <v>818</v>
      </c>
      <c r="BA127" s="193" t="s">
        <v>483</v>
      </c>
    </row>
    <row r="128" spans="1:53" ht="15">
      <c r="A128" s="21">
        <v>124</v>
      </c>
      <c r="B128" s="22" t="s">
        <v>485</v>
      </c>
      <c r="C128" s="103" t="s">
        <v>486</v>
      </c>
      <c r="D128" s="187">
        <v>2978</v>
      </c>
      <c r="E128" s="187">
        <v>57950011</v>
      </c>
      <c r="F128" s="187">
        <v>26772905.08</v>
      </c>
      <c r="G128" s="187">
        <v>372899</v>
      </c>
      <c r="H128" s="187">
        <v>2394316.18</v>
      </c>
      <c r="I128" s="187">
        <v>2021417.18</v>
      </c>
      <c r="J128" s="187">
        <v>1843904.44</v>
      </c>
      <c r="K128" s="187">
        <v>35262</v>
      </c>
      <c r="L128" s="187">
        <v>0</v>
      </c>
      <c r="M128" s="187">
        <v>0</v>
      </c>
      <c r="N128" s="187">
        <v>698322.33</v>
      </c>
      <c r="O128" s="187">
        <v>4598905.95</v>
      </c>
      <c r="P128" s="187">
        <v>184939.23</v>
      </c>
      <c r="Q128" s="187">
        <v>125662.81</v>
      </c>
      <c r="R128" s="187">
        <v>0</v>
      </c>
      <c r="S128" s="187">
        <v>0</v>
      </c>
      <c r="T128" s="187">
        <v>0</v>
      </c>
      <c r="U128" s="187">
        <v>0</v>
      </c>
      <c r="V128" s="187">
        <v>310602.04</v>
      </c>
      <c r="W128" s="187">
        <v>21863397.09</v>
      </c>
      <c r="X128" s="187">
        <v>212398</v>
      </c>
      <c r="Y128" s="187">
        <v>123129.61</v>
      </c>
      <c r="Z128" s="187">
        <v>0</v>
      </c>
      <c r="AA128" s="187">
        <v>0</v>
      </c>
      <c r="AB128" s="187">
        <v>0</v>
      </c>
      <c r="AC128" s="187">
        <v>0</v>
      </c>
      <c r="AD128" s="187">
        <v>0</v>
      </c>
      <c r="AE128" s="187">
        <v>0</v>
      </c>
      <c r="AF128" s="187">
        <v>0</v>
      </c>
      <c r="AG128" s="187">
        <v>0</v>
      </c>
      <c r="AH128" s="187">
        <v>0</v>
      </c>
      <c r="AI128" s="187">
        <v>21527869.48</v>
      </c>
      <c r="AJ128" s="187">
        <v>200000</v>
      </c>
      <c r="AK128" s="187">
        <v>92400</v>
      </c>
      <c r="AL128" s="199">
        <v>0.35</v>
      </c>
      <c r="AM128" s="187">
        <v>600000</v>
      </c>
      <c r="AN128" s="187">
        <v>21020269</v>
      </c>
      <c r="AO128" s="187">
        <v>4000</v>
      </c>
      <c r="AP128" s="187">
        <v>120000</v>
      </c>
      <c r="AQ128" s="187">
        <v>116000</v>
      </c>
      <c r="AR128" s="187">
        <v>20904269</v>
      </c>
      <c r="AS128" s="187">
        <v>10510135</v>
      </c>
      <c r="AT128" s="187">
        <v>8408108</v>
      </c>
      <c r="AU128" s="187">
        <v>1891824</v>
      </c>
      <c r="AV128" s="187">
        <v>210203</v>
      </c>
      <c r="AW128" s="187">
        <v>0</v>
      </c>
      <c r="AX128" s="187">
        <v>0</v>
      </c>
      <c r="AY128" s="183" t="s">
        <v>815</v>
      </c>
      <c r="AZ128" s="182" t="s">
        <v>794</v>
      </c>
      <c r="BA128" s="193" t="s">
        <v>485</v>
      </c>
    </row>
    <row r="129" spans="1:53" ht="15">
      <c r="A129" s="21">
        <v>125</v>
      </c>
      <c r="B129" s="22" t="s">
        <v>487</v>
      </c>
      <c r="C129" s="103" t="s">
        <v>488</v>
      </c>
      <c r="D129" s="187">
        <v>3172</v>
      </c>
      <c r="E129" s="187">
        <v>79873436</v>
      </c>
      <c r="F129" s="187">
        <v>36901527.43</v>
      </c>
      <c r="G129" s="187">
        <v>613288.99</v>
      </c>
      <c r="H129" s="187">
        <v>1734106.42</v>
      </c>
      <c r="I129" s="187">
        <v>1120817.43</v>
      </c>
      <c r="J129" s="187">
        <v>1829478.85</v>
      </c>
      <c r="K129" s="187">
        <v>668.82</v>
      </c>
      <c r="L129" s="187">
        <v>1884</v>
      </c>
      <c r="M129" s="187">
        <v>0</v>
      </c>
      <c r="N129" s="187">
        <v>385006.52</v>
      </c>
      <c r="O129" s="187">
        <v>3337855.62</v>
      </c>
      <c r="P129" s="187">
        <v>91491.91</v>
      </c>
      <c r="Q129" s="187">
        <v>87219.66</v>
      </c>
      <c r="R129" s="187">
        <v>0</v>
      </c>
      <c r="S129" s="187">
        <v>1884</v>
      </c>
      <c r="T129" s="187">
        <v>0</v>
      </c>
      <c r="U129" s="187">
        <v>0</v>
      </c>
      <c r="V129" s="187">
        <v>180595.57</v>
      </c>
      <c r="W129" s="187">
        <v>33383076.24</v>
      </c>
      <c r="X129" s="187">
        <v>333830.76</v>
      </c>
      <c r="Y129" s="187">
        <v>140839.42</v>
      </c>
      <c r="Z129" s="187">
        <v>0</v>
      </c>
      <c r="AA129" s="187">
        <v>0</v>
      </c>
      <c r="AB129" s="187">
        <v>0</v>
      </c>
      <c r="AC129" s="187">
        <v>0</v>
      </c>
      <c r="AD129" s="187">
        <v>0</v>
      </c>
      <c r="AE129" s="187">
        <v>0</v>
      </c>
      <c r="AF129" s="187">
        <v>0</v>
      </c>
      <c r="AG129" s="187">
        <v>0</v>
      </c>
      <c r="AH129" s="187">
        <v>0</v>
      </c>
      <c r="AI129" s="187">
        <v>32908406.06</v>
      </c>
      <c r="AJ129" s="187">
        <v>191000</v>
      </c>
      <c r="AK129" s="187">
        <v>88242</v>
      </c>
      <c r="AL129" s="199">
        <v>0.24</v>
      </c>
      <c r="AM129" s="187">
        <v>1749000</v>
      </c>
      <c r="AN129" s="187">
        <v>31247648</v>
      </c>
      <c r="AO129" s="187">
        <v>3632.38</v>
      </c>
      <c r="AP129" s="187">
        <v>119455.87</v>
      </c>
      <c r="AQ129" s="187">
        <v>115823.49</v>
      </c>
      <c r="AR129" s="187">
        <v>31131825</v>
      </c>
      <c r="AS129" s="187">
        <v>15623824</v>
      </c>
      <c r="AT129" s="187">
        <v>12499059</v>
      </c>
      <c r="AU129" s="187">
        <v>2812288</v>
      </c>
      <c r="AV129" s="187">
        <v>312476</v>
      </c>
      <c r="AW129" s="187">
        <v>0</v>
      </c>
      <c r="AX129" s="187">
        <v>0</v>
      </c>
      <c r="AY129" s="183" t="s">
        <v>779</v>
      </c>
      <c r="AZ129" s="182" t="s">
        <v>780</v>
      </c>
      <c r="BA129" s="193" t="s">
        <v>487</v>
      </c>
    </row>
    <row r="130" spans="1:53" ht="15">
      <c r="A130" s="21">
        <v>126</v>
      </c>
      <c r="B130" s="22" t="s">
        <v>489</v>
      </c>
      <c r="C130" s="103" t="s">
        <v>490</v>
      </c>
      <c r="D130" s="187">
        <v>5622</v>
      </c>
      <c r="E130" s="187">
        <v>183761202</v>
      </c>
      <c r="F130" s="187">
        <v>84897675.32</v>
      </c>
      <c r="G130" s="187">
        <v>1354203.6</v>
      </c>
      <c r="H130" s="187">
        <v>2891339.18</v>
      </c>
      <c r="I130" s="187">
        <v>1537135.58</v>
      </c>
      <c r="J130" s="187">
        <v>4106965.11</v>
      </c>
      <c r="K130" s="187">
        <v>316022.16</v>
      </c>
      <c r="L130" s="187">
        <v>0</v>
      </c>
      <c r="M130" s="187">
        <v>0</v>
      </c>
      <c r="N130" s="187">
        <v>3124210.51</v>
      </c>
      <c r="O130" s="187">
        <v>9084333.36</v>
      </c>
      <c r="P130" s="187">
        <v>484530.4</v>
      </c>
      <c r="Q130" s="187">
        <v>7172.55</v>
      </c>
      <c r="R130" s="187">
        <v>70602.9</v>
      </c>
      <c r="S130" s="187">
        <v>0</v>
      </c>
      <c r="T130" s="187">
        <v>0</v>
      </c>
      <c r="U130" s="187">
        <v>0</v>
      </c>
      <c r="V130" s="187">
        <v>562305.85</v>
      </c>
      <c r="W130" s="187">
        <v>75251036.11</v>
      </c>
      <c r="X130" s="187">
        <v>1271855.07</v>
      </c>
      <c r="Y130" s="187">
        <v>274180.48</v>
      </c>
      <c r="Z130" s="187">
        <v>0</v>
      </c>
      <c r="AA130" s="187">
        <v>0</v>
      </c>
      <c r="AB130" s="187">
        <v>0</v>
      </c>
      <c r="AC130" s="187">
        <v>0</v>
      </c>
      <c r="AD130" s="187">
        <v>0</v>
      </c>
      <c r="AE130" s="187">
        <v>0</v>
      </c>
      <c r="AF130" s="187">
        <v>0</v>
      </c>
      <c r="AG130" s="187">
        <v>0</v>
      </c>
      <c r="AH130" s="187">
        <v>0</v>
      </c>
      <c r="AI130" s="187">
        <v>73705000.56</v>
      </c>
      <c r="AJ130" s="187">
        <v>-696450</v>
      </c>
      <c r="AK130" s="187">
        <v>-321759.9</v>
      </c>
      <c r="AL130" s="199">
        <v>-0.38</v>
      </c>
      <c r="AM130" s="187">
        <v>4244883.77</v>
      </c>
      <c r="AN130" s="187">
        <v>69138357</v>
      </c>
      <c r="AO130" s="187">
        <v>257931.83</v>
      </c>
      <c r="AP130" s="187">
        <v>39899.86</v>
      </c>
      <c r="AQ130" s="187">
        <v>-218031.97</v>
      </c>
      <c r="AR130" s="187">
        <v>69356389</v>
      </c>
      <c r="AS130" s="187">
        <v>34569179</v>
      </c>
      <c r="AT130" s="187">
        <v>20741507</v>
      </c>
      <c r="AU130" s="187">
        <v>13827671</v>
      </c>
      <c r="AV130" s="187">
        <v>0</v>
      </c>
      <c r="AW130" s="187">
        <v>0</v>
      </c>
      <c r="AX130" s="187">
        <v>0</v>
      </c>
      <c r="AY130" s="183" t="s">
        <v>773</v>
      </c>
      <c r="AZ130" s="183" t="s">
        <v>774</v>
      </c>
      <c r="BA130" s="193" t="s">
        <v>489</v>
      </c>
    </row>
    <row r="131" spans="1:53" ht="15">
      <c r="A131" s="21">
        <v>127</v>
      </c>
      <c r="B131" s="22" t="s">
        <v>141</v>
      </c>
      <c r="C131" s="103" t="s">
        <v>491</v>
      </c>
      <c r="D131" s="187">
        <v>7459</v>
      </c>
      <c r="E131" s="187">
        <v>124558538</v>
      </c>
      <c r="F131" s="187">
        <v>57546044.56</v>
      </c>
      <c r="G131" s="187">
        <v>865548.31</v>
      </c>
      <c r="H131" s="187">
        <v>4545485.15</v>
      </c>
      <c r="I131" s="187">
        <v>3679936.84</v>
      </c>
      <c r="J131" s="187">
        <v>3832579.77</v>
      </c>
      <c r="K131" s="187">
        <v>89733.41</v>
      </c>
      <c r="L131" s="187">
        <v>93410.46</v>
      </c>
      <c r="M131" s="187">
        <v>0</v>
      </c>
      <c r="N131" s="187">
        <v>1337746.06</v>
      </c>
      <c r="O131" s="187">
        <v>9033406.54</v>
      </c>
      <c r="P131" s="187">
        <v>456872.86</v>
      </c>
      <c r="Q131" s="187">
        <v>109098.97</v>
      </c>
      <c r="R131" s="187">
        <v>17195.84</v>
      </c>
      <c r="S131" s="187">
        <v>60520.12</v>
      </c>
      <c r="T131" s="187">
        <v>0</v>
      </c>
      <c r="U131" s="187">
        <v>0</v>
      </c>
      <c r="V131" s="187">
        <v>643687.79</v>
      </c>
      <c r="W131" s="187">
        <v>47868950.23</v>
      </c>
      <c r="X131" s="187">
        <v>525643</v>
      </c>
      <c r="Y131" s="187">
        <v>298885.52</v>
      </c>
      <c r="Z131" s="187">
        <v>0</v>
      </c>
      <c r="AA131" s="187">
        <v>56781.57</v>
      </c>
      <c r="AB131" s="187">
        <v>219881</v>
      </c>
      <c r="AC131" s="187">
        <v>225743</v>
      </c>
      <c r="AD131" s="187">
        <v>0</v>
      </c>
      <c r="AE131" s="187">
        <v>0</v>
      </c>
      <c r="AF131" s="187">
        <v>0</v>
      </c>
      <c r="AG131" s="187">
        <v>0</v>
      </c>
      <c r="AH131" s="187">
        <v>14676</v>
      </c>
      <c r="AI131" s="187">
        <v>47029745.71</v>
      </c>
      <c r="AJ131" s="187">
        <v>150000</v>
      </c>
      <c r="AK131" s="187">
        <v>69300</v>
      </c>
      <c r="AL131" s="199">
        <v>0.12</v>
      </c>
      <c r="AM131" s="187">
        <v>750000</v>
      </c>
      <c r="AN131" s="187">
        <v>46349046</v>
      </c>
      <c r="AO131" s="187">
        <v>158212</v>
      </c>
      <c r="AP131" s="187">
        <v>297463</v>
      </c>
      <c r="AQ131" s="187">
        <v>139251</v>
      </c>
      <c r="AR131" s="187">
        <v>46209795</v>
      </c>
      <c r="AS131" s="187">
        <v>23117741.43</v>
      </c>
      <c r="AT131" s="187">
        <v>22711033</v>
      </c>
      <c r="AU131" s="187">
        <v>0</v>
      </c>
      <c r="AV131" s="187">
        <v>463490</v>
      </c>
      <c r="AW131" s="187">
        <v>14676</v>
      </c>
      <c r="AX131" s="187">
        <v>0</v>
      </c>
      <c r="AY131" s="183" t="s">
        <v>781</v>
      </c>
      <c r="AZ131" s="182" t="s">
        <v>796</v>
      </c>
      <c r="BA131" s="193" t="s">
        <v>141</v>
      </c>
    </row>
    <row r="132" spans="1:53" ht="15">
      <c r="A132" s="21">
        <v>128</v>
      </c>
      <c r="B132" s="22" t="s">
        <v>492</v>
      </c>
      <c r="C132" s="103" t="s">
        <v>493</v>
      </c>
      <c r="D132" s="187">
        <v>2815</v>
      </c>
      <c r="E132" s="187">
        <v>115606927</v>
      </c>
      <c r="F132" s="187">
        <v>53410400.27</v>
      </c>
      <c r="G132" s="187">
        <v>924725.78</v>
      </c>
      <c r="H132" s="187">
        <v>1259128.87</v>
      </c>
      <c r="I132" s="187">
        <v>334403.09</v>
      </c>
      <c r="J132" s="187">
        <v>4020443.35</v>
      </c>
      <c r="K132" s="187">
        <v>57763.44</v>
      </c>
      <c r="L132" s="187">
        <v>0</v>
      </c>
      <c r="M132" s="187">
        <v>0</v>
      </c>
      <c r="N132" s="187">
        <v>1019107.27</v>
      </c>
      <c r="O132" s="187">
        <v>5431717.15</v>
      </c>
      <c r="P132" s="187">
        <v>39941.37</v>
      </c>
      <c r="Q132" s="187">
        <v>43578.72</v>
      </c>
      <c r="R132" s="187">
        <v>0</v>
      </c>
      <c r="S132" s="187">
        <v>0</v>
      </c>
      <c r="T132" s="187">
        <v>0</v>
      </c>
      <c r="U132" s="187">
        <v>0</v>
      </c>
      <c r="V132" s="187">
        <v>83520.09</v>
      </c>
      <c r="W132" s="187">
        <v>47895163.03</v>
      </c>
      <c r="X132" s="187">
        <v>718427.45</v>
      </c>
      <c r="Y132" s="187">
        <v>146387.22</v>
      </c>
      <c r="Z132" s="187">
        <v>0</v>
      </c>
      <c r="AA132" s="187">
        <v>0</v>
      </c>
      <c r="AB132" s="187">
        <v>0</v>
      </c>
      <c r="AC132" s="187">
        <v>0</v>
      </c>
      <c r="AD132" s="187">
        <v>0</v>
      </c>
      <c r="AE132" s="187">
        <v>0</v>
      </c>
      <c r="AF132" s="187">
        <v>0</v>
      </c>
      <c r="AG132" s="187">
        <v>0</v>
      </c>
      <c r="AH132" s="187">
        <v>0</v>
      </c>
      <c r="AI132" s="187">
        <v>47030348.36</v>
      </c>
      <c r="AJ132" s="187">
        <v>-538794</v>
      </c>
      <c r="AK132" s="187">
        <v>-248922.83</v>
      </c>
      <c r="AL132" s="199">
        <v>-0.47</v>
      </c>
      <c r="AM132" s="187">
        <v>4296743.95</v>
      </c>
      <c r="AN132" s="187">
        <v>42484682</v>
      </c>
      <c r="AO132" s="187">
        <v>40197.06</v>
      </c>
      <c r="AP132" s="187">
        <v>84482.49</v>
      </c>
      <c r="AQ132" s="187">
        <v>44285.43</v>
      </c>
      <c r="AR132" s="187">
        <v>42440397</v>
      </c>
      <c r="AS132" s="187">
        <v>21242341</v>
      </c>
      <c r="AT132" s="187">
        <v>16993873</v>
      </c>
      <c r="AU132" s="187">
        <v>4248468</v>
      </c>
      <c r="AV132" s="187">
        <v>0</v>
      </c>
      <c r="AW132" s="187">
        <v>0</v>
      </c>
      <c r="AX132" s="187">
        <v>0</v>
      </c>
      <c r="AY132" s="183" t="s">
        <v>797</v>
      </c>
      <c r="AZ132" s="182" t="s">
        <v>762</v>
      </c>
      <c r="BA132" s="193" t="s">
        <v>492</v>
      </c>
    </row>
    <row r="133" spans="1:53" ht="15">
      <c r="A133" s="21">
        <v>129</v>
      </c>
      <c r="B133" s="22" t="s">
        <v>494</v>
      </c>
      <c r="C133" s="103" t="s">
        <v>495</v>
      </c>
      <c r="D133" s="187">
        <v>3346</v>
      </c>
      <c r="E133" s="187">
        <v>60031259</v>
      </c>
      <c r="F133" s="187">
        <v>27734441.66</v>
      </c>
      <c r="G133" s="187">
        <v>421182.37</v>
      </c>
      <c r="H133" s="187">
        <v>2244194.2</v>
      </c>
      <c r="I133" s="187">
        <v>1823011.83</v>
      </c>
      <c r="J133" s="187">
        <v>784936.24</v>
      </c>
      <c r="K133" s="187">
        <v>68344.68</v>
      </c>
      <c r="L133" s="187">
        <v>13423.55</v>
      </c>
      <c r="M133" s="187">
        <v>39453.88</v>
      </c>
      <c r="N133" s="187">
        <v>466548.92</v>
      </c>
      <c r="O133" s="187">
        <v>3195719.1</v>
      </c>
      <c r="P133" s="187">
        <v>18950.72</v>
      </c>
      <c r="Q133" s="187">
        <v>152024.95</v>
      </c>
      <c r="R133" s="187">
        <v>4999.95</v>
      </c>
      <c r="S133" s="187">
        <v>4332.66</v>
      </c>
      <c r="T133" s="187">
        <v>0</v>
      </c>
      <c r="U133" s="187">
        <v>0</v>
      </c>
      <c r="V133" s="187">
        <v>180308.28</v>
      </c>
      <c r="W133" s="187">
        <v>24358414.28</v>
      </c>
      <c r="X133" s="187">
        <v>243609.9</v>
      </c>
      <c r="Y133" s="187">
        <v>135441.63</v>
      </c>
      <c r="Z133" s="187">
        <v>0</v>
      </c>
      <c r="AA133" s="187">
        <v>0</v>
      </c>
      <c r="AB133" s="187">
        <v>0</v>
      </c>
      <c r="AC133" s="187">
        <v>0</v>
      </c>
      <c r="AD133" s="187">
        <v>0</v>
      </c>
      <c r="AE133" s="187">
        <v>0</v>
      </c>
      <c r="AF133" s="187">
        <v>0</v>
      </c>
      <c r="AG133" s="187">
        <v>0</v>
      </c>
      <c r="AH133" s="187">
        <v>0</v>
      </c>
      <c r="AI133" s="187">
        <v>23979362.75</v>
      </c>
      <c r="AJ133" s="187">
        <v>202500</v>
      </c>
      <c r="AK133" s="187">
        <v>93555</v>
      </c>
      <c r="AL133" s="199">
        <v>0.34</v>
      </c>
      <c r="AM133" s="187">
        <v>923200</v>
      </c>
      <c r="AN133" s="187">
        <v>23149718</v>
      </c>
      <c r="AO133" s="187">
        <v>39830.12</v>
      </c>
      <c r="AP133" s="187">
        <v>133483.19</v>
      </c>
      <c r="AQ133" s="187">
        <v>93653.07</v>
      </c>
      <c r="AR133" s="187">
        <v>23056065</v>
      </c>
      <c r="AS133" s="187">
        <v>11574859</v>
      </c>
      <c r="AT133" s="187">
        <v>9259887</v>
      </c>
      <c r="AU133" s="187">
        <v>2083475</v>
      </c>
      <c r="AV133" s="187">
        <v>231497</v>
      </c>
      <c r="AW133" s="187">
        <v>0</v>
      </c>
      <c r="AX133" s="187">
        <v>0</v>
      </c>
      <c r="AY133" s="183" t="s">
        <v>764</v>
      </c>
      <c r="AZ133" s="182" t="s">
        <v>765</v>
      </c>
      <c r="BA133" s="193" t="s">
        <v>494</v>
      </c>
    </row>
    <row r="134" spans="1:53" ht="15">
      <c r="A134" s="21">
        <v>130</v>
      </c>
      <c r="B134" s="22" t="s">
        <v>496</v>
      </c>
      <c r="C134" s="103" t="s">
        <v>497</v>
      </c>
      <c r="D134" s="187">
        <v>8124</v>
      </c>
      <c r="E134" s="187">
        <v>782594394</v>
      </c>
      <c r="F134" s="187">
        <v>361558610.03</v>
      </c>
      <c r="G134" s="187">
        <v>6618422.8</v>
      </c>
      <c r="H134" s="187">
        <v>2704249.18</v>
      </c>
      <c r="I134" s="187">
        <v>-3914173.62</v>
      </c>
      <c r="J134" s="187">
        <v>6924086.06</v>
      </c>
      <c r="K134" s="187">
        <v>29974.56</v>
      </c>
      <c r="L134" s="187">
        <v>0</v>
      </c>
      <c r="M134" s="187">
        <v>100000</v>
      </c>
      <c r="N134" s="187">
        <v>9232194.49</v>
      </c>
      <c r="O134" s="187">
        <v>12372081.49</v>
      </c>
      <c r="P134" s="187">
        <v>209113.66</v>
      </c>
      <c r="Q134" s="187">
        <v>135731.96</v>
      </c>
      <c r="R134" s="187">
        <v>0</v>
      </c>
      <c r="S134" s="187">
        <v>0</v>
      </c>
      <c r="T134" s="187">
        <v>0</v>
      </c>
      <c r="U134" s="187">
        <v>0</v>
      </c>
      <c r="V134" s="187">
        <v>344845.62</v>
      </c>
      <c r="W134" s="187">
        <v>348841682.92</v>
      </c>
      <c r="X134" s="187">
        <v>4360521.04</v>
      </c>
      <c r="Y134" s="187">
        <v>598040.11</v>
      </c>
      <c r="Z134" s="187">
        <v>0</v>
      </c>
      <c r="AA134" s="187">
        <v>0</v>
      </c>
      <c r="AB134" s="187">
        <v>0</v>
      </c>
      <c r="AC134" s="187">
        <v>0</v>
      </c>
      <c r="AD134" s="187">
        <v>0</v>
      </c>
      <c r="AE134" s="187">
        <v>0</v>
      </c>
      <c r="AF134" s="187">
        <v>0</v>
      </c>
      <c r="AG134" s="187">
        <v>0</v>
      </c>
      <c r="AH134" s="187">
        <v>0</v>
      </c>
      <c r="AI134" s="187">
        <v>343883121.77</v>
      </c>
      <c r="AJ134" s="187">
        <v>0</v>
      </c>
      <c r="AK134" s="187">
        <v>0</v>
      </c>
      <c r="AL134" s="199">
        <v>0</v>
      </c>
      <c r="AM134" s="187">
        <v>12558300.59</v>
      </c>
      <c r="AN134" s="187">
        <v>331324821</v>
      </c>
      <c r="AO134" s="187">
        <v>227633.44</v>
      </c>
      <c r="AP134" s="187">
        <v>322805.37</v>
      </c>
      <c r="AQ134" s="187">
        <v>95171.93</v>
      </c>
      <c r="AR134" s="187">
        <v>331229649</v>
      </c>
      <c r="AS134" s="187">
        <v>165662411</v>
      </c>
      <c r="AT134" s="187">
        <v>99397446</v>
      </c>
      <c r="AU134" s="187">
        <v>66264964</v>
      </c>
      <c r="AV134" s="187">
        <v>0</v>
      </c>
      <c r="AW134" s="187">
        <v>0</v>
      </c>
      <c r="AX134" s="187">
        <v>0</v>
      </c>
      <c r="AY134" s="183" t="s">
        <v>773</v>
      </c>
      <c r="AZ134" s="183" t="s">
        <v>774</v>
      </c>
      <c r="BA134" s="193" t="s">
        <v>496</v>
      </c>
    </row>
    <row r="135" spans="1:53" ht="15">
      <c r="A135" s="21">
        <v>131</v>
      </c>
      <c r="B135" s="22" t="s">
        <v>498</v>
      </c>
      <c r="C135" s="103" t="s">
        <v>499</v>
      </c>
      <c r="D135" s="187">
        <v>2897</v>
      </c>
      <c r="E135" s="187">
        <v>69954928</v>
      </c>
      <c r="F135" s="187">
        <v>32319176.74</v>
      </c>
      <c r="G135" s="187">
        <v>525301.4</v>
      </c>
      <c r="H135" s="187">
        <v>1972894.62</v>
      </c>
      <c r="I135" s="187">
        <v>1447593.22</v>
      </c>
      <c r="J135" s="187">
        <v>1453939.32</v>
      </c>
      <c r="K135" s="187">
        <v>5878.08</v>
      </c>
      <c r="L135" s="187">
        <v>12034.03</v>
      </c>
      <c r="M135" s="187">
        <v>0</v>
      </c>
      <c r="N135" s="187">
        <v>942335.4</v>
      </c>
      <c r="O135" s="187">
        <v>3861780.05</v>
      </c>
      <c r="P135" s="187">
        <v>69480.25</v>
      </c>
      <c r="Q135" s="187">
        <v>87326.95</v>
      </c>
      <c r="R135" s="187">
        <v>1469.52</v>
      </c>
      <c r="S135" s="187">
        <v>0</v>
      </c>
      <c r="T135" s="187">
        <v>0</v>
      </c>
      <c r="U135" s="187">
        <v>0</v>
      </c>
      <c r="V135" s="187">
        <v>158276.72</v>
      </c>
      <c r="W135" s="187">
        <v>28299119.97</v>
      </c>
      <c r="X135" s="187">
        <v>282991.2</v>
      </c>
      <c r="Y135" s="187">
        <v>123175.55</v>
      </c>
      <c r="Z135" s="187">
        <v>0</v>
      </c>
      <c r="AA135" s="187">
        <v>0</v>
      </c>
      <c r="AB135" s="187">
        <v>874882.5</v>
      </c>
      <c r="AC135" s="187">
        <v>850734.7</v>
      </c>
      <c r="AD135" s="187">
        <v>24147.8</v>
      </c>
      <c r="AE135" s="187">
        <v>0</v>
      </c>
      <c r="AF135" s="187">
        <v>0</v>
      </c>
      <c r="AG135" s="187">
        <v>0</v>
      </c>
      <c r="AH135" s="187">
        <v>0</v>
      </c>
      <c r="AI135" s="187">
        <v>27868805.42</v>
      </c>
      <c r="AJ135" s="187">
        <v>1325205</v>
      </c>
      <c r="AK135" s="187">
        <v>612244.71</v>
      </c>
      <c r="AL135" s="199">
        <v>1.89</v>
      </c>
      <c r="AM135" s="187">
        <v>1250000</v>
      </c>
      <c r="AN135" s="187">
        <v>27231050</v>
      </c>
      <c r="AO135" s="187">
        <v>9852.14</v>
      </c>
      <c r="AP135" s="187">
        <v>18591.63</v>
      </c>
      <c r="AQ135" s="187">
        <v>8739.49</v>
      </c>
      <c r="AR135" s="187">
        <v>27222311</v>
      </c>
      <c r="AS135" s="187">
        <v>13615525</v>
      </c>
      <c r="AT135" s="187">
        <v>10892420</v>
      </c>
      <c r="AU135" s="187">
        <v>2450795</v>
      </c>
      <c r="AV135" s="187">
        <v>272311</v>
      </c>
      <c r="AW135" s="187">
        <v>0</v>
      </c>
      <c r="AX135" s="187">
        <v>0</v>
      </c>
      <c r="AY135" s="183" t="s">
        <v>785</v>
      </c>
      <c r="AZ135" s="182" t="s">
        <v>786</v>
      </c>
      <c r="BA135" s="193" t="s">
        <v>498</v>
      </c>
    </row>
    <row r="136" spans="1:53" ht="15">
      <c r="A136" s="21">
        <v>132</v>
      </c>
      <c r="B136" s="22" t="s">
        <v>500</v>
      </c>
      <c r="C136" s="103" t="s">
        <v>501</v>
      </c>
      <c r="D136" s="187">
        <v>4176</v>
      </c>
      <c r="E136" s="187">
        <v>100248419</v>
      </c>
      <c r="F136" s="187">
        <v>46314769.58</v>
      </c>
      <c r="G136" s="187">
        <v>735069.33</v>
      </c>
      <c r="H136" s="187">
        <v>2230616.97</v>
      </c>
      <c r="I136" s="187">
        <v>1495547.64</v>
      </c>
      <c r="J136" s="187">
        <v>2779070.6</v>
      </c>
      <c r="K136" s="187">
        <v>51772.32</v>
      </c>
      <c r="L136" s="187">
        <v>12634.56</v>
      </c>
      <c r="M136" s="187">
        <v>0</v>
      </c>
      <c r="N136" s="187">
        <v>941236.81</v>
      </c>
      <c r="O136" s="187">
        <v>5280261.93</v>
      </c>
      <c r="P136" s="187">
        <v>71400.08</v>
      </c>
      <c r="Q136" s="187">
        <v>439743.89</v>
      </c>
      <c r="R136" s="187">
        <v>3346.44</v>
      </c>
      <c r="S136" s="187">
        <v>2260.79</v>
      </c>
      <c r="T136" s="187">
        <v>0</v>
      </c>
      <c r="U136" s="187">
        <v>0</v>
      </c>
      <c r="V136" s="187">
        <v>516751.2</v>
      </c>
      <c r="W136" s="187">
        <v>40517756.45</v>
      </c>
      <c r="X136" s="187">
        <v>380000</v>
      </c>
      <c r="Y136" s="187">
        <v>177362.24</v>
      </c>
      <c r="Z136" s="187">
        <v>0</v>
      </c>
      <c r="AA136" s="187">
        <v>0</v>
      </c>
      <c r="AB136" s="187">
        <v>0</v>
      </c>
      <c r="AC136" s="187">
        <v>0</v>
      </c>
      <c r="AD136" s="187">
        <v>0</v>
      </c>
      <c r="AE136" s="187">
        <v>0</v>
      </c>
      <c r="AF136" s="187">
        <v>0</v>
      </c>
      <c r="AG136" s="187">
        <v>0</v>
      </c>
      <c r="AH136" s="187">
        <v>0</v>
      </c>
      <c r="AI136" s="187">
        <v>39960394.21</v>
      </c>
      <c r="AJ136" s="187">
        <v>-597494</v>
      </c>
      <c r="AK136" s="187">
        <v>-276042.23</v>
      </c>
      <c r="AL136" s="199">
        <v>-0.6</v>
      </c>
      <c r="AM136" s="187">
        <v>1620710.26</v>
      </c>
      <c r="AN136" s="187">
        <v>38063642</v>
      </c>
      <c r="AO136" s="187">
        <v>65990.26</v>
      </c>
      <c r="AP136" s="187">
        <v>1044394.74</v>
      </c>
      <c r="AQ136" s="187">
        <v>978404.48</v>
      </c>
      <c r="AR136" s="187">
        <v>37085238</v>
      </c>
      <c r="AS136" s="187">
        <v>19031821</v>
      </c>
      <c r="AT136" s="187">
        <v>15225457</v>
      </c>
      <c r="AU136" s="187">
        <v>3806364</v>
      </c>
      <c r="AV136" s="187">
        <v>0</v>
      </c>
      <c r="AW136" s="187">
        <v>0</v>
      </c>
      <c r="AX136" s="187">
        <v>0</v>
      </c>
      <c r="AY136" s="183" t="s">
        <v>761</v>
      </c>
      <c r="AZ136" s="182" t="s">
        <v>762</v>
      </c>
      <c r="BA136" s="193" t="s">
        <v>500</v>
      </c>
    </row>
    <row r="137" spans="1:53" ht="15">
      <c r="A137" s="21">
        <v>133</v>
      </c>
      <c r="B137" s="22" t="s">
        <v>502</v>
      </c>
      <c r="C137" s="103" t="s">
        <v>503</v>
      </c>
      <c r="D137" s="187">
        <v>6965</v>
      </c>
      <c r="E137" s="187">
        <v>365340752</v>
      </c>
      <c r="F137" s="187">
        <v>168787427.42</v>
      </c>
      <c r="G137" s="187">
        <v>2967731.62</v>
      </c>
      <c r="H137" s="187">
        <v>2290578.15</v>
      </c>
      <c r="I137" s="187">
        <v>-677153.47</v>
      </c>
      <c r="J137" s="187">
        <v>4457547.22</v>
      </c>
      <c r="K137" s="187">
        <v>44123.28</v>
      </c>
      <c r="L137" s="187">
        <v>0</v>
      </c>
      <c r="M137" s="187">
        <v>0</v>
      </c>
      <c r="N137" s="187">
        <v>4999758</v>
      </c>
      <c r="O137" s="187">
        <v>8824275.03</v>
      </c>
      <c r="P137" s="187">
        <v>276481.7</v>
      </c>
      <c r="Q137" s="187">
        <v>507770.97</v>
      </c>
      <c r="R137" s="187">
        <v>2091.24</v>
      </c>
      <c r="S137" s="187">
        <v>0</v>
      </c>
      <c r="T137" s="187">
        <v>0</v>
      </c>
      <c r="U137" s="187">
        <v>0</v>
      </c>
      <c r="V137" s="187">
        <v>786343.91</v>
      </c>
      <c r="W137" s="187">
        <v>159176808.48</v>
      </c>
      <c r="X137" s="187">
        <v>2069298.51</v>
      </c>
      <c r="Y137" s="187">
        <v>401106.31</v>
      </c>
      <c r="Z137" s="187">
        <v>0</v>
      </c>
      <c r="AA137" s="187">
        <v>0</v>
      </c>
      <c r="AB137" s="187">
        <v>0</v>
      </c>
      <c r="AC137" s="187">
        <v>0</v>
      </c>
      <c r="AD137" s="187">
        <v>0</v>
      </c>
      <c r="AE137" s="187">
        <v>0</v>
      </c>
      <c r="AF137" s="187">
        <v>0</v>
      </c>
      <c r="AG137" s="187">
        <v>0</v>
      </c>
      <c r="AH137" s="187">
        <v>0</v>
      </c>
      <c r="AI137" s="187">
        <v>156706403.66</v>
      </c>
      <c r="AJ137" s="187">
        <v>-6527172</v>
      </c>
      <c r="AK137" s="187">
        <v>-3015553.46</v>
      </c>
      <c r="AL137" s="199">
        <v>-1.79</v>
      </c>
      <c r="AM137" s="187">
        <v>14325912.76</v>
      </c>
      <c r="AN137" s="187">
        <v>139364937</v>
      </c>
      <c r="AO137" s="187">
        <v>132520.25</v>
      </c>
      <c r="AP137" s="187">
        <v>651354.26</v>
      </c>
      <c r="AQ137" s="187">
        <v>518834.01</v>
      </c>
      <c r="AR137" s="187">
        <v>138846103</v>
      </c>
      <c r="AS137" s="187">
        <v>69682469</v>
      </c>
      <c r="AT137" s="187">
        <v>41809481</v>
      </c>
      <c r="AU137" s="187">
        <v>27872987</v>
      </c>
      <c r="AV137" s="187">
        <v>0</v>
      </c>
      <c r="AW137" s="187">
        <v>0</v>
      </c>
      <c r="AX137" s="187">
        <v>0</v>
      </c>
      <c r="AY137" s="183" t="s">
        <v>773</v>
      </c>
      <c r="AZ137" s="183" t="s">
        <v>774</v>
      </c>
      <c r="BA137" s="193" t="s">
        <v>502</v>
      </c>
    </row>
    <row r="138" spans="1:53" ht="15">
      <c r="A138" s="21">
        <v>134</v>
      </c>
      <c r="B138" s="22" t="s">
        <v>504</v>
      </c>
      <c r="C138" s="103" t="s">
        <v>505</v>
      </c>
      <c r="D138" s="187">
        <v>4846</v>
      </c>
      <c r="E138" s="187">
        <v>141876976</v>
      </c>
      <c r="F138" s="187">
        <v>65547162.91</v>
      </c>
      <c r="G138" s="187">
        <v>1094280.32</v>
      </c>
      <c r="H138" s="187">
        <v>2547785.44</v>
      </c>
      <c r="I138" s="187">
        <v>1453505.12</v>
      </c>
      <c r="J138" s="187">
        <v>2378100.56</v>
      </c>
      <c r="K138" s="187">
        <v>187403.94</v>
      </c>
      <c r="L138" s="187">
        <v>48271.12</v>
      </c>
      <c r="M138" s="187">
        <v>342178.67</v>
      </c>
      <c r="N138" s="187">
        <v>1708245.47</v>
      </c>
      <c r="O138" s="187">
        <v>6117704.88</v>
      </c>
      <c r="P138" s="187">
        <v>0</v>
      </c>
      <c r="Q138" s="187">
        <v>61225.34</v>
      </c>
      <c r="R138" s="187">
        <v>0</v>
      </c>
      <c r="S138" s="187">
        <v>23948.11</v>
      </c>
      <c r="T138" s="187">
        <v>388.58</v>
      </c>
      <c r="U138" s="187">
        <v>0</v>
      </c>
      <c r="V138" s="187">
        <v>85562.03</v>
      </c>
      <c r="W138" s="187">
        <v>59343896</v>
      </c>
      <c r="X138" s="187">
        <v>560991.22</v>
      </c>
      <c r="Y138" s="187">
        <v>221475.37</v>
      </c>
      <c r="Z138" s="187">
        <v>0</v>
      </c>
      <c r="AA138" s="187">
        <v>603303.41</v>
      </c>
      <c r="AB138" s="187">
        <v>603303.41</v>
      </c>
      <c r="AC138" s="187">
        <v>597001.3</v>
      </c>
      <c r="AD138" s="187">
        <v>6302.11</v>
      </c>
      <c r="AE138" s="187">
        <v>0</v>
      </c>
      <c r="AF138" s="187">
        <v>0</v>
      </c>
      <c r="AG138" s="187">
        <v>0</v>
      </c>
      <c r="AH138" s="187">
        <v>0</v>
      </c>
      <c r="AI138" s="187">
        <v>58555127.3</v>
      </c>
      <c r="AJ138" s="187">
        <v>0</v>
      </c>
      <c r="AK138" s="187">
        <v>0</v>
      </c>
      <c r="AL138" s="199">
        <v>0</v>
      </c>
      <c r="AM138" s="187">
        <v>0</v>
      </c>
      <c r="AN138" s="187">
        <v>58555127</v>
      </c>
      <c r="AO138" s="187">
        <v>94052</v>
      </c>
      <c r="AP138" s="187">
        <v>215196.61</v>
      </c>
      <c r="AQ138" s="187">
        <v>121144.61</v>
      </c>
      <c r="AR138" s="187">
        <v>58433982</v>
      </c>
      <c r="AS138" s="187">
        <v>28674260.59</v>
      </c>
      <c r="AT138" s="187">
        <v>23422051</v>
      </c>
      <c r="AU138" s="187">
        <v>5269961</v>
      </c>
      <c r="AV138" s="187">
        <v>585551</v>
      </c>
      <c r="AW138" s="187">
        <v>0</v>
      </c>
      <c r="AX138" s="187">
        <v>0</v>
      </c>
      <c r="AY138" s="183" t="s">
        <v>799</v>
      </c>
      <c r="AZ138" s="182" t="s">
        <v>800</v>
      </c>
      <c r="BA138" s="193" t="s">
        <v>504</v>
      </c>
    </row>
    <row r="139" spans="1:53" ht="15">
      <c r="A139" s="21">
        <v>135</v>
      </c>
      <c r="B139" s="22" t="s">
        <v>506</v>
      </c>
      <c r="C139" s="103" t="s">
        <v>507</v>
      </c>
      <c r="D139" s="187">
        <v>3300</v>
      </c>
      <c r="E139" s="187">
        <v>59054985</v>
      </c>
      <c r="F139" s="187">
        <v>27283403.07</v>
      </c>
      <c r="G139" s="187">
        <v>434764.85</v>
      </c>
      <c r="H139" s="187">
        <v>1995597.55</v>
      </c>
      <c r="I139" s="187">
        <v>1560832.7</v>
      </c>
      <c r="J139" s="187">
        <v>1086896.69</v>
      </c>
      <c r="K139" s="187">
        <v>33629.4</v>
      </c>
      <c r="L139" s="187">
        <v>0</v>
      </c>
      <c r="M139" s="187">
        <v>1350.65</v>
      </c>
      <c r="N139" s="187">
        <v>1964320.64</v>
      </c>
      <c r="O139" s="187">
        <v>4647030.08</v>
      </c>
      <c r="P139" s="187">
        <v>97037.46</v>
      </c>
      <c r="Q139" s="187">
        <v>116905.92</v>
      </c>
      <c r="R139" s="187">
        <v>0</v>
      </c>
      <c r="S139" s="187">
        <v>0</v>
      </c>
      <c r="T139" s="187">
        <v>0</v>
      </c>
      <c r="U139" s="187">
        <v>0</v>
      </c>
      <c r="V139" s="187">
        <v>213943.38</v>
      </c>
      <c r="W139" s="187">
        <v>22422429.61</v>
      </c>
      <c r="X139" s="187">
        <v>390000</v>
      </c>
      <c r="Y139" s="187">
        <v>133529.99</v>
      </c>
      <c r="Z139" s="187">
        <v>0</v>
      </c>
      <c r="AA139" s="187">
        <v>0</v>
      </c>
      <c r="AB139" s="187">
        <v>0</v>
      </c>
      <c r="AC139" s="187">
        <v>0</v>
      </c>
      <c r="AD139" s="187">
        <v>0</v>
      </c>
      <c r="AE139" s="187">
        <v>0</v>
      </c>
      <c r="AF139" s="187">
        <v>0</v>
      </c>
      <c r="AG139" s="187">
        <v>0</v>
      </c>
      <c r="AH139" s="187">
        <v>0</v>
      </c>
      <c r="AI139" s="187">
        <v>21898899.62</v>
      </c>
      <c r="AJ139" s="187">
        <v>350000</v>
      </c>
      <c r="AK139" s="187">
        <v>161700</v>
      </c>
      <c r="AL139" s="199">
        <v>0.59</v>
      </c>
      <c r="AM139" s="187">
        <v>1141755.41</v>
      </c>
      <c r="AN139" s="187">
        <v>20918844</v>
      </c>
      <c r="AO139" s="187">
        <v>5279.25</v>
      </c>
      <c r="AP139" s="187">
        <v>149128.12</v>
      </c>
      <c r="AQ139" s="187">
        <v>143848.87</v>
      </c>
      <c r="AR139" s="187">
        <v>20774995</v>
      </c>
      <c r="AS139" s="187">
        <v>10459422</v>
      </c>
      <c r="AT139" s="187">
        <v>8367538</v>
      </c>
      <c r="AU139" s="187">
        <v>1882696</v>
      </c>
      <c r="AV139" s="187">
        <v>209188</v>
      </c>
      <c r="AW139" s="187">
        <v>0</v>
      </c>
      <c r="AX139" s="187">
        <v>0</v>
      </c>
      <c r="AY139" s="183" t="s">
        <v>798</v>
      </c>
      <c r="AZ139" s="182" t="s">
        <v>787</v>
      </c>
      <c r="BA139" s="193" t="s">
        <v>506</v>
      </c>
    </row>
    <row r="140" spans="1:53" ht="15">
      <c r="A140" s="21">
        <v>136</v>
      </c>
      <c r="B140" s="22" t="s">
        <v>508</v>
      </c>
      <c r="C140" s="103" t="s">
        <v>509</v>
      </c>
      <c r="D140" s="187">
        <v>4272</v>
      </c>
      <c r="E140" s="187">
        <v>132660697</v>
      </c>
      <c r="F140" s="187">
        <v>61289242.01</v>
      </c>
      <c r="G140" s="187">
        <v>1045959.95</v>
      </c>
      <c r="H140" s="187">
        <v>1989593.14</v>
      </c>
      <c r="I140" s="187">
        <v>943633.19</v>
      </c>
      <c r="J140" s="187">
        <v>2837231.24</v>
      </c>
      <c r="K140" s="187">
        <v>91562.4</v>
      </c>
      <c r="L140" s="187">
        <v>0</v>
      </c>
      <c r="M140" s="187">
        <v>0</v>
      </c>
      <c r="N140" s="187">
        <v>2312960</v>
      </c>
      <c r="O140" s="187">
        <v>6185386.83</v>
      </c>
      <c r="P140" s="187">
        <v>105069.62</v>
      </c>
      <c r="Q140" s="187">
        <v>50075.95</v>
      </c>
      <c r="R140" s="187">
        <v>0</v>
      </c>
      <c r="S140" s="187">
        <v>0</v>
      </c>
      <c r="T140" s="187">
        <v>0</v>
      </c>
      <c r="U140" s="187">
        <v>0</v>
      </c>
      <c r="V140" s="187">
        <v>155145.57</v>
      </c>
      <c r="W140" s="187">
        <v>54948709.61</v>
      </c>
      <c r="X140" s="187">
        <v>525080</v>
      </c>
      <c r="Y140" s="187">
        <v>192367.56</v>
      </c>
      <c r="Z140" s="187">
        <v>0</v>
      </c>
      <c r="AA140" s="187">
        <v>0</v>
      </c>
      <c r="AB140" s="187">
        <v>0</v>
      </c>
      <c r="AC140" s="187">
        <v>0</v>
      </c>
      <c r="AD140" s="187">
        <v>0</v>
      </c>
      <c r="AE140" s="187">
        <v>0</v>
      </c>
      <c r="AF140" s="187">
        <v>0</v>
      </c>
      <c r="AG140" s="187">
        <v>0</v>
      </c>
      <c r="AH140" s="187">
        <v>0</v>
      </c>
      <c r="AI140" s="187">
        <v>54231262.05</v>
      </c>
      <c r="AJ140" s="187">
        <v>500000</v>
      </c>
      <c r="AK140" s="187">
        <v>231000</v>
      </c>
      <c r="AL140" s="199">
        <v>0.38</v>
      </c>
      <c r="AM140" s="187">
        <v>1809253</v>
      </c>
      <c r="AN140" s="187">
        <v>52653009</v>
      </c>
      <c r="AO140" s="187">
        <v>18452.4</v>
      </c>
      <c r="AP140" s="187">
        <v>184948.06</v>
      </c>
      <c r="AQ140" s="187">
        <v>166495.66</v>
      </c>
      <c r="AR140" s="187">
        <v>52486513</v>
      </c>
      <c r="AS140" s="187">
        <v>26326505</v>
      </c>
      <c r="AT140" s="187">
        <v>21061204</v>
      </c>
      <c r="AU140" s="187">
        <v>5265301</v>
      </c>
      <c r="AV140" s="187">
        <v>0</v>
      </c>
      <c r="AW140" s="187">
        <v>0</v>
      </c>
      <c r="AX140" s="187">
        <v>0</v>
      </c>
      <c r="AY140" s="183" t="s">
        <v>772</v>
      </c>
      <c r="AZ140" s="182" t="s">
        <v>762</v>
      </c>
      <c r="BA140" s="193" t="s">
        <v>508</v>
      </c>
    </row>
    <row r="141" spans="1:53" ht="15">
      <c r="A141" s="21">
        <v>137</v>
      </c>
      <c r="B141" s="22" t="s">
        <v>510</v>
      </c>
      <c r="C141" s="103" t="s">
        <v>511</v>
      </c>
      <c r="D141" s="187">
        <v>6128</v>
      </c>
      <c r="E141" s="187">
        <v>90881748</v>
      </c>
      <c r="F141" s="187">
        <v>41987367.58</v>
      </c>
      <c r="G141" s="187">
        <v>614404.67</v>
      </c>
      <c r="H141" s="187">
        <v>4016600.51</v>
      </c>
      <c r="I141" s="187">
        <v>3402195.84</v>
      </c>
      <c r="J141" s="187">
        <v>2099983.3</v>
      </c>
      <c r="K141" s="187">
        <v>84817.68</v>
      </c>
      <c r="L141" s="187">
        <v>15574.19</v>
      </c>
      <c r="M141" s="187">
        <v>16344.07</v>
      </c>
      <c r="N141" s="187">
        <v>701855.5</v>
      </c>
      <c r="O141" s="187">
        <v>6320770.58</v>
      </c>
      <c r="P141" s="187">
        <v>65972.61</v>
      </c>
      <c r="Q141" s="187">
        <v>39565.15</v>
      </c>
      <c r="R141" s="187">
        <v>3579.6</v>
      </c>
      <c r="S141" s="187">
        <v>12741.57</v>
      </c>
      <c r="T141" s="187">
        <v>8778</v>
      </c>
      <c r="U141" s="187">
        <v>100000</v>
      </c>
      <c r="V141" s="187">
        <v>230636.93</v>
      </c>
      <c r="W141" s="187">
        <v>35435960.07</v>
      </c>
      <c r="X141" s="187">
        <v>500000</v>
      </c>
      <c r="Y141" s="187">
        <v>250493.02</v>
      </c>
      <c r="Z141" s="187">
        <v>0</v>
      </c>
      <c r="AA141" s="187">
        <v>0</v>
      </c>
      <c r="AB141" s="187">
        <v>0</v>
      </c>
      <c r="AC141" s="187">
        <v>0</v>
      </c>
      <c r="AD141" s="187">
        <v>0</v>
      </c>
      <c r="AE141" s="187">
        <v>0</v>
      </c>
      <c r="AF141" s="187">
        <v>0</v>
      </c>
      <c r="AG141" s="187">
        <v>0</v>
      </c>
      <c r="AH141" s="187">
        <v>0</v>
      </c>
      <c r="AI141" s="187">
        <v>34685467.05</v>
      </c>
      <c r="AJ141" s="187">
        <v>181763.5</v>
      </c>
      <c r="AK141" s="187">
        <v>83974.74</v>
      </c>
      <c r="AL141" s="199">
        <v>0.2</v>
      </c>
      <c r="AM141" s="187">
        <v>1003536</v>
      </c>
      <c r="AN141" s="187">
        <v>33765906</v>
      </c>
      <c r="AO141" s="187">
        <v>69978.95</v>
      </c>
      <c r="AP141" s="187">
        <v>277979.07</v>
      </c>
      <c r="AQ141" s="187">
        <v>208000.12</v>
      </c>
      <c r="AR141" s="187">
        <v>33557906</v>
      </c>
      <c r="AS141" s="187">
        <v>16882953</v>
      </c>
      <c r="AT141" s="187">
        <v>16882953</v>
      </c>
      <c r="AU141" s="187">
        <v>0</v>
      </c>
      <c r="AV141" s="187">
        <v>0</v>
      </c>
      <c r="AW141" s="187">
        <v>0</v>
      </c>
      <c r="AX141" s="187">
        <v>0</v>
      </c>
      <c r="AY141" s="183" t="s">
        <v>781</v>
      </c>
      <c r="AZ141" s="182" t="s">
        <v>762</v>
      </c>
      <c r="BA141" s="193" t="s">
        <v>510</v>
      </c>
    </row>
    <row r="142" spans="1:53" ht="15">
      <c r="A142" s="21">
        <v>138</v>
      </c>
      <c r="B142" s="22" t="s">
        <v>512</v>
      </c>
      <c r="C142" s="103" t="s">
        <v>513</v>
      </c>
      <c r="D142" s="187">
        <v>438</v>
      </c>
      <c r="E142" s="187">
        <v>4212950</v>
      </c>
      <c r="F142" s="187">
        <v>1946382.9</v>
      </c>
      <c r="G142" s="187">
        <v>27796.59</v>
      </c>
      <c r="H142" s="187">
        <v>251567</v>
      </c>
      <c r="I142" s="187">
        <v>223770.41</v>
      </c>
      <c r="J142" s="187">
        <v>14459.7</v>
      </c>
      <c r="K142" s="187">
        <v>6226.62</v>
      </c>
      <c r="L142" s="187">
        <v>1719.15</v>
      </c>
      <c r="M142" s="187">
        <v>0</v>
      </c>
      <c r="N142" s="187">
        <v>675</v>
      </c>
      <c r="O142" s="187">
        <v>246850.88</v>
      </c>
      <c r="P142" s="187">
        <v>1632.02</v>
      </c>
      <c r="Q142" s="187">
        <v>1254.04</v>
      </c>
      <c r="R142" s="187">
        <v>1027.96</v>
      </c>
      <c r="S142" s="187">
        <v>300.26</v>
      </c>
      <c r="T142" s="187">
        <v>0</v>
      </c>
      <c r="U142" s="187">
        <v>0</v>
      </c>
      <c r="V142" s="187">
        <v>4214.28</v>
      </c>
      <c r="W142" s="187">
        <v>1695317.74</v>
      </c>
      <c r="X142" s="187">
        <v>33900</v>
      </c>
      <c r="Y142" s="187">
        <v>24797.46</v>
      </c>
      <c r="Z142" s="187">
        <v>0</v>
      </c>
      <c r="AA142" s="187">
        <v>0</v>
      </c>
      <c r="AB142" s="187">
        <v>0</v>
      </c>
      <c r="AC142" s="187">
        <v>0</v>
      </c>
      <c r="AD142" s="187">
        <v>0</v>
      </c>
      <c r="AE142" s="187">
        <v>0</v>
      </c>
      <c r="AF142" s="187">
        <v>0</v>
      </c>
      <c r="AG142" s="187">
        <v>0</v>
      </c>
      <c r="AH142" s="187">
        <v>0</v>
      </c>
      <c r="AI142" s="187">
        <v>1636620.28</v>
      </c>
      <c r="AJ142" s="187">
        <v>139000</v>
      </c>
      <c r="AK142" s="187">
        <v>64218</v>
      </c>
      <c r="AL142" s="199">
        <v>3.3</v>
      </c>
      <c r="AM142" s="187">
        <v>45000</v>
      </c>
      <c r="AN142" s="187">
        <v>1655838</v>
      </c>
      <c r="AO142" s="187">
        <v>2000</v>
      </c>
      <c r="AP142" s="187">
        <v>25647</v>
      </c>
      <c r="AQ142" s="187">
        <v>23647</v>
      </c>
      <c r="AR142" s="187">
        <v>1632191</v>
      </c>
      <c r="AS142" s="187">
        <v>827919</v>
      </c>
      <c r="AT142" s="187">
        <v>827919</v>
      </c>
      <c r="AU142" s="187">
        <v>0</v>
      </c>
      <c r="AV142" s="187">
        <v>0</v>
      </c>
      <c r="AW142" s="187">
        <v>0</v>
      </c>
      <c r="AX142" s="187">
        <v>0</v>
      </c>
      <c r="AY142" s="183" t="s">
        <v>781</v>
      </c>
      <c r="AZ142" s="182" t="s">
        <v>762</v>
      </c>
      <c r="BA142" s="193" t="s">
        <v>512</v>
      </c>
    </row>
    <row r="143" spans="1:53" ht="15">
      <c r="A143" s="21">
        <v>139</v>
      </c>
      <c r="B143" s="22" t="s">
        <v>514</v>
      </c>
      <c r="C143" s="103" t="s">
        <v>515</v>
      </c>
      <c r="D143" s="187">
        <v>10938</v>
      </c>
      <c r="E143" s="187">
        <v>485249298</v>
      </c>
      <c r="F143" s="187">
        <v>224185175.68</v>
      </c>
      <c r="G143" s="187">
        <v>3947503.33</v>
      </c>
      <c r="H143" s="187">
        <v>2747234.45</v>
      </c>
      <c r="I143" s="187">
        <v>-1200268.88</v>
      </c>
      <c r="J143" s="187">
        <v>18539329.7</v>
      </c>
      <c r="K143" s="187">
        <v>0</v>
      </c>
      <c r="L143" s="187">
        <v>0</v>
      </c>
      <c r="M143" s="187">
        <v>0</v>
      </c>
      <c r="N143" s="187">
        <v>7911106.21</v>
      </c>
      <c r="O143" s="187">
        <v>25250167.03</v>
      </c>
      <c r="P143" s="187">
        <v>651845.45</v>
      </c>
      <c r="Q143" s="187">
        <v>239662.75</v>
      </c>
      <c r="R143" s="187">
        <v>0</v>
      </c>
      <c r="S143" s="187">
        <v>0</v>
      </c>
      <c r="T143" s="187">
        <v>0</v>
      </c>
      <c r="U143" s="187">
        <v>0</v>
      </c>
      <c r="V143" s="187">
        <v>891508.2</v>
      </c>
      <c r="W143" s="187">
        <v>198043500.45</v>
      </c>
      <c r="X143" s="187">
        <v>2515152.46</v>
      </c>
      <c r="Y143" s="187">
        <v>656470.05</v>
      </c>
      <c r="Z143" s="187">
        <v>0</v>
      </c>
      <c r="AA143" s="187">
        <v>0</v>
      </c>
      <c r="AB143" s="187">
        <v>0</v>
      </c>
      <c r="AC143" s="187">
        <v>0</v>
      </c>
      <c r="AD143" s="187">
        <v>0</v>
      </c>
      <c r="AE143" s="187">
        <v>0</v>
      </c>
      <c r="AF143" s="187">
        <v>0</v>
      </c>
      <c r="AG143" s="187">
        <v>0</v>
      </c>
      <c r="AH143" s="187">
        <v>0</v>
      </c>
      <c r="AI143" s="187">
        <v>194871877.94</v>
      </c>
      <c r="AJ143" s="187">
        <v>-5000000</v>
      </c>
      <c r="AK143" s="187">
        <v>-2310000</v>
      </c>
      <c r="AL143" s="199">
        <v>-1.03</v>
      </c>
      <c r="AM143" s="187">
        <v>9743593.9</v>
      </c>
      <c r="AN143" s="187">
        <v>182818284</v>
      </c>
      <c r="AO143" s="187">
        <v>230591.53</v>
      </c>
      <c r="AP143" s="187">
        <v>1103627</v>
      </c>
      <c r="AQ143" s="187">
        <v>873035.47</v>
      </c>
      <c r="AR143" s="187">
        <v>181945249</v>
      </c>
      <c r="AS143" s="187">
        <v>91409142</v>
      </c>
      <c r="AT143" s="187">
        <v>54845485</v>
      </c>
      <c r="AU143" s="187">
        <v>36563657</v>
      </c>
      <c r="AV143" s="187">
        <v>0</v>
      </c>
      <c r="AW143" s="187">
        <v>0</v>
      </c>
      <c r="AX143" s="187">
        <v>0</v>
      </c>
      <c r="AY143" s="183" t="s">
        <v>773</v>
      </c>
      <c r="AZ143" s="183" t="s">
        <v>774</v>
      </c>
      <c r="BA143" s="193" t="s">
        <v>514</v>
      </c>
    </row>
    <row r="144" spans="1:53" ht="15">
      <c r="A144" s="21">
        <v>140</v>
      </c>
      <c r="B144" s="22" t="s">
        <v>516</v>
      </c>
      <c r="C144" s="103" t="s">
        <v>517</v>
      </c>
      <c r="D144" s="187">
        <v>8372</v>
      </c>
      <c r="E144" s="187">
        <v>663146584</v>
      </c>
      <c r="F144" s="187">
        <v>306373721.81</v>
      </c>
      <c r="G144" s="187">
        <v>5637657.83</v>
      </c>
      <c r="H144" s="187">
        <v>1175250.38</v>
      </c>
      <c r="I144" s="187">
        <v>-4462407.45</v>
      </c>
      <c r="J144" s="187">
        <v>15615755.97</v>
      </c>
      <c r="K144" s="187">
        <v>0</v>
      </c>
      <c r="L144" s="187">
        <v>0</v>
      </c>
      <c r="M144" s="187">
        <v>0</v>
      </c>
      <c r="N144" s="187">
        <v>5669978.57</v>
      </c>
      <c r="O144" s="187">
        <v>16823327.09</v>
      </c>
      <c r="P144" s="187">
        <v>119601.66</v>
      </c>
      <c r="Q144" s="187">
        <v>214345.05</v>
      </c>
      <c r="R144" s="187">
        <v>0</v>
      </c>
      <c r="S144" s="187">
        <v>0</v>
      </c>
      <c r="T144" s="187">
        <v>0</v>
      </c>
      <c r="U144" s="187">
        <v>0</v>
      </c>
      <c r="V144" s="187">
        <v>333946.71</v>
      </c>
      <c r="W144" s="187">
        <v>289216448.01</v>
      </c>
      <c r="X144" s="187">
        <v>3759813.82</v>
      </c>
      <c r="Y144" s="187">
        <v>619513.04</v>
      </c>
      <c r="Z144" s="187">
        <v>0</v>
      </c>
      <c r="AA144" s="187">
        <v>0</v>
      </c>
      <c r="AB144" s="187">
        <v>0</v>
      </c>
      <c r="AC144" s="187">
        <v>0</v>
      </c>
      <c r="AD144" s="187">
        <v>0</v>
      </c>
      <c r="AE144" s="187">
        <v>0</v>
      </c>
      <c r="AF144" s="187">
        <v>0</v>
      </c>
      <c r="AG144" s="187">
        <v>0</v>
      </c>
      <c r="AH144" s="187">
        <v>0</v>
      </c>
      <c r="AI144" s="187">
        <v>284837121.15</v>
      </c>
      <c r="AJ144" s="187">
        <v>0</v>
      </c>
      <c r="AK144" s="187">
        <v>0</v>
      </c>
      <c r="AL144" s="199">
        <v>0</v>
      </c>
      <c r="AM144" s="187">
        <v>23014839.39</v>
      </c>
      <c r="AN144" s="187">
        <v>261822282</v>
      </c>
      <c r="AO144" s="187">
        <v>54940.25</v>
      </c>
      <c r="AP144" s="187">
        <v>1300799.63</v>
      </c>
      <c r="AQ144" s="187">
        <v>1245859.38</v>
      </c>
      <c r="AR144" s="187">
        <v>260576423</v>
      </c>
      <c r="AS144" s="187">
        <v>130911141</v>
      </c>
      <c r="AT144" s="187">
        <v>78546685</v>
      </c>
      <c r="AU144" s="187">
        <v>52364456</v>
      </c>
      <c r="AV144" s="187">
        <v>0</v>
      </c>
      <c r="AW144" s="187">
        <v>0</v>
      </c>
      <c r="AX144" s="187">
        <v>0</v>
      </c>
      <c r="AY144" s="183" t="s">
        <v>773</v>
      </c>
      <c r="AZ144" s="183" t="s">
        <v>774</v>
      </c>
      <c r="BA144" s="193" t="s">
        <v>516</v>
      </c>
    </row>
    <row r="145" spans="1:53" ht="15">
      <c r="A145" s="21">
        <v>141</v>
      </c>
      <c r="B145" s="22" t="s">
        <v>518</v>
      </c>
      <c r="C145" s="103" t="s">
        <v>519</v>
      </c>
      <c r="D145" s="187">
        <v>2452</v>
      </c>
      <c r="E145" s="187">
        <v>75015345</v>
      </c>
      <c r="F145" s="187">
        <v>34657089.39</v>
      </c>
      <c r="G145" s="187">
        <v>530353</v>
      </c>
      <c r="H145" s="187">
        <v>1464242</v>
      </c>
      <c r="I145" s="187">
        <v>933889</v>
      </c>
      <c r="J145" s="187">
        <v>1983063</v>
      </c>
      <c r="K145" s="187">
        <v>66892</v>
      </c>
      <c r="L145" s="187">
        <v>13112</v>
      </c>
      <c r="M145" s="187">
        <v>11406</v>
      </c>
      <c r="N145" s="187">
        <v>754608</v>
      </c>
      <c r="O145" s="187">
        <v>3762970</v>
      </c>
      <c r="P145" s="187">
        <v>4482</v>
      </c>
      <c r="Q145" s="187">
        <v>16086</v>
      </c>
      <c r="R145" s="187">
        <v>1332</v>
      </c>
      <c r="S145" s="187">
        <v>1073</v>
      </c>
      <c r="T145" s="187">
        <v>0</v>
      </c>
      <c r="U145" s="187">
        <v>0</v>
      </c>
      <c r="V145" s="187">
        <v>22973</v>
      </c>
      <c r="W145" s="187">
        <v>30871146.39</v>
      </c>
      <c r="X145" s="187">
        <v>300000</v>
      </c>
      <c r="Y145" s="187">
        <v>110894.23</v>
      </c>
      <c r="Z145" s="187">
        <v>0</v>
      </c>
      <c r="AA145" s="187">
        <v>0</v>
      </c>
      <c r="AB145" s="187">
        <v>0</v>
      </c>
      <c r="AC145" s="187">
        <v>0</v>
      </c>
      <c r="AD145" s="187">
        <v>0</v>
      </c>
      <c r="AE145" s="187">
        <v>0</v>
      </c>
      <c r="AF145" s="187">
        <v>0</v>
      </c>
      <c r="AG145" s="187">
        <v>0</v>
      </c>
      <c r="AH145" s="187">
        <v>0</v>
      </c>
      <c r="AI145" s="187">
        <v>30460252.16</v>
      </c>
      <c r="AJ145" s="187">
        <v>75000</v>
      </c>
      <c r="AK145" s="187">
        <v>34650</v>
      </c>
      <c r="AL145" s="199">
        <v>0.1</v>
      </c>
      <c r="AM145" s="187">
        <v>1500000</v>
      </c>
      <c r="AN145" s="187">
        <v>28994902</v>
      </c>
      <c r="AO145" s="187">
        <v>250245</v>
      </c>
      <c r="AP145" s="187">
        <v>29246</v>
      </c>
      <c r="AQ145" s="187">
        <v>-220999</v>
      </c>
      <c r="AR145" s="187">
        <v>29215901</v>
      </c>
      <c r="AS145" s="187">
        <v>14497451</v>
      </c>
      <c r="AT145" s="187">
        <v>11597961</v>
      </c>
      <c r="AU145" s="187">
        <v>2899490</v>
      </c>
      <c r="AV145" s="187">
        <v>0</v>
      </c>
      <c r="AW145" s="187">
        <v>0</v>
      </c>
      <c r="AX145" s="187">
        <v>0</v>
      </c>
      <c r="AY145" s="183" t="s">
        <v>808</v>
      </c>
      <c r="AZ145" s="182" t="s">
        <v>762</v>
      </c>
      <c r="BA145" s="193" t="s">
        <v>518</v>
      </c>
    </row>
    <row r="146" spans="1:53" ht="15">
      <c r="A146" s="21">
        <v>142</v>
      </c>
      <c r="B146" s="22" t="s">
        <v>138</v>
      </c>
      <c r="C146" s="103" t="s">
        <v>520</v>
      </c>
      <c r="D146" s="187">
        <v>5283</v>
      </c>
      <c r="E146" s="187">
        <v>104840117</v>
      </c>
      <c r="F146" s="187">
        <v>48436134.05</v>
      </c>
      <c r="G146" s="187">
        <v>779853.1</v>
      </c>
      <c r="H146" s="187">
        <v>2350976.51</v>
      </c>
      <c r="I146" s="187">
        <v>1571123.41</v>
      </c>
      <c r="J146" s="187">
        <v>1796464.79</v>
      </c>
      <c r="K146" s="187">
        <v>22749.3</v>
      </c>
      <c r="L146" s="187">
        <v>74749.84</v>
      </c>
      <c r="M146" s="187">
        <v>13464.99</v>
      </c>
      <c r="N146" s="187">
        <v>829419.75</v>
      </c>
      <c r="O146" s="187">
        <v>4307972.08</v>
      </c>
      <c r="P146" s="187">
        <v>88436.96</v>
      </c>
      <c r="Q146" s="187">
        <v>61821.25</v>
      </c>
      <c r="R146" s="187">
        <v>0</v>
      </c>
      <c r="S146" s="187">
        <v>31819.74</v>
      </c>
      <c r="T146" s="187">
        <v>28499.54</v>
      </c>
      <c r="U146" s="187">
        <v>0</v>
      </c>
      <c r="V146" s="187">
        <v>210577.49</v>
      </c>
      <c r="W146" s="187">
        <v>43917584.48</v>
      </c>
      <c r="X146" s="187">
        <v>386478.81</v>
      </c>
      <c r="Y146" s="187">
        <v>217153.94</v>
      </c>
      <c r="Z146" s="187">
        <v>0</v>
      </c>
      <c r="AA146" s="187">
        <v>0</v>
      </c>
      <c r="AB146" s="187">
        <v>0</v>
      </c>
      <c r="AC146" s="187">
        <v>0</v>
      </c>
      <c r="AD146" s="187">
        <v>0</v>
      </c>
      <c r="AE146" s="187">
        <v>0</v>
      </c>
      <c r="AF146" s="187">
        <v>0</v>
      </c>
      <c r="AG146" s="187">
        <v>0</v>
      </c>
      <c r="AH146" s="187">
        <v>0</v>
      </c>
      <c r="AI146" s="187">
        <v>43313951.73</v>
      </c>
      <c r="AJ146" s="187">
        <v>1500000</v>
      </c>
      <c r="AK146" s="187">
        <v>693000</v>
      </c>
      <c r="AL146" s="199">
        <v>1.43</v>
      </c>
      <c r="AM146" s="187">
        <v>4264589.91</v>
      </c>
      <c r="AN146" s="187">
        <v>39742362</v>
      </c>
      <c r="AO146" s="187">
        <v>19453.62</v>
      </c>
      <c r="AP146" s="187">
        <v>570058.41</v>
      </c>
      <c r="AQ146" s="187">
        <v>550604.79</v>
      </c>
      <c r="AR146" s="187">
        <v>39191757</v>
      </c>
      <c r="AS146" s="187">
        <v>19871181</v>
      </c>
      <c r="AT146" s="187">
        <v>15896945</v>
      </c>
      <c r="AU146" s="187">
        <v>3974236</v>
      </c>
      <c r="AV146" s="187">
        <v>0</v>
      </c>
      <c r="AW146" s="187">
        <v>0</v>
      </c>
      <c r="AX146" s="187">
        <v>0</v>
      </c>
      <c r="AY146" s="183" t="s">
        <v>793</v>
      </c>
      <c r="AZ146" s="182" t="s">
        <v>762</v>
      </c>
      <c r="BA146" s="193" t="s">
        <v>138</v>
      </c>
    </row>
    <row r="147" spans="1:53" ht="15">
      <c r="A147" s="21">
        <v>143</v>
      </c>
      <c r="B147" s="22" t="s">
        <v>521</v>
      </c>
      <c r="C147" s="103" t="s">
        <v>522</v>
      </c>
      <c r="D147" s="187">
        <v>8691</v>
      </c>
      <c r="E147" s="187">
        <v>233676364</v>
      </c>
      <c r="F147" s="187">
        <v>107958480.17</v>
      </c>
      <c r="G147" s="187">
        <v>1813660.04</v>
      </c>
      <c r="H147" s="187">
        <v>4806654.95</v>
      </c>
      <c r="I147" s="187">
        <v>2992994.91</v>
      </c>
      <c r="J147" s="187">
        <v>4905171.38</v>
      </c>
      <c r="K147" s="187">
        <v>29899.08</v>
      </c>
      <c r="L147" s="187">
        <v>0</v>
      </c>
      <c r="M147" s="187">
        <v>23100</v>
      </c>
      <c r="N147" s="187">
        <v>2637961.59</v>
      </c>
      <c r="O147" s="187">
        <v>10589126.96</v>
      </c>
      <c r="P147" s="187">
        <v>270.83</v>
      </c>
      <c r="Q147" s="187">
        <v>5214.83</v>
      </c>
      <c r="R147" s="187">
        <v>0</v>
      </c>
      <c r="S147" s="187">
        <v>0</v>
      </c>
      <c r="T147" s="187">
        <v>0</v>
      </c>
      <c r="U147" s="187">
        <v>0</v>
      </c>
      <c r="V147" s="187">
        <v>5485.66</v>
      </c>
      <c r="W147" s="187">
        <v>97363867.55</v>
      </c>
      <c r="X147" s="187">
        <v>3788366.41</v>
      </c>
      <c r="Y147" s="187">
        <v>377352.26</v>
      </c>
      <c r="Z147" s="187">
        <v>0</v>
      </c>
      <c r="AA147" s="187">
        <v>0</v>
      </c>
      <c r="AB147" s="187">
        <v>254221.5</v>
      </c>
      <c r="AC147" s="187">
        <v>209764</v>
      </c>
      <c r="AD147" s="187">
        <v>44457.5</v>
      </c>
      <c r="AE147" s="187">
        <v>0</v>
      </c>
      <c r="AF147" s="187">
        <v>0</v>
      </c>
      <c r="AG147" s="187">
        <v>0</v>
      </c>
      <c r="AH147" s="187">
        <v>0</v>
      </c>
      <c r="AI147" s="187">
        <v>93153691.38</v>
      </c>
      <c r="AJ147" s="187">
        <v>-2380000</v>
      </c>
      <c r="AK147" s="187">
        <v>-1099560</v>
      </c>
      <c r="AL147" s="199">
        <v>-1.02</v>
      </c>
      <c r="AM147" s="187">
        <v>7700000</v>
      </c>
      <c r="AN147" s="187">
        <v>84354131</v>
      </c>
      <c r="AO147" s="187">
        <v>436948.63</v>
      </c>
      <c r="AP147" s="187">
        <v>274078.39</v>
      </c>
      <c r="AQ147" s="187">
        <v>-162870.24</v>
      </c>
      <c r="AR147" s="187">
        <v>84517001</v>
      </c>
      <c r="AS147" s="187">
        <v>42177066</v>
      </c>
      <c r="AT147" s="187">
        <v>41333524</v>
      </c>
      <c r="AU147" s="187">
        <v>0</v>
      </c>
      <c r="AV147" s="187">
        <v>843541</v>
      </c>
      <c r="AW147" s="187">
        <v>0</v>
      </c>
      <c r="AX147" s="187">
        <v>0</v>
      </c>
      <c r="AY147" s="183" t="s">
        <v>781</v>
      </c>
      <c r="AZ147" s="182" t="s">
        <v>814</v>
      </c>
      <c r="BA147" s="193" t="s">
        <v>521</v>
      </c>
    </row>
    <row r="148" spans="1:53" ht="15">
      <c r="A148" s="21">
        <v>144</v>
      </c>
      <c r="B148" s="22" t="s">
        <v>523</v>
      </c>
      <c r="C148" s="103" t="s">
        <v>524</v>
      </c>
      <c r="D148" s="187">
        <v>4800</v>
      </c>
      <c r="E148" s="187">
        <v>201029124</v>
      </c>
      <c r="F148" s="187">
        <v>92875455.29</v>
      </c>
      <c r="G148" s="187">
        <v>1575850.58</v>
      </c>
      <c r="H148" s="187">
        <v>2141903.72</v>
      </c>
      <c r="I148" s="187">
        <v>566053.14</v>
      </c>
      <c r="J148" s="187">
        <v>5838291.56</v>
      </c>
      <c r="K148" s="187">
        <v>66279.12</v>
      </c>
      <c r="L148" s="187">
        <v>0</v>
      </c>
      <c r="M148" s="187">
        <v>58543.73</v>
      </c>
      <c r="N148" s="187">
        <v>2314001.63</v>
      </c>
      <c r="O148" s="187">
        <v>8843169.18</v>
      </c>
      <c r="P148" s="187">
        <v>40286.98</v>
      </c>
      <c r="Q148" s="187">
        <v>385631.92</v>
      </c>
      <c r="R148" s="187">
        <v>0</v>
      </c>
      <c r="S148" s="187">
        <v>0</v>
      </c>
      <c r="T148" s="187">
        <v>0</v>
      </c>
      <c r="U148" s="187">
        <v>0</v>
      </c>
      <c r="V148" s="187">
        <v>425918.9</v>
      </c>
      <c r="W148" s="187">
        <v>83606367.21</v>
      </c>
      <c r="X148" s="187">
        <v>1200000</v>
      </c>
      <c r="Y148" s="187">
        <v>257891.55</v>
      </c>
      <c r="Z148" s="187">
        <v>0</v>
      </c>
      <c r="AA148" s="187">
        <v>0</v>
      </c>
      <c r="AB148" s="187">
        <v>0</v>
      </c>
      <c r="AC148" s="187">
        <v>0</v>
      </c>
      <c r="AD148" s="187">
        <v>0</v>
      </c>
      <c r="AE148" s="187">
        <v>0</v>
      </c>
      <c r="AF148" s="187">
        <v>0</v>
      </c>
      <c r="AG148" s="187">
        <v>0</v>
      </c>
      <c r="AH148" s="187">
        <v>0</v>
      </c>
      <c r="AI148" s="187">
        <v>82148475.66</v>
      </c>
      <c r="AJ148" s="187">
        <v>0</v>
      </c>
      <c r="AK148" s="187">
        <v>0</v>
      </c>
      <c r="AL148" s="199">
        <v>0</v>
      </c>
      <c r="AM148" s="187">
        <v>6210000</v>
      </c>
      <c r="AN148" s="187">
        <v>75938476</v>
      </c>
      <c r="AO148" s="187">
        <v>37271.8</v>
      </c>
      <c r="AP148" s="187">
        <v>29413.87</v>
      </c>
      <c r="AQ148" s="187">
        <v>-7857.93</v>
      </c>
      <c r="AR148" s="187">
        <v>75946334</v>
      </c>
      <c r="AS148" s="187">
        <v>37969238</v>
      </c>
      <c r="AT148" s="187">
        <v>22781543</v>
      </c>
      <c r="AU148" s="187">
        <v>15187695</v>
      </c>
      <c r="AV148" s="187">
        <v>0</v>
      </c>
      <c r="AW148" s="187">
        <v>0</v>
      </c>
      <c r="AX148" s="187">
        <v>0</v>
      </c>
      <c r="AY148" s="183" t="s">
        <v>773</v>
      </c>
      <c r="AZ148" s="183" t="s">
        <v>774</v>
      </c>
      <c r="BA148" s="193" t="s">
        <v>523</v>
      </c>
    </row>
    <row r="149" spans="1:53" ht="15">
      <c r="A149" s="21">
        <v>145</v>
      </c>
      <c r="B149" s="22" t="s">
        <v>525</v>
      </c>
      <c r="C149" s="103" t="s">
        <v>526</v>
      </c>
      <c r="D149" s="187">
        <v>14946</v>
      </c>
      <c r="E149" s="187">
        <v>285555551</v>
      </c>
      <c r="F149" s="187">
        <v>131926664.56</v>
      </c>
      <c r="G149" s="187">
        <v>2047924.1</v>
      </c>
      <c r="H149" s="187">
        <v>10574559.17</v>
      </c>
      <c r="I149" s="187">
        <v>8526635.07</v>
      </c>
      <c r="J149" s="187">
        <v>5300586.42</v>
      </c>
      <c r="K149" s="187">
        <v>146271.74</v>
      </c>
      <c r="L149" s="187">
        <v>3996.81</v>
      </c>
      <c r="M149" s="187">
        <v>27309.94</v>
      </c>
      <c r="N149" s="187">
        <v>5330517.16</v>
      </c>
      <c r="O149" s="187">
        <v>19335317.14</v>
      </c>
      <c r="P149" s="187">
        <v>218679</v>
      </c>
      <c r="Q149" s="187">
        <v>86409.12</v>
      </c>
      <c r="R149" s="187">
        <v>1137.92</v>
      </c>
      <c r="S149" s="187">
        <v>2768.39</v>
      </c>
      <c r="T149" s="187">
        <v>115417.47</v>
      </c>
      <c r="U149" s="187">
        <v>0</v>
      </c>
      <c r="V149" s="187">
        <v>424411.9</v>
      </c>
      <c r="W149" s="187">
        <v>112166935.52</v>
      </c>
      <c r="X149" s="187">
        <v>1500000</v>
      </c>
      <c r="Y149" s="187">
        <v>614073.68</v>
      </c>
      <c r="Z149" s="187">
        <v>0</v>
      </c>
      <c r="AA149" s="187">
        <v>0</v>
      </c>
      <c r="AB149" s="187">
        <v>0</v>
      </c>
      <c r="AC149" s="187">
        <v>0</v>
      </c>
      <c r="AD149" s="187">
        <v>0</v>
      </c>
      <c r="AE149" s="187">
        <v>0</v>
      </c>
      <c r="AF149" s="187">
        <v>0</v>
      </c>
      <c r="AG149" s="187">
        <v>0</v>
      </c>
      <c r="AH149" s="187">
        <v>0</v>
      </c>
      <c r="AI149" s="187">
        <v>110052861.84</v>
      </c>
      <c r="AJ149" s="187">
        <v>0</v>
      </c>
      <c r="AK149" s="187">
        <v>0</v>
      </c>
      <c r="AL149" s="199">
        <v>0</v>
      </c>
      <c r="AM149" s="187">
        <v>5608346.78</v>
      </c>
      <c r="AN149" s="187">
        <v>104444515</v>
      </c>
      <c r="AO149" s="187">
        <v>56116.75</v>
      </c>
      <c r="AP149" s="187">
        <v>368508.14</v>
      </c>
      <c r="AQ149" s="187">
        <v>312391.39</v>
      </c>
      <c r="AR149" s="187">
        <v>104132124</v>
      </c>
      <c r="AS149" s="187">
        <v>52222258</v>
      </c>
      <c r="AT149" s="187">
        <v>51177812</v>
      </c>
      <c r="AU149" s="187">
        <v>0</v>
      </c>
      <c r="AV149" s="187">
        <v>1044445</v>
      </c>
      <c r="AW149" s="187">
        <v>0</v>
      </c>
      <c r="AX149" s="187">
        <v>0</v>
      </c>
      <c r="AY149" s="183" t="s">
        <v>775</v>
      </c>
      <c r="AZ149" s="182" t="s">
        <v>792</v>
      </c>
      <c r="BA149" s="193" t="s">
        <v>525</v>
      </c>
    </row>
    <row r="150" spans="1:53" ht="15">
      <c r="A150" s="21">
        <v>146</v>
      </c>
      <c r="B150" s="22" t="s">
        <v>527</v>
      </c>
      <c r="C150" s="103" t="s">
        <v>528</v>
      </c>
      <c r="D150" s="187">
        <v>2907</v>
      </c>
      <c r="E150" s="187">
        <v>103909305</v>
      </c>
      <c r="F150" s="187">
        <v>48006098.91</v>
      </c>
      <c r="G150" s="187">
        <v>758536.53</v>
      </c>
      <c r="H150" s="187">
        <v>1462631.66</v>
      </c>
      <c r="I150" s="187">
        <v>704095.13</v>
      </c>
      <c r="J150" s="187">
        <v>2520517.21</v>
      </c>
      <c r="K150" s="187">
        <v>14642.33</v>
      </c>
      <c r="L150" s="187">
        <v>0</v>
      </c>
      <c r="M150" s="187">
        <v>300000</v>
      </c>
      <c r="N150" s="187">
        <v>1093596.19</v>
      </c>
      <c r="O150" s="187">
        <v>4632850.86</v>
      </c>
      <c r="P150" s="187">
        <v>261306.75</v>
      </c>
      <c r="Q150" s="187">
        <v>42798.82</v>
      </c>
      <c r="R150" s="187">
        <v>465.21</v>
      </c>
      <c r="S150" s="187">
        <v>0</v>
      </c>
      <c r="T150" s="187">
        <v>0</v>
      </c>
      <c r="U150" s="187">
        <v>0</v>
      </c>
      <c r="V150" s="187">
        <v>304570.78</v>
      </c>
      <c r="W150" s="187">
        <v>43068677.27</v>
      </c>
      <c r="X150" s="187">
        <v>611500</v>
      </c>
      <c r="Y150" s="187">
        <v>135690.5</v>
      </c>
      <c r="Z150" s="187">
        <v>0</v>
      </c>
      <c r="AA150" s="187">
        <v>0</v>
      </c>
      <c r="AB150" s="187">
        <v>0</v>
      </c>
      <c r="AC150" s="187">
        <v>0</v>
      </c>
      <c r="AD150" s="187">
        <v>0</v>
      </c>
      <c r="AE150" s="187">
        <v>0</v>
      </c>
      <c r="AF150" s="187">
        <v>0</v>
      </c>
      <c r="AG150" s="187">
        <v>0</v>
      </c>
      <c r="AH150" s="187">
        <v>0</v>
      </c>
      <c r="AI150" s="187">
        <v>42321486.77</v>
      </c>
      <c r="AJ150" s="187">
        <v>-195250</v>
      </c>
      <c r="AK150" s="187">
        <v>-90205.5</v>
      </c>
      <c r="AL150" s="199">
        <v>-0.19</v>
      </c>
      <c r="AM150" s="187">
        <v>2777929.68</v>
      </c>
      <c r="AN150" s="187">
        <v>39453352</v>
      </c>
      <c r="AO150" s="187">
        <v>45603.22</v>
      </c>
      <c r="AP150" s="187">
        <v>48245.36</v>
      </c>
      <c r="AQ150" s="187">
        <v>2642.14</v>
      </c>
      <c r="AR150" s="187">
        <v>39450710</v>
      </c>
      <c r="AS150" s="187">
        <v>19726676</v>
      </c>
      <c r="AT150" s="187">
        <v>19332142</v>
      </c>
      <c r="AU150" s="187">
        <v>0</v>
      </c>
      <c r="AV150" s="187">
        <v>394534</v>
      </c>
      <c r="AW150" s="187">
        <v>0</v>
      </c>
      <c r="AX150" s="187">
        <v>0</v>
      </c>
      <c r="AY150" s="183" t="s">
        <v>775</v>
      </c>
      <c r="AZ150" s="182" t="s">
        <v>819</v>
      </c>
      <c r="BA150" s="193" t="s">
        <v>527</v>
      </c>
    </row>
    <row r="151" spans="1:53" ht="15">
      <c r="A151" s="21">
        <v>147</v>
      </c>
      <c r="B151" s="22" t="s">
        <v>529</v>
      </c>
      <c r="C151" s="103" t="s">
        <v>530</v>
      </c>
      <c r="D151" s="187">
        <v>8421</v>
      </c>
      <c r="E151" s="187">
        <v>311593305</v>
      </c>
      <c r="F151" s="187">
        <v>143956106.91</v>
      </c>
      <c r="G151" s="187">
        <v>2384694.14</v>
      </c>
      <c r="H151" s="187">
        <v>4801319.39</v>
      </c>
      <c r="I151" s="187">
        <v>2416625.25</v>
      </c>
      <c r="J151" s="187">
        <v>14728838.5</v>
      </c>
      <c r="K151" s="187">
        <v>7441.8</v>
      </c>
      <c r="L151" s="187">
        <v>0</v>
      </c>
      <c r="M151" s="187">
        <v>0</v>
      </c>
      <c r="N151" s="187">
        <v>1551047.38</v>
      </c>
      <c r="O151" s="187">
        <v>18703952.93</v>
      </c>
      <c r="P151" s="187">
        <v>202950.05</v>
      </c>
      <c r="Q151" s="187">
        <v>318039</v>
      </c>
      <c r="R151" s="187">
        <v>0</v>
      </c>
      <c r="S151" s="187">
        <v>0</v>
      </c>
      <c r="T151" s="187">
        <v>0</v>
      </c>
      <c r="U151" s="187">
        <v>0</v>
      </c>
      <c r="V151" s="187">
        <v>520989.05</v>
      </c>
      <c r="W151" s="187">
        <v>124731164.93</v>
      </c>
      <c r="X151" s="187">
        <v>1621505.14</v>
      </c>
      <c r="Y151" s="187">
        <v>480534.03</v>
      </c>
      <c r="Z151" s="187">
        <v>0</v>
      </c>
      <c r="AA151" s="187">
        <v>0</v>
      </c>
      <c r="AB151" s="187">
        <v>0</v>
      </c>
      <c r="AC151" s="187">
        <v>0</v>
      </c>
      <c r="AD151" s="187">
        <v>0</v>
      </c>
      <c r="AE151" s="187">
        <v>0</v>
      </c>
      <c r="AF151" s="187">
        <v>0</v>
      </c>
      <c r="AG151" s="187">
        <v>0</v>
      </c>
      <c r="AH151" s="187">
        <v>0</v>
      </c>
      <c r="AI151" s="187">
        <v>122629125.76</v>
      </c>
      <c r="AJ151" s="187">
        <v>12855785.03</v>
      </c>
      <c r="AK151" s="187">
        <v>5939372.68</v>
      </c>
      <c r="AL151" s="199">
        <v>4.13</v>
      </c>
      <c r="AM151" s="187">
        <v>16415533.75</v>
      </c>
      <c r="AN151" s="187">
        <v>112152965</v>
      </c>
      <c r="AO151" s="187">
        <v>34045.81</v>
      </c>
      <c r="AP151" s="187">
        <v>772738.13</v>
      </c>
      <c r="AQ151" s="187">
        <v>738692.32</v>
      </c>
      <c r="AR151" s="187">
        <v>111414273</v>
      </c>
      <c r="AS151" s="187">
        <v>56076483</v>
      </c>
      <c r="AT151" s="187">
        <v>33645890</v>
      </c>
      <c r="AU151" s="187">
        <v>22430593</v>
      </c>
      <c r="AV151" s="187">
        <v>0</v>
      </c>
      <c r="AW151" s="187">
        <v>0</v>
      </c>
      <c r="AX151" s="187">
        <v>0</v>
      </c>
      <c r="AY151" s="183" t="s">
        <v>773</v>
      </c>
      <c r="AZ151" s="183" t="s">
        <v>774</v>
      </c>
      <c r="BA151" s="193" t="s">
        <v>529</v>
      </c>
    </row>
    <row r="152" spans="1:53" ht="15">
      <c r="A152" s="21">
        <v>148</v>
      </c>
      <c r="B152" s="22" t="s">
        <v>531</v>
      </c>
      <c r="C152" s="103" t="s">
        <v>532</v>
      </c>
      <c r="D152" s="187">
        <v>5184</v>
      </c>
      <c r="E152" s="187">
        <v>163487167</v>
      </c>
      <c r="F152" s="187">
        <v>75531071.15</v>
      </c>
      <c r="G152" s="187">
        <v>1317422.01</v>
      </c>
      <c r="H152" s="187">
        <v>3006510.81</v>
      </c>
      <c r="I152" s="187">
        <v>1689088.8</v>
      </c>
      <c r="J152" s="187">
        <v>3171373.05</v>
      </c>
      <c r="K152" s="187">
        <v>42065.58</v>
      </c>
      <c r="L152" s="187">
        <v>32880.24</v>
      </c>
      <c r="M152" s="187">
        <v>0</v>
      </c>
      <c r="N152" s="187">
        <v>1766681.91</v>
      </c>
      <c r="O152" s="187">
        <v>6702089.58</v>
      </c>
      <c r="P152" s="187">
        <v>107041.96</v>
      </c>
      <c r="Q152" s="187">
        <v>40376.18</v>
      </c>
      <c r="R152" s="187">
        <v>2412.85</v>
      </c>
      <c r="S152" s="187">
        <v>2931.97</v>
      </c>
      <c r="T152" s="187">
        <v>0</v>
      </c>
      <c r="U152" s="187">
        <v>0</v>
      </c>
      <c r="V152" s="187">
        <v>152762.96</v>
      </c>
      <c r="W152" s="187">
        <v>68676218.61</v>
      </c>
      <c r="X152" s="187">
        <v>1035000</v>
      </c>
      <c r="Y152" s="187">
        <v>233004.49</v>
      </c>
      <c r="Z152" s="187">
        <v>0</v>
      </c>
      <c r="AA152" s="187">
        <v>0</v>
      </c>
      <c r="AB152" s="187">
        <v>0</v>
      </c>
      <c r="AC152" s="187">
        <v>0</v>
      </c>
      <c r="AD152" s="187">
        <v>0</v>
      </c>
      <c r="AE152" s="187">
        <v>0</v>
      </c>
      <c r="AF152" s="187">
        <v>0</v>
      </c>
      <c r="AG152" s="187">
        <v>0</v>
      </c>
      <c r="AH152" s="187">
        <v>211950</v>
      </c>
      <c r="AI152" s="187">
        <v>67196264.12</v>
      </c>
      <c r="AJ152" s="187">
        <v>1506043</v>
      </c>
      <c r="AK152" s="187">
        <v>695791.87</v>
      </c>
      <c r="AL152" s="199">
        <v>0.92</v>
      </c>
      <c r="AM152" s="187">
        <v>6029893.1</v>
      </c>
      <c r="AN152" s="187">
        <v>61862163</v>
      </c>
      <c r="AO152" s="187">
        <v>3785.33</v>
      </c>
      <c r="AP152" s="187">
        <v>19808447.92</v>
      </c>
      <c r="AQ152" s="187">
        <v>19804662.59</v>
      </c>
      <c r="AR152" s="187">
        <v>42057500</v>
      </c>
      <c r="AS152" s="187">
        <v>30931082</v>
      </c>
      <c r="AT152" s="187">
        <v>24744865</v>
      </c>
      <c r="AU152" s="187">
        <v>5567595</v>
      </c>
      <c r="AV152" s="187">
        <v>618622</v>
      </c>
      <c r="AW152" s="187">
        <v>169560</v>
      </c>
      <c r="AX152" s="187">
        <v>42390</v>
      </c>
      <c r="AY152" s="183" t="s">
        <v>798</v>
      </c>
      <c r="AZ152" s="182" t="s">
        <v>787</v>
      </c>
      <c r="BA152" s="193" t="s">
        <v>531</v>
      </c>
    </row>
    <row r="153" spans="1:53" ht="15">
      <c r="A153" s="21">
        <v>149</v>
      </c>
      <c r="B153" s="22" t="s">
        <v>533</v>
      </c>
      <c r="C153" s="103" t="s">
        <v>534</v>
      </c>
      <c r="D153" s="187">
        <v>26692</v>
      </c>
      <c r="E153" s="187">
        <v>925552263</v>
      </c>
      <c r="F153" s="187">
        <v>427605145.51</v>
      </c>
      <c r="G153" s="187">
        <v>7440040.46</v>
      </c>
      <c r="H153" s="187">
        <v>14378320.3</v>
      </c>
      <c r="I153" s="187">
        <v>6938279.84</v>
      </c>
      <c r="J153" s="187">
        <v>21413938.11</v>
      </c>
      <c r="K153" s="187">
        <v>282565.03</v>
      </c>
      <c r="L153" s="187">
        <v>10880.1</v>
      </c>
      <c r="M153" s="187">
        <v>1000000</v>
      </c>
      <c r="N153" s="187">
        <v>21900000</v>
      </c>
      <c r="O153" s="187">
        <v>51545663.08</v>
      </c>
      <c r="P153" s="187">
        <v>49000.49</v>
      </c>
      <c r="Q153" s="187">
        <v>415193.01</v>
      </c>
      <c r="R153" s="187">
        <v>18228.09</v>
      </c>
      <c r="S153" s="187">
        <v>6123</v>
      </c>
      <c r="T153" s="187">
        <v>5323.83</v>
      </c>
      <c r="U153" s="187">
        <v>0</v>
      </c>
      <c r="V153" s="187">
        <v>493868.42</v>
      </c>
      <c r="W153" s="187">
        <v>375565614.01</v>
      </c>
      <c r="X153" s="187">
        <v>4882352.98</v>
      </c>
      <c r="Y153" s="187">
        <v>1234002.11</v>
      </c>
      <c r="Z153" s="187">
        <v>0</v>
      </c>
      <c r="AA153" s="187">
        <v>150000</v>
      </c>
      <c r="AB153" s="187">
        <v>1055000</v>
      </c>
      <c r="AC153" s="187">
        <v>904981</v>
      </c>
      <c r="AD153" s="187">
        <v>150019</v>
      </c>
      <c r="AE153" s="187">
        <v>0</v>
      </c>
      <c r="AF153" s="187">
        <v>0</v>
      </c>
      <c r="AG153" s="187">
        <v>0</v>
      </c>
      <c r="AH153" s="187">
        <v>0</v>
      </c>
      <c r="AI153" s="187">
        <v>369299239.92</v>
      </c>
      <c r="AJ153" s="187">
        <v>17000000</v>
      </c>
      <c r="AK153" s="187">
        <v>7854000</v>
      </c>
      <c r="AL153" s="199">
        <v>1.84</v>
      </c>
      <c r="AM153" s="187">
        <v>19405954</v>
      </c>
      <c r="AN153" s="187">
        <v>357747286</v>
      </c>
      <c r="AO153" s="187">
        <v>216813</v>
      </c>
      <c r="AP153" s="187">
        <v>987018.2</v>
      </c>
      <c r="AQ153" s="187">
        <v>770205.2</v>
      </c>
      <c r="AR153" s="187">
        <v>356977081</v>
      </c>
      <c r="AS153" s="187">
        <v>178723643</v>
      </c>
      <c r="AT153" s="187">
        <v>175296170</v>
      </c>
      <c r="AU153" s="187">
        <v>0</v>
      </c>
      <c r="AV153" s="187">
        <v>3577473</v>
      </c>
      <c r="AW153" s="187">
        <v>0</v>
      </c>
      <c r="AX153" s="187">
        <v>0</v>
      </c>
      <c r="AY153" s="183" t="s">
        <v>775</v>
      </c>
      <c r="AZ153" s="182" t="s">
        <v>792</v>
      </c>
      <c r="BA153" s="193" t="s">
        <v>533</v>
      </c>
    </row>
    <row r="154" spans="1:53" ht="15">
      <c r="A154" s="21">
        <v>150</v>
      </c>
      <c r="B154" s="22" t="s">
        <v>535</v>
      </c>
      <c r="C154" s="103" t="s">
        <v>536</v>
      </c>
      <c r="D154" s="187">
        <v>11641</v>
      </c>
      <c r="E154" s="187">
        <v>261363852</v>
      </c>
      <c r="F154" s="187">
        <v>120750099.62</v>
      </c>
      <c r="G154" s="187">
        <v>1965477.99</v>
      </c>
      <c r="H154" s="187">
        <v>7311431.67</v>
      </c>
      <c r="I154" s="187">
        <v>5345953.68</v>
      </c>
      <c r="J154" s="187">
        <v>7402553.1</v>
      </c>
      <c r="K154" s="187">
        <v>35833.68</v>
      </c>
      <c r="L154" s="187">
        <v>0</v>
      </c>
      <c r="M154" s="187">
        <v>98331.4</v>
      </c>
      <c r="N154" s="187">
        <v>3138056.95</v>
      </c>
      <c r="O154" s="187">
        <v>16020728.81</v>
      </c>
      <c r="P154" s="187">
        <v>332527.12</v>
      </c>
      <c r="Q154" s="187">
        <v>191503.16</v>
      </c>
      <c r="R154" s="187">
        <v>0</v>
      </c>
      <c r="S154" s="187">
        <v>0</v>
      </c>
      <c r="T154" s="187">
        <v>0</v>
      </c>
      <c r="U154" s="187">
        <v>0</v>
      </c>
      <c r="V154" s="187">
        <v>524030.28</v>
      </c>
      <c r="W154" s="187">
        <v>104205340.53</v>
      </c>
      <c r="X154" s="187">
        <v>1608924.67</v>
      </c>
      <c r="Y154" s="187">
        <v>488469.58</v>
      </c>
      <c r="Z154" s="187">
        <v>0</v>
      </c>
      <c r="AA154" s="187">
        <v>0</v>
      </c>
      <c r="AB154" s="187">
        <v>0</v>
      </c>
      <c r="AC154" s="187">
        <v>0</v>
      </c>
      <c r="AD154" s="187">
        <v>0</v>
      </c>
      <c r="AE154" s="187">
        <v>0</v>
      </c>
      <c r="AF154" s="187">
        <v>0</v>
      </c>
      <c r="AG154" s="187">
        <v>0</v>
      </c>
      <c r="AH154" s="187">
        <v>0</v>
      </c>
      <c r="AI154" s="187">
        <v>102107946.28</v>
      </c>
      <c r="AJ154" s="187">
        <v>706740</v>
      </c>
      <c r="AK154" s="187">
        <v>326513.88</v>
      </c>
      <c r="AL154" s="199">
        <v>0.27</v>
      </c>
      <c r="AM154" s="187">
        <v>8605645.49</v>
      </c>
      <c r="AN154" s="187">
        <v>93828815</v>
      </c>
      <c r="AO154" s="187">
        <v>93655.83</v>
      </c>
      <c r="AP154" s="187">
        <v>48744.71</v>
      </c>
      <c r="AQ154" s="187">
        <v>-44911.12</v>
      </c>
      <c r="AR154" s="187">
        <v>93873726</v>
      </c>
      <c r="AS154" s="187">
        <v>46914408</v>
      </c>
      <c r="AT154" s="187">
        <v>45976119</v>
      </c>
      <c r="AU154" s="187">
        <v>0</v>
      </c>
      <c r="AV154" s="187">
        <v>938288</v>
      </c>
      <c r="AW154" s="187">
        <v>0</v>
      </c>
      <c r="AX154" s="187">
        <v>0</v>
      </c>
      <c r="AY154" s="183" t="s">
        <v>781</v>
      </c>
      <c r="AZ154" s="182" t="s">
        <v>786</v>
      </c>
      <c r="BA154" s="193" t="s">
        <v>535</v>
      </c>
    </row>
    <row r="155" spans="1:53" ht="15">
      <c r="A155" s="21">
        <v>151</v>
      </c>
      <c r="B155" s="22" t="s">
        <v>537</v>
      </c>
      <c r="C155" s="103" t="s">
        <v>538</v>
      </c>
      <c r="D155" s="187">
        <v>3097</v>
      </c>
      <c r="E155" s="187">
        <v>60948782</v>
      </c>
      <c r="F155" s="187">
        <v>28158337.28</v>
      </c>
      <c r="G155" s="187">
        <v>480076.9</v>
      </c>
      <c r="H155" s="187">
        <v>1879862.69</v>
      </c>
      <c r="I155" s="187">
        <v>1399785.79</v>
      </c>
      <c r="J155" s="187">
        <v>1753881.7</v>
      </c>
      <c r="K155" s="187">
        <v>84751.7</v>
      </c>
      <c r="L155" s="187">
        <v>12758.05</v>
      </c>
      <c r="M155" s="187">
        <v>0</v>
      </c>
      <c r="N155" s="187">
        <v>920000</v>
      </c>
      <c r="O155" s="187">
        <v>4171177.24</v>
      </c>
      <c r="P155" s="187">
        <v>158007.05</v>
      </c>
      <c r="Q155" s="187">
        <v>8390.2</v>
      </c>
      <c r="R155" s="187">
        <v>518.1</v>
      </c>
      <c r="S155" s="187">
        <v>0</v>
      </c>
      <c r="T155" s="187">
        <v>0</v>
      </c>
      <c r="U155" s="187">
        <v>0</v>
      </c>
      <c r="V155" s="187">
        <v>166915.35</v>
      </c>
      <c r="W155" s="187">
        <v>23820244.69</v>
      </c>
      <c r="X155" s="187">
        <v>180000</v>
      </c>
      <c r="Y155" s="187">
        <v>128276.36</v>
      </c>
      <c r="Z155" s="187">
        <v>0</v>
      </c>
      <c r="AA155" s="187">
        <v>0</v>
      </c>
      <c r="AB155" s="187">
        <v>0</v>
      </c>
      <c r="AC155" s="187">
        <v>0</v>
      </c>
      <c r="AD155" s="187">
        <v>0</v>
      </c>
      <c r="AE155" s="187">
        <v>0</v>
      </c>
      <c r="AF155" s="187">
        <v>0</v>
      </c>
      <c r="AG155" s="187">
        <v>0</v>
      </c>
      <c r="AH155" s="187">
        <v>0</v>
      </c>
      <c r="AI155" s="187">
        <v>23511968.33</v>
      </c>
      <c r="AJ155" s="187">
        <v>1690000</v>
      </c>
      <c r="AK155" s="187">
        <v>780780</v>
      </c>
      <c r="AL155" s="199">
        <v>2.77</v>
      </c>
      <c r="AM155" s="187">
        <v>987140</v>
      </c>
      <c r="AN155" s="187">
        <v>23305608</v>
      </c>
      <c r="AO155" s="187">
        <v>17841.58</v>
      </c>
      <c r="AP155" s="187">
        <v>189941.66</v>
      </c>
      <c r="AQ155" s="187">
        <v>172100.08</v>
      </c>
      <c r="AR155" s="187">
        <v>23133508</v>
      </c>
      <c r="AS155" s="187">
        <v>11652804</v>
      </c>
      <c r="AT155" s="187">
        <v>9322243</v>
      </c>
      <c r="AU155" s="187">
        <v>2097505</v>
      </c>
      <c r="AV155" s="187">
        <v>233056</v>
      </c>
      <c r="AW155" s="187">
        <v>0</v>
      </c>
      <c r="AX155" s="187">
        <v>0</v>
      </c>
      <c r="AY155" s="183" t="s">
        <v>815</v>
      </c>
      <c r="AZ155" s="182" t="s">
        <v>794</v>
      </c>
      <c r="BA155" s="193" t="s">
        <v>537</v>
      </c>
    </row>
    <row r="156" spans="1:53" ht="15">
      <c r="A156" s="21">
        <v>152</v>
      </c>
      <c r="B156" s="22" t="s">
        <v>539</v>
      </c>
      <c r="C156" s="103" t="s">
        <v>540</v>
      </c>
      <c r="D156" s="187">
        <v>5989</v>
      </c>
      <c r="E156" s="187">
        <v>133224033</v>
      </c>
      <c r="F156" s="187">
        <v>61549503.25</v>
      </c>
      <c r="G156" s="187">
        <v>893044.99</v>
      </c>
      <c r="H156" s="187">
        <v>4305734.18</v>
      </c>
      <c r="I156" s="187">
        <v>3412689.19</v>
      </c>
      <c r="J156" s="187">
        <v>5353657.91</v>
      </c>
      <c r="K156" s="187">
        <v>0</v>
      </c>
      <c r="L156" s="187">
        <v>0</v>
      </c>
      <c r="M156" s="187">
        <v>0</v>
      </c>
      <c r="N156" s="187">
        <v>681964.09</v>
      </c>
      <c r="O156" s="187">
        <v>9448311.19</v>
      </c>
      <c r="P156" s="187">
        <v>257589.9</v>
      </c>
      <c r="Q156" s="187">
        <v>33702.9</v>
      </c>
      <c r="R156" s="187">
        <v>0</v>
      </c>
      <c r="S156" s="187">
        <v>0</v>
      </c>
      <c r="T156" s="187">
        <v>0</v>
      </c>
      <c r="U156" s="187">
        <v>0</v>
      </c>
      <c r="V156" s="187">
        <v>291292.8</v>
      </c>
      <c r="W156" s="187">
        <v>51809899.26</v>
      </c>
      <c r="X156" s="187">
        <v>777148.49</v>
      </c>
      <c r="Y156" s="187">
        <v>306295.51</v>
      </c>
      <c r="Z156" s="187">
        <v>0</v>
      </c>
      <c r="AA156" s="187">
        <v>0</v>
      </c>
      <c r="AB156" s="187">
        <v>0</v>
      </c>
      <c r="AC156" s="187">
        <v>0</v>
      </c>
      <c r="AD156" s="187">
        <v>0</v>
      </c>
      <c r="AE156" s="187">
        <v>0</v>
      </c>
      <c r="AF156" s="187">
        <v>0</v>
      </c>
      <c r="AG156" s="187">
        <v>0</v>
      </c>
      <c r="AH156" s="187">
        <v>0</v>
      </c>
      <c r="AI156" s="187">
        <v>50726455.26</v>
      </c>
      <c r="AJ156" s="187">
        <v>0</v>
      </c>
      <c r="AK156" s="187">
        <v>0</v>
      </c>
      <c r="AL156" s="199">
        <v>0</v>
      </c>
      <c r="AM156" s="187">
        <v>2536322.76</v>
      </c>
      <c r="AN156" s="187">
        <v>48190133</v>
      </c>
      <c r="AO156" s="187">
        <v>102668.9</v>
      </c>
      <c r="AP156" s="187">
        <v>187231.34</v>
      </c>
      <c r="AQ156" s="187">
        <v>84562.44</v>
      </c>
      <c r="AR156" s="187">
        <v>48105571</v>
      </c>
      <c r="AS156" s="187">
        <v>24095067</v>
      </c>
      <c r="AT156" s="187">
        <v>14457040</v>
      </c>
      <c r="AU156" s="187">
        <v>9638027</v>
      </c>
      <c r="AV156" s="187">
        <v>0</v>
      </c>
      <c r="AW156" s="187">
        <v>0</v>
      </c>
      <c r="AX156" s="187">
        <v>0</v>
      </c>
      <c r="AY156" s="183" t="s">
        <v>773</v>
      </c>
      <c r="AZ156" s="183" t="s">
        <v>774</v>
      </c>
      <c r="BA156" s="193" t="s">
        <v>539</v>
      </c>
    </row>
    <row r="157" spans="1:53" ht="15">
      <c r="A157" s="21">
        <v>153</v>
      </c>
      <c r="B157" s="22" t="s">
        <v>541</v>
      </c>
      <c r="C157" s="103" t="s">
        <v>542</v>
      </c>
      <c r="D157" s="187">
        <v>2841</v>
      </c>
      <c r="E157" s="187">
        <v>81672613</v>
      </c>
      <c r="F157" s="187">
        <v>37732747.21</v>
      </c>
      <c r="G157" s="187">
        <v>627966</v>
      </c>
      <c r="H157" s="187">
        <v>1286548.92</v>
      </c>
      <c r="I157" s="187">
        <v>658582.92</v>
      </c>
      <c r="J157" s="187">
        <v>888757</v>
      </c>
      <c r="K157" s="187">
        <v>52276</v>
      </c>
      <c r="L157" s="187">
        <v>4742.79</v>
      </c>
      <c r="M157" s="187">
        <v>10000</v>
      </c>
      <c r="N157" s="187">
        <v>1979177.55</v>
      </c>
      <c r="O157" s="187">
        <v>3593536.26</v>
      </c>
      <c r="P157" s="187">
        <v>32520.08</v>
      </c>
      <c r="Q157" s="187">
        <v>37427.78</v>
      </c>
      <c r="R157" s="187">
        <v>0</v>
      </c>
      <c r="S157" s="187">
        <v>2460.7</v>
      </c>
      <c r="T157" s="187">
        <v>0</v>
      </c>
      <c r="U157" s="187">
        <v>0</v>
      </c>
      <c r="V157" s="187">
        <v>72408.56</v>
      </c>
      <c r="W157" s="187">
        <v>34066802.39</v>
      </c>
      <c r="X157" s="187">
        <v>347200.77</v>
      </c>
      <c r="Y157" s="187">
        <v>125089.92</v>
      </c>
      <c r="Z157" s="187">
        <v>0</v>
      </c>
      <c r="AA157" s="187">
        <v>0</v>
      </c>
      <c r="AB157" s="187">
        <v>0</v>
      </c>
      <c r="AC157" s="187">
        <v>0</v>
      </c>
      <c r="AD157" s="187">
        <v>0</v>
      </c>
      <c r="AE157" s="187">
        <v>0</v>
      </c>
      <c r="AF157" s="187">
        <v>0</v>
      </c>
      <c r="AG157" s="187">
        <v>0</v>
      </c>
      <c r="AH157" s="187">
        <v>0</v>
      </c>
      <c r="AI157" s="187">
        <v>33594511.7</v>
      </c>
      <c r="AJ157" s="187">
        <v>-1316148.61</v>
      </c>
      <c r="AK157" s="187">
        <v>-608060.66</v>
      </c>
      <c r="AL157" s="199">
        <v>-1.61</v>
      </c>
      <c r="AM157" s="187">
        <v>1470730.4</v>
      </c>
      <c r="AN157" s="187">
        <v>31515721</v>
      </c>
      <c r="AO157" s="187">
        <v>3348156.89</v>
      </c>
      <c r="AP157" s="187">
        <v>1058073.95</v>
      </c>
      <c r="AQ157" s="187">
        <v>-2290082.94</v>
      </c>
      <c r="AR157" s="187">
        <v>33805804</v>
      </c>
      <c r="AS157" s="187">
        <v>15757861</v>
      </c>
      <c r="AT157" s="187">
        <v>12606288</v>
      </c>
      <c r="AU157" s="187">
        <v>2836415</v>
      </c>
      <c r="AV157" s="187">
        <v>315157</v>
      </c>
      <c r="AW157" s="187">
        <v>0</v>
      </c>
      <c r="AX157" s="187">
        <v>0</v>
      </c>
      <c r="AY157" s="183" t="s">
        <v>801</v>
      </c>
      <c r="AZ157" s="182" t="s">
        <v>802</v>
      </c>
      <c r="BA157" s="193" t="s">
        <v>541</v>
      </c>
    </row>
    <row r="158" spans="1:53" ht="15">
      <c r="A158" s="21">
        <v>154</v>
      </c>
      <c r="B158" s="22" t="s">
        <v>543</v>
      </c>
      <c r="C158" s="103" t="s">
        <v>544</v>
      </c>
      <c r="D158" s="187">
        <v>3383</v>
      </c>
      <c r="E158" s="187">
        <v>104513012</v>
      </c>
      <c r="F158" s="187">
        <v>48285011.54</v>
      </c>
      <c r="G158" s="187">
        <v>818585.24</v>
      </c>
      <c r="H158" s="187">
        <v>1677001.98</v>
      </c>
      <c r="I158" s="187">
        <v>858416.74</v>
      </c>
      <c r="J158" s="187">
        <v>3575550.35</v>
      </c>
      <c r="K158" s="187">
        <v>74755.24</v>
      </c>
      <c r="L158" s="187">
        <v>0</v>
      </c>
      <c r="M158" s="187">
        <v>8000</v>
      </c>
      <c r="N158" s="187">
        <v>1023247.62</v>
      </c>
      <c r="O158" s="187">
        <v>5539969.95</v>
      </c>
      <c r="P158" s="187">
        <v>33461.3</v>
      </c>
      <c r="Q158" s="187">
        <v>1382.65</v>
      </c>
      <c r="R158" s="187">
        <v>3633.31</v>
      </c>
      <c r="S158" s="187">
        <v>0</v>
      </c>
      <c r="T158" s="187">
        <v>0</v>
      </c>
      <c r="U158" s="187">
        <v>0</v>
      </c>
      <c r="V158" s="187">
        <v>38477.26</v>
      </c>
      <c r="W158" s="187">
        <v>42706564.33</v>
      </c>
      <c r="X158" s="187">
        <v>389559</v>
      </c>
      <c r="Y158" s="187">
        <v>151339.99</v>
      </c>
      <c r="Z158" s="187">
        <v>0</v>
      </c>
      <c r="AA158" s="187">
        <v>0</v>
      </c>
      <c r="AB158" s="187">
        <v>0</v>
      </c>
      <c r="AC158" s="187">
        <v>0</v>
      </c>
      <c r="AD158" s="187">
        <v>0</v>
      </c>
      <c r="AE158" s="187">
        <v>0</v>
      </c>
      <c r="AF158" s="187">
        <v>0</v>
      </c>
      <c r="AG158" s="187">
        <v>0</v>
      </c>
      <c r="AH158" s="187">
        <v>0</v>
      </c>
      <c r="AI158" s="187">
        <v>42165665.34</v>
      </c>
      <c r="AJ158" s="187">
        <v>500000</v>
      </c>
      <c r="AK158" s="187">
        <v>231000</v>
      </c>
      <c r="AL158" s="199">
        <v>0.48</v>
      </c>
      <c r="AM158" s="187">
        <v>1200000</v>
      </c>
      <c r="AN158" s="187">
        <v>41196665</v>
      </c>
      <c r="AO158" s="187">
        <v>43956.62</v>
      </c>
      <c r="AP158" s="187">
        <v>45829.57</v>
      </c>
      <c r="AQ158" s="187">
        <v>1872.95</v>
      </c>
      <c r="AR158" s="187">
        <v>41194792</v>
      </c>
      <c r="AS158" s="187">
        <v>20598333</v>
      </c>
      <c r="AT158" s="187">
        <v>16478666</v>
      </c>
      <c r="AU158" s="187">
        <v>4119667</v>
      </c>
      <c r="AV158" s="187">
        <v>0</v>
      </c>
      <c r="AW158" s="187">
        <v>0</v>
      </c>
      <c r="AX158" s="187">
        <v>0</v>
      </c>
      <c r="AY158" s="183" t="s">
        <v>789</v>
      </c>
      <c r="AZ158" s="182" t="s">
        <v>762</v>
      </c>
      <c r="BA158" s="193" t="s">
        <v>543</v>
      </c>
    </row>
    <row r="159" spans="1:53" ht="15">
      <c r="A159" s="21">
        <v>155</v>
      </c>
      <c r="B159" s="22" t="s">
        <v>545</v>
      </c>
      <c r="C159" s="103" t="s">
        <v>546</v>
      </c>
      <c r="D159" s="187">
        <v>16936</v>
      </c>
      <c r="E159" s="187">
        <v>522035213</v>
      </c>
      <c r="F159" s="187">
        <v>241180268.41</v>
      </c>
      <c r="G159" s="187">
        <v>3842373.51</v>
      </c>
      <c r="H159" s="187">
        <v>7846108.58</v>
      </c>
      <c r="I159" s="187">
        <v>4003735.07</v>
      </c>
      <c r="J159" s="187">
        <v>16167803.46</v>
      </c>
      <c r="K159" s="187">
        <v>4607.36</v>
      </c>
      <c r="L159" s="187">
        <v>0</v>
      </c>
      <c r="M159" s="187">
        <v>350000</v>
      </c>
      <c r="N159" s="187">
        <v>19615082.85</v>
      </c>
      <c r="O159" s="187">
        <v>40141228.74</v>
      </c>
      <c r="P159" s="187">
        <v>88225.37</v>
      </c>
      <c r="Q159" s="187">
        <v>71030.51</v>
      </c>
      <c r="R159" s="187">
        <v>0</v>
      </c>
      <c r="S159" s="187">
        <v>0</v>
      </c>
      <c r="T159" s="187">
        <v>0</v>
      </c>
      <c r="U159" s="187">
        <v>0</v>
      </c>
      <c r="V159" s="187">
        <v>159255.88</v>
      </c>
      <c r="W159" s="187">
        <v>200879783.79</v>
      </c>
      <c r="X159" s="187">
        <v>4840332.68</v>
      </c>
      <c r="Y159" s="187">
        <v>762931.45</v>
      </c>
      <c r="Z159" s="187">
        <v>0</v>
      </c>
      <c r="AA159" s="187">
        <v>0</v>
      </c>
      <c r="AB159" s="187">
        <v>32859192.91</v>
      </c>
      <c r="AC159" s="187">
        <v>32859192.91</v>
      </c>
      <c r="AD159" s="187">
        <v>0</v>
      </c>
      <c r="AE159" s="187">
        <v>0</v>
      </c>
      <c r="AF159" s="187">
        <v>0</v>
      </c>
      <c r="AG159" s="187">
        <v>0</v>
      </c>
      <c r="AH159" s="187">
        <v>0</v>
      </c>
      <c r="AI159" s="187">
        <v>195276519.66</v>
      </c>
      <c r="AJ159" s="187">
        <v>7224441</v>
      </c>
      <c r="AK159" s="187">
        <v>3337691.74</v>
      </c>
      <c r="AL159" s="199">
        <v>1.38</v>
      </c>
      <c r="AM159" s="187">
        <v>10434590.75</v>
      </c>
      <c r="AN159" s="187">
        <v>188179621</v>
      </c>
      <c r="AO159" s="187">
        <v>193710.47</v>
      </c>
      <c r="AP159" s="187">
        <v>1338858.87</v>
      </c>
      <c r="AQ159" s="187">
        <v>1145148.4</v>
      </c>
      <c r="AR159" s="187">
        <v>187034473</v>
      </c>
      <c r="AS159" s="187">
        <v>94089811</v>
      </c>
      <c r="AT159" s="187">
        <v>92208014</v>
      </c>
      <c r="AU159" s="187">
        <v>0</v>
      </c>
      <c r="AV159" s="187">
        <v>1881796</v>
      </c>
      <c r="AW159" s="187">
        <v>0</v>
      </c>
      <c r="AX159" s="187">
        <v>0</v>
      </c>
      <c r="AY159" s="183" t="s">
        <v>775</v>
      </c>
      <c r="AZ159" s="182" t="s">
        <v>819</v>
      </c>
      <c r="BA159" s="193" t="s">
        <v>545</v>
      </c>
    </row>
    <row r="160" spans="1:53" ht="15">
      <c r="A160" s="21">
        <v>156</v>
      </c>
      <c r="B160" s="22" t="s">
        <v>547</v>
      </c>
      <c r="C160" s="103" t="s">
        <v>548</v>
      </c>
      <c r="D160" s="187">
        <v>5577</v>
      </c>
      <c r="E160" s="187">
        <v>172004221</v>
      </c>
      <c r="F160" s="187">
        <v>79465950.1</v>
      </c>
      <c r="G160" s="187">
        <v>1157803.36</v>
      </c>
      <c r="H160" s="187">
        <v>2422743.46</v>
      </c>
      <c r="I160" s="187">
        <v>1264940.1</v>
      </c>
      <c r="J160" s="187">
        <v>4590506.79</v>
      </c>
      <c r="K160" s="187">
        <v>37519.36</v>
      </c>
      <c r="L160" s="187">
        <v>0</v>
      </c>
      <c r="M160" s="187">
        <v>23712.08</v>
      </c>
      <c r="N160" s="187">
        <v>2132580.38</v>
      </c>
      <c r="O160" s="187">
        <v>8049258.71</v>
      </c>
      <c r="P160" s="187">
        <v>87231.94</v>
      </c>
      <c r="Q160" s="187">
        <v>53452.26</v>
      </c>
      <c r="R160" s="187">
        <v>147.72</v>
      </c>
      <c r="S160" s="187">
        <v>0</v>
      </c>
      <c r="T160" s="187">
        <v>0</v>
      </c>
      <c r="U160" s="187">
        <v>0</v>
      </c>
      <c r="V160" s="187">
        <v>140831.92</v>
      </c>
      <c r="W160" s="187">
        <v>71275859.47</v>
      </c>
      <c r="X160" s="187">
        <v>1425798.3</v>
      </c>
      <c r="Y160" s="187">
        <v>259195.66</v>
      </c>
      <c r="Z160" s="187">
        <v>0</v>
      </c>
      <c r="AA160" s="187">
        <v>0</v>
      </c>
      <c r="AB160" s="187">
        <v>0</v>
      </c>
      <c r="AC160" s="187">
        <v>0</v>
      </c>
      <c r="AD160" s="187">
        <v>0</v>
      </c>
      <c r="AE160" s="187">
        <v>0</v>
      </c>
      <c r="AF160" s="187">
        <v>0</v>
      </c>
      <c r="AG160" s="187">
        <v>0</v>
      </c>
      <c r="AH160" s="187">
        <v>0</v>
      </c>
      <c r="AI160" s="187">
        <v>69590865.51</v>
      </c>
      <c r="AJ160" s="187">
        <v>-2739944</v>
      </c>
      <c r="AK160" s="187">
        <v>-1265854.13</v>
      </c>
      <c r="AL160" s="199">
        <v>-1.59</v>
      </c>
      <c r="AM160" s="187">
        <v>4917597.99</v>
      </c>
      <c r="AN160" s="187">
        <v>63407413</v>
      </c>
      <c r="AO160" s="187">
        <v>51519.83</v>
      </c>
      <c r="AP160" s="187">
        <v>1805943.74</v>
      </c>
      <c r="AQ160" s="187">
        <v>1754423.91</v>
      </c>
      <c r="AR160" s="187">
        <v>61652989</v>
      </c>
      <c r="AS160" s="187">
        <v>31703707</v>
      </c>
      <c r="AT160" s="187">
        <v>31069632</v>
      </c>
      <c r="AU160" s="187">
        <v>0</v>
      </c>
      <c r="AV160" s="187">
        <v>634074</v>
      </c>
      <c r="AW160" s="187">
        <v>0</v>
      </c>
      <c r="AX160" s="187">
        <v>0</v>
      </c>
      <c r="AY160" s="183" t="s">
        <v>781</v>
      </c>
      <c r="AZ160" s="182" t="s">
        <v>783</v>
      </c>
      <c r="BA160" s="193" t="s">
        <v>547</v>
      </c>
    </row>
    <row r="161" spans="1:53" ht="15">
      <c r="A161" s="21">
        <v>157</v>
      </c>
      <c r="B161" s="22" t="s">
        <v>549</v>
      </c>
      <c r="C161" s="103" t="s">
        <v>550</v>
      </c>
      <c r="D161" s="187">
        <v>4596</v>
      </c>
      <c r="E161" s="187">
        <v>141235352</v>
      </c>
      <c r="F161" s="187">
        <v>65250732.62</v>
      </c>
      <c r="G161" s="187">
        <v>1108634.64</v>
      </c>
      <c r="H161" s="187">
        <v>1925089.95</v>
      </c>
      <c r="I161" s="187">
        <v>816455.31</v>
      </c>
      <c r="J161" s="187">
        <v>3536974.11</v>
      </c>
      <c r="K161" s="187">
        <v>79990.6</v>
      </c>
      <c r="L161" s="187">
        <v>6140.65</v>
      </c>
      <c r="M161" s="187">
        <v>0</v>
      </c>
      <c r="N161" s="187">
        <v>2446557.6</v>
      </c>
      <c r="O161" s="187">
        <v>6886118.27</v>
      </c>
      <c r="P161" s="187">
        <v>112265.52</v>
      </c>
      <c r="Q161" s="187">
        <v>8748.1</v>
      </c>
      <c r="R161" s="187">
        <v>2967.3</v>
      </c>
      <c r="S161" s="187">
        <v>4121.24</v>
      </c>
      <c r="T161" s="187">
        <v>0</v>
      </c>
      <c r="U161" s="187">
        <v>0</v>
      </c>
      <c r="V161" s="187">
        <v>128102.16</v>
      </c>
      <c r="W161" s="187">
        <v>58236512.19</v>
      </c>
      <c r="X161" s="187">
        <v>587378.55</v>
      </c>
      <c r="Y161" s="187">
        <v>206753.5</v>
      </c>
      <c r="Z161" s="187">
        <v>0</v>
      </c>
      <c r="AA161" s="187">
        <v>0</v>
      </c>
      <c r="AB161" s="187">
        <v>0</v>
      </c>
      <c r="AC161" s="187">
        <v>0</v>
      </c>
      <c r="AD161" s="187">
        <v>0</v>
      </c>
      <c r="AE161" s="187">
        <v>0</v>
      </c>
      <c r="AF161" s="187">
        <v>0</v>
      </c>
      <c r="AG161" s="187">
        <v>0</v>
      </c>
      <c r="AH161" s="187">
        <v>0</v>
      </c>
      <c r="AI161" s="187">
        <v>57442380.14</v>
      </c>
      <c r="AJ161" s="187">
        <v>500000</v>
      </c>
      <c r="AK161" s="187">
        <v>231000</v>
      </c>
      <c r="AL161" s="199">
        <v>0.35</v>
      </c>
      <c r="AM161" s="187">
        <v>2757838</v>
      </c>
      <c r="AN161" s="187">
        <v>54915542</v>
      </c>
      <c r="AO161" s="187">
        <v>106097.18</v>
      </c>
      <c r="AP161" s="187">
        <v>71947.26</v>
      </c>
      <c r="AQ161" s="187">
        <v>-34149.92</v>
      </c>
      <c r="AR161" s="187">
        <v>54949692</v>
      </c>
      <c r="AS161" s="187">
        <v>27457771</v>
      </c>
      <c r="AT161" s="187">
        <v>21966217</v>
      </c>
      <c r="AU161" s="187">
        <v>4942399</v>
      </c>
      <c r="AV161" s="187">
        <v>549155</v>
      </c>
      <c r="AW161" s="187">
        <v>0</v>
      </c>
      <c r="AX161" s="187">
        <v>0</v>
      </c>
      <c r="AY161" s="183" t="s">
        <v>768</v>
      </c>
      <c r="AZ161" s="182" t="s">
        <v>769</v>
      </c>
      <c r="BA161" s="193" t="s">
        <v>549</v>
      </c>
    </row>
    <row r="162" spans="1:53" ht="15">
      <c r="A162" s="21">
        <v>158</v>
      </c>
      <c r="B162" s="22" t="s">
        <v>190</v>
      </c>
      <c r="C162" s="103" t="s">
        <v>551</v>
      </c>
      <c r="D162" s="187">
        <v>2304</v>
      </c>
      <c r="E162" s="187">
        <v>34612606</v>
      </c>
      <c r="F162" s="187">
        <v>15991023.97</v>
      </c>
      <c r="G162" s="187">
        <v>221519.75</v>
      </c>
      <c r="H162" s="187">
        <v>1550229.29</v>
      </c>
      <c r="I162" s="187">
        <v>1328709.54</v>
      </c>
      <c r="J162" s="187">
        <v>745700.26</v>
      </c>
      <c r="K162" s="187">
        <v>24124.62</v>
      </c>
      <c r="L162" s="187">
        <v>12870.04</v>
      </c>
      <c r="M162" s="187">
        <v>0</v>
      </c>
      <c r="N162" s="187">
        <v>455634.24</v>
      </c>
      <c r="O162" s="187">
        <v>2567038.7</v>
      </c>
      <c r="P162" s="187">
        <v>29947.04</v>
      </c>
      <c r="Q162" s="187">
        <v>19463.79</v>
      </c>
      <c r="R162" s="187">
        <v>136.59</v>
      </c>
      <c r="S162" s="187">
        <v>1903.42</v>
      </c>
      <c r="T162" s="187">
        <v>0</v>
      </c>
      <c r="U162" s="187">
        <v>0</v>
      </c>
      <c r="V162" s="187">
        <v>51450.84</v>
      </c>
      <c r="W162" s="187">
        <v>13372534.43</v>
      </c>
      <c r="X162" s="187">
        <v>227803</v>
      </c>
      <c r="Y162" s="187">
        <v>92236.74</v>
      </c>
      <c r="Z162" s="187">
        <v>0</v>
      </c>
      <c r="AA162" s="187">
        <v>0</v>
      </c>
      <c r="AB162" s="187">
        <v>0</v>
      </c>
      <c r="AC162" s="187">
        <v>0</v>
      </c>
      <c r="AD162" s="187">
        <v>0</v>
      </c>
      <c r="AE162" s="187">
        <v>0</v>
      </c>
      <c r="AF162" s="187">
        <v>0</v>
      </c>
      <c r="AG162" s="187">
        <v>0</v>
      </c>
      <c r="AH162" s="187">
        <v>0</v>
      </c>
      <c r="AI162" s="187">
        <v>13052494.69</v>
      </c>
      <c r="AJ162" s="187">
        <v>-183982.68</v>
      </c>
      <c r="AK162" s="187">
        <v>-85000</v>
      </c>
      <c r="AL162" s="199">
        <v>-0.53</v>
      </c>
      <c r="AM162" s="187">
        <v>232642.05</v>
      </c>
      <c r="AN162" s="187">
        <v>12734853</v>
      </c>
      <c r="AO162" s="187">
        <v>0</v>
      </c>
      <c r="AP162" s="187">
        <v>48794.95</v>
      </c>
      <c r="AQ162" s="187">
        <v>48794.95</v>
      </c>
      <c r="AR162" s="187">
        <v>12686058</v>
      </c>
      <c r="AS162" s="187">
        <v>6367427</v>
      </c>
      <c r="AT162" s="187">
        <v>5093941</v>
      </c>
      <c r="AU162" s="187">
        <v>1146137</v>
      </c>
      <c r="AV162" s="187">
        <v>127349</v>
      </c>
      <c r="AW162" s="187">
        <v>0</v>
      </c>
      <c r="AX162" s="187">
        <v>0</v>
      </c>
      <c r="AY162" s="183" t="s">
        <v>777</v>
      </c>
      <c r="AZ162" s="182" t="s">
        <v>778</v>
      </c>
      <c r="BA162" s="193" t="s">
        <v>190</v>
      </c>
    </row>
    <row r="163" spans="1:53" ht="15">
      <c r="A163" s="21">
        <v>159</v>
      </c>
      <c r="B163" s="22" t="s">
        <v>552</v>
      </c>
      <c r="C163" s="103" t="s">
        <v>553</v>
      </c>
      <c r="D163" s="187">
        <v>2717</v>
      </c>
      <c r="E163" s="187">
        <v>42577858</v>
      </c>
      <c r="F163" s="187">
        <v>19670970.4</v>
      </c>
      <c r="G163" s="187">
        <v>287449.47</v>
      </c>
      <c r="H163" s="187">
        <v>1790646.51</v>
      </c>
      <c r="I163" s="187">
        <v>1503197.04</v>
      </c>
      <c r="J163" s="187">
        <v>1574132.01</v>
      </c>
      <c r="K163" s="187">
        <v>38226.36</v>
      </c>
      <c r="L163" s="187">
        <v>55328.46</v>
      </c>
      <c r="M163" s="187">
        <v>0</v>
      </c>
      <c r="N163" s="187">
        <v>251980.92</v>
      </c>
      <c r="O163" s="187">
        <v>3422864.79</v>
      </c>
      <c r="P163" s="187">
        <v>77661.08</v>
      </c>
      <c r="Q163" s="187">
        <v>64963.89</v>
      </c>
      <c r="R163" s="187">
        <v>9480.05</v>
      </c>
      <c r="S163" s="187">
        <v>39415.48</v>
      </c>
      <c r="T163" s="187">
        <v>15250.93</v>
      </c>
      <c r="U163" s="187">
        <v>0</v>
      </c>
      <c r="V163" s="187">
        <v>206771.43</v>
      </c>
      <c r="W163" s="187">
        <v>16041334.18</v>
      </c>
      <c r="X163" s="187">
        <v>154996</v>
      </c>
      <c r="Y163" s="187">
        <v>107953.32</v>
      </c>
      <c r="Z163" s="187">
        <v>0</v>
      </c>
      <c r="AA163" s="187">
        <v>0</v>
      </c>
      <c r="AB163" s="187">
        <v>0</v>
      </c>
      <c r="AC163" s="187">
        <v>0</v>
      </c>
      <c r="AD163" s="187">
        <v>0</v>
      </c>
      <c r="AE163" s="187">
        <v>0</v>
      </c>
      <c r="AF163" s="187">
        <v>0</v>
      </c>
      <c r="AG163" s="187">
        <v>0</v>
      </c>
      <c r="AH163" s="187">
        <v>0</v>
      </c>
      <c r="AI163" s="187">
        <v>15778384.86</v>
      </c>
      <c r="AJ163" s="187">
        <v>0</v>
      </c>
      <c r="AK163" s="187">
        <v>0</v>
      </c>
      <c r="AL163" s="199">
        <v>0</v>
      </c>
      <c r="AM163" s="187">
        <v>462533</v>
      </c>
      <c r="AN163" s="187">
        <v>15315852</v>
      </c>
      <c r="AO163" s="187">
        <v>2668.65</v>
      </c>
      <c r="AP163" s="187">
        <v>81862.18</v>
      </c>
      <c r="AQ163" s="187">
        <v>79193.53</v>
      </c>
      <c r="AR163" s="187">
        <v>15236658</v>
      </c>
      <c r="AS163" s="187">
        <v>7657926</v>
      </c>
      <c r="AT163" s="187">
        <v>6126341</v>
      </c>
      <c r="AU163" s="187">
        <v>1378427</v>
      </c>
      <c r="AV163" s="187">
        <v>153159</v>
      </c>
      <c r="AW163" s="187">
        <v>0</v>
      </c>
      <c r="AX163" s="187">
        <v>0</v>
      </c>
      <c r="AY163" s="183" t="s">
        <v>795</v>
      </c>
      <c r="AZ163" s="182" t="s">
        <v>796</v>
      </c>
      <c r="BA163" s="193" t="s">
        <v>552</v>
      </c>
    </row>
    <row r="164" spans="1:53" ht="15">
      <c r="A164" s="21">
        <v>160</v>
      </c>
      <c r="B164" s="22" t="s">
        <v>554</v>
      </c>
      <c r="C164" s="103" t="s">
        <v>555</v>
      </c>
      <c r="D164" s="187">
        <v>23361</v>
      </c>
      <c r="E164" s="187">
        <v>857664809</v>
      </c>
      <c r="F164" s="187">
        <v>396241141.76</v>
      </c>
      <c r="G164" s="187">
        <v>7070179.49</v>
      </c>
      <c r="H164" s="187">
        <v>7760181.51</v>
      </c>
      <c r="I164" s="187">
        <v>690002.02</v>
      </c>
      <c r="J164" s="187">
        <v>24536616.94</v>
      </c>
      <c r="K164" s="187">
        <v>114445.48</v>
      </c>
      <c r="L164" s="187">
        <v>0</v>
      </c>
      <c r="M164" s="187">
        <v>400000</v>
      </c>
      <c r="N164" s="187">
        <v>25237060.38</v>
      </c>
      <c r="O164" s="187">
        <v>50978124.82</v>
      </c>
      <c r="P164" s="187">
        <v>637593.94</v>
      </c>
      <c r="Q164" s="187">
        <v>1099654.85</v>
      </c>
      <c r="R164" s="187">
        <v>0</v>
      </c>
      <c r="S164" s="187">
        <v>0</v>
      </c>
      <c r="T164" s="187">
        <v>0</v>
      </c>
      <c r="U164" s="187">
        <v>0</v>
      </c>
      <c r="V164" s="187">
        <v>1737248.79</v>
      </c>
      <c r="W164" s="187">
        <v>343525768.15</v>
      </c>
      <c r="X164" s="187">
        <v>6243777.56</v>
      </c>
      <c r="Y164" s="187">
        <v>1108164.15</v>
      </c>
      <c r="Z164" s="187">
        <v>0</v>
      </c>
      <c r="AA164" s="187">
        <v>40152.75</v>
      </c>
      <c r="AB164" s="187">
        <v>5300585.1</v>
      </c>
      <c r="AC164" s="187">
        <v>5818685.1</v>
      </c>
      <c r="AD164" s="187">
        <v>0</v>
      </c>
      <c r="AE164" s="187">
        <v>0</v>
      </c>
      <c r="AF164" s="187">
        <v>0</v>
      </c>
      <c r="AG164" s="187">
        <v>0</v>
      </c>
      <c r="AH164" s="187">
        <v>0</v>
      </c>
      <c r="AI164" s="187">
        <v>336173826.44</v>
      </c>
      <c r="AJ164" s="187">
        <v>2265950</v>
      </c>
      <c r="AK164" s="187">
        <v>1046868.9</v>
      </c>
      <c r="AL164" s="199">
        <v>0.26</v>
      </c>
      <c r="AM164" s="187">
        <v>55237987.34</v>
      </c>
      <c r="AN164" s="187">
        <v>281982708</v>
      </c>
      <c r="AO164" s="187">
        <v>209766.48</v>
      </c>
      <c r="AP164" s="187">
        <v>1192082.7</v>
      </c>
      <c r="AQ164" s="187">
        <v>982316.22</v>
      </c>
      <c r="AR164" s="187">
        <v>281000392</v>
      </c>
      <c r="AS164" s="187">
        <v>140951201.25</v>
      </c>
      <c r="AT164" s="187">
        <v>138171527</v>
      </c>
      <c r="AU164" s="187">
        <v>0</v>
      </c>
      <c r="AV164" s="187">
        <v>2819827</v>
      </c>
      <c r="AW164" s="187">
        <v>0</v>
      </c>
      <c r="AX164" s="187">
        <v>0</v>
      </c>
      <c r="AY164" s="183" t="s">
        <v>775</v>
      </c>
      <c r="AZ164" s="182" t="s">
        <v>788</v>
      </c>
      <c r="BA164" s="193" t="s">
        <v>554</v>
      </c>
    </row>
    <row r="165" spans="1:53" ht="15">
      <c r="A165" s="21">
        <v>161</v>
      </c>
      <c r="B165" s="22" t="s">
        <v>556</v>
      </c>
      <c r="C165" s="103" t="s">
        <v>557</v>
      </c>
      <c r="D165" s="187">
        <v>3023</v>
      </c>
      <c r="E165" s="187">
        <v>70157578</v>
      </c>
      <c r="F165" s="187">
        <v>32412801.04</v>
      </c>
      <c r="G165" s="187">
        <v>553064.88</v>
      </c>
      <c r="H165" s="187">
        <v>711352.5</v>
      </c>
      <c r="I165" s="187">
        <v>158287.62</v>
      </c>
      <c r="J165" s="187">
        <v>1704291.63</v>
      </c>
      <c r="K165" s="187">
        <v>15072</v>
      </c>
      <c r="L165" s="187">
        <v>0</v>
      </c>
      <c r="M165" s="187">
        <v>0</v>
      </c>
      <c r="N165" s="187">
        <v>1257053.15</v>
      </c>
      <c r="O165" s="187">
        <v>3134704.4</v>
      </c>
      <c r="P165" s="187">
        <v>1285.83</v>
      </c>
      <c r="Q165" s="187">
        <v>66535.93</v>
      </c>
      <c r="R165" s="187">
        <v>0</v>
      </c>
      <c r="S165" s="187">
        <v>0</v>
      </c>
      <c r="T165" s="187">
        <v>0</v>
      </c>
      <c r="U165" s="187">
        <v>0</v>
      </c>
      <c r="V165" s="187">
        <v>67821.76</v>
      </c>
      <c r="W165" s="187">
        <v>29210274.88</v>
      </c>
      <c r="X165" s="187">
        <v>118616</v>
      </c>
      <c r="Y165" s="187">
        <v>129143.48</v>
      </c>
      <c r="Z165" s="187">
        <v>0</v>
      </c>
      <c r="AA165" s="187">
        <v>0</v>
      </c>
      <c r="AB165" s="187">
        <v>0</v>
      </c>
      <c r="AC165" s="187">
        <v>0</v>
      </c>
      <c r="AD165" s="187">
        <v>0</v>
      </c>
      <c r="AE165" s="187">
        <v>0</v>
      </c>
      <c r="AF165" s="187">
        <v>0</v>
      </c>
      <c r="AG165" s="187">
        <v>0</v>
      </c>
      <c r="AH165" s="187">
        <v>0</v>
      </c>
      <c r="AI165" s="187">
        <v>28962515.4</v>
      </c>
      <c r="AJ165" s="187">
        <v>1403151.5</v>
      </c>
      <c r="AK165" s="187">
        <v>648255.99</v>
      </c>
      <c r="AL165" s="199">
        <v>2</v>
      </c>
      <c r="AM165" s="187">
        <v>114924</v>
      </c>
      <c r="AN165" s="187">
        <v>29495847</v>
      </c>
      <c r="AO165" s="187">
        <v>145260.06</v>
      </c>
      <c r="AP165" s="187">
        <v>36721.07</v>
      </c>
      <c r="AQ165" s="187">
        <v>-108538.99</v>
      </c>
      <c r="AR165" s="187">
        <v>29604386</v>
      </c>
      <c r="AS165" s="187">
        <v>14747924</v>
      </c>
      <c r="AT165" s="187">
        <v>11798339</v>
      </c>
      <c r="AU165" s="187">
        <v>2654626</v>
      </c>
      <c r="AV165" s="187">
        <v>294958</v>
      </c>
      <c r="AW165" s="187">
        <v>0</v>
      </c>
      <c r="AX165" s="187">
        <v>0</v>
      </c>
      <c r="AY165" s="183" t="s">
        <v>766</v>
      </c>
      <c r="AZ165" s="182" t="s">
        <v>767</v>
      </c>
      <c r="BA165" s="193" t="s">
        <v>556</v>
      </c>
    </row>
    <row r="166" spans="1:53" ht="15">
      <c r="A166" s="21">
        <v>162</v>
      </c>
      <c r="B166" s="22" t="s">
        <v>142</v>
      </c>
      <c r="C166" s="103" t="s">
        <v>558</v>
      </c>
      <c r="D166" s="187">
        <v>6211</v>
      </c>
      <c r="E166" s="187">
        <v>230643641</v>
      </c>
      <c r="F166" s="187">
        <v>106557362.14</v>
      </c>
      <c r="G166" s="187">
        <v>1968799.78</v>
      </c>
      <c r="H166" s="187">
        <v>3371582.33</v>
      </c>
      <c r="I166" s="187">
        <v>1402782.55</v>
      </c>
      <c r="J166" s="187">
        <v>5952267.69</v>
      </c>
      <c r="K166" s="187">
        <v>121593.08</v>
      </c>
      <c r="L166" s="187">
        <v>6970.8</v>
      </c>
      <c r="M166" s="187">
        <v>600000</v>
      </c>
      <c r="N166" s="187">
        <v>4113563.28</v>
      </c>
      <c r="O166" s="187">
        <v>12197177.4</v>
      </c>
      <c r="P166" s="187">
        <v>257847.35</v>
      </c>
      <c r="Q166" s="187">
        <v>214820.61</v>
      </c>
      <c r="R166" s="187">
        <v>28985.27</v>
      </c>
      <c r="S166" s="187">
        <v>2310</v>
      </c>
      <c r="T166" s="187">
        <v>0</v>
      </c>
      <c r="U166" s="187">
        <v>0</v>
      </c>
      <c r="V166" s="187">
        <v>503963.23</v>
      </c>
      <c r="W166" s="187">
        <v>93856221.51</v>
      </c>
      <c r="X166" s="187">
        <v>871102.15</v>
      </c>
      <c r="Y166" s="187">
        <v>292567.38</v>
      </c>
      <c r="Z166" s="187">
        <v>0</v>
      </c>
      <c r="AA166" s="187">
        <v>0</v>
      </c>
      <c r="AB166" s="187">
        <v>0</v>
      </c>
      <c r="AC166" s="187">
        <v>0</v>
      </c>
      <c r="AD166" s="187">
        <v>0</v>
      </c>
      <c r="AE166" s="187">
        <v>0</v>
      </c>
      <c r="AF166" s="187">
        <v>0</v>
      </c>
      <c r="AG166" s="187">
        <v>0</v>
      </c>
      <c r="AH166" s="187">
        <v>0</v>
      </c>
      <c r="AI166" s="187">
        <v>92692551.98</v>
      </c>
      <c r="AJ166" s="187">
        <v>-7809000</v>
      </c>
      <c r="AK166" s="187">
        <v>-3607758</v>
      </c>
      <c r="AL166" s="199">
        <v>-3.39</v>
      </c>
      <c r="AM166" s="187">
        <v>7788626.66</v>
      </c>
      <c r="AN166" s="187">
        <v>81296167</v>
      </c>
      <c r="AO166" s="187">
        <v>90058.74</v>
      </c>
      <c r="AP166" s="187">
        <v>2151389.03</v>
      </c>
      <c r="AQ166" s="187">
        <v>2061330.29</v>
      </c>
      <c r="AR166" s="187">
        <v>79234837</v>
      </c>
      <c r="AS166" s="187">
        <v>40648084</v>
      </c>
      <c r="AT166" s="187">
        <v>39835122</v>
      </c>
      <c r="AU166" s="187">
        <v>0</v>
      </c>
      <c r="AV166" s="187">
        <v>812962</v>
      </c>
      <c r="AW166" s="187">
        <v>0</v>
      </c>
      <c r="AX166" s="187">
        <v>0</v>
      </c>
      <c r="AY166" s="183" t="s">
        <v>781</v>
      </c>
      <c r="AZ166" s="182" t="s">
        <v>769</v>
      </c>
      <c r="BA166" s="193" t="s">
        <v>142</v>
      </c>
    </row>
    <row r="167" spans="1:53" ht="15">
      <c r="A167" s="21">
        <v>163</v>
      </c>
      <c r="B167" s="22" t="s">
        <v>559</v>
      </c>
      <c r="C167" s="103" t="s">
        <v>560</v>
      </c>
      <c r="D167" s="187">
        <v>1482</v>
      </c>
      <c r="E167" s="187">
        <v>32476476</v>
      </c>
      <c r="F167" s="187">
        <v>15004131.91</v>
      </c>
      <c r="G167" s="187">
        <v>213255.52</v>
      </c>
      <c r="H167" s="187">
        <v>920676.48</v>
      </c>
      <c r="I167" s="187">
        <v>707420.96</v>
      </c>
      <c r="J167" s="187">
        <v>711482.58</v>
      </c>
      <c r="K167" s="187">
        <v>35127.18</v>
      </c>
      <c r="L167" s="187">
        <v>23270.96</v>
      </c>
      <c r="M167" s="187">
        <v>30000</v>
      </c>
      <c r="N167" s="187">
        <v>245039.71</v>
      </c>
      <c r="O167" s="187">
        <v>1752341.39</v>
      </c>
      <c r="P167" s="187">
        <v>14480.23</v>
      </c>
      <c r="Q167" s="187">
        <v>14025.34</v>
      </c>
      <c r="R167" s="187">
        <v>94.2</v>
      </c>
      <c r="S167" s="187">
        <v>8080</v>
      </c>
      <c r="T167" s="187">
        <v>1166.65</v>
      </c>
      <c r="U167" s="187">
        <v>0</v>
      </c>
      <c r="V167" s="187">
        <v>37846.42</v>
      </c>
      <c r="W167" s="187">
        <v>13213944.1</v>
      </c>
      <c r="X167" s="187">
        <v>130865.29</v>
      </c>
      <c r="Y167" s="187">
        <v>61924.34</v>
      </c>
      <c r="Z167" s="187">
        <v>0</v>
      </c>
      <c r="AA167" s="187">
        <v>0</v>
      </c>
      <c r="AB167" s="187">
        <v>0</v>
      </c>
      <c r="AC167" s="187">
        <v>0</v>
      </c>
      <c r="AD167" s="187">
        <v>0</v>
      </c>
      <c r="AE167" s="187">
        <v>0</v>
      </c>
      <c r="AF167" s="187">
        <v>0</v>
      </c>
      <c r="AG167" s="187">
        <v>0</v>
      </c>
      <c r="AH167" s="187">
        <v>0</v>
      </c>
      <c r="AI167" s="187">
        <v>13021154.47</v>
      </c>
      <c r="AJ167" s="187">
        <v>64952</v>
      </c>
      <c r="AK167" s="187">
        <v>30007.82</v>
      </c>
      <c r="AL167" s="199">
        <v>0.2</v>
      </c>
      <c r="AM167" s="187">
        <v>240000</v>
      </c>
      <c r="AN167" s="187">
        <v>12811162</v>
      </c>
      <c r="AO167" s="187">
        <v>6669.7</v>
      </c>
      <c r="AP167" s="187">
        <v>72160.31</v>
      </c>
      <c r="AQ167" s="187">
        <v>65490.61</v>
      </c>
      <c r="AR167" s="187">
        <v>12745671</v>
      </c>
      <c r="AS167" s="187">
        <v>6405581</v>
      </c>
      <c r="AT167" s="187">
        <v>5124465</v>
      </c>
      <c r="AU167" s="187">
        <v>1153005</v>
      </c>
      <c r="AV167" s="187">
        <v>128112</v>
      </c>
      <c r="AW167" s="187">
        <v>0</v>
      </c>
      <c r="AX167" s="187">
        <v>0</v>
      </c>
      <c r="AY167" s="183" t="s">
        <v>785</v>
      </c>
      <c r="AZ167" s="182" t="s">
        <v>786</v>
      </c>
      <c r="BA167" s="193" t="s">
        <v>559</v>
      </c>
    </row>
    <row r="168" spans="1:53" ht="15">
      <c r="A168" s="21">
        <v>164</v>
      </c>
      <c r="B168" s="22" t="s">
        <v>561</v>
      </c>
      <c r="C168" s="103" t="s">
        <v>562</v>
      </c>
      <c r="D168" s="187">
        <v>3913</v>
      </c>
      <c r="E168" s="187">
        <v>81610187</v>
      </c>
      <c r="F168" s="187">
        <v>37703906.39</v>
      </c>
      <c r="G168" s="187">
        <v>592424.82</v>
      </c>
      <c r="H168" s="187">
        <v>2549387.93</v>
      </c>
      <c r="I168" s="187">
        <v>1956963.11</v>
      </c>
      <c r="J168" s="187">
        <v>2656220.66</v>
      </c>
      <c r="K168" s="187">
        <v>78412.75</v>
      </c>
      <c r="L168" s="187">
        <v>27446.83</v>
      </c>
      <c r="M168" s="187">
        <v>0</v>
      </c>
      <c r="N168" s="187">
        <v>794572.43</v>
      </c>
      <c r="O168" s="187">
        <v>5513615.78</v>
      </c>
      <c r="P168" s="187">
        <v>35120.37</v>
      </c>
      <c r="Q168" s="187">
        <v>26173.11</v>
      </c>
      <c r="R168" s="187">
        <v>2651.27</v>
      </c>
      <c r="S168" s="187">
        <v>8456.81</v>
      </c>
      <c r="T168" s="187">
        <v>8150.89</v>
      </c>
      <c r="U168" s="187">
        <v>0</v>
      </c>
      <c r="V168" s="187">
        <v>80552.45</v>
      </c>
      <c r="W168" s="187">
        <v>32109738.16</v>
      </c>
      <c r="X168" s="187">
        <v>321097.38</v>
      </c>
      <c r="Y168" s="187">
        <v>162141.68</v>
      </c>
      <c r="Z168" s="187">
        <v>0</v>
      </c>
      <c r="AA168" s="187">
        <v>0</v>
      </c>
      <c r="AB168" s="187">
        <v>0</v>
      </c>
      <c r="AC168" s="187">
        <v>0</v>
      </c>
      <c r="AD168" s="187">
        <v>0</v>
      </c>
      <c r="AE168" s="187">
        <v>0</v>
      </c>
      <c r="AF168" s="187">
        <v>0</v>
      </c>
      <c r="AG168" s="187">
        <v>0</v>
      </c>
      <c r="AH168" s="187">
        <v>0</v>
      </c>
      <c r="AI168" s="187">
        <v>31626499.1</v>
      </c>
      <c r="AJ168" s="187">
        <v>3422781.39</v>
      </c>
      <c r="AK168" s="187">
        <v>1581325</v>
      </c>
      <c r="AL168" s="199">
        <v>4.19</v>
      </c>
      <c r="AM168" s="187">
        <v>1581325</v>
      </c>
      <c r="AN168" s="187">
        <v>31626499</v>
      </c>
      <c r="AO168" s="187">
        <v>41896.01</v>
      </c>
      <c r="AP168" s="187">
        <v>267976.69</v>
      </c>
      <c r="AQ168" s="187">
        <v>226080.68</v>
      </c>
      <c r="AR168" s="187">
        <v>31400418</v>
      </c>
      <c r="AS168" s="187">
        <v>15813250</v>
      </c>
      <c r="AT168" s="187">
        <v>12650600</v>
      </c>
      <c r="AU168" s="187">
        <v>2846385</v>
      </c>
      <c r="AV168" s="187">
        <v>316265</v>
      </c>
      <c r="AW168" s="187">
        <v>0</v>
      </c>
      <c r="AX168" s="187">
        <v>0</v>
      </c>
      <c r="AY168" s="183" t="s">
        <v>820</v>
      </c>
      <c r="AZ168" s="182" t="s">
        <v>813</v>
      </c>
      <c r="BA168" s="193" t="s">
        <v>561</v>
      </c>
    </row>
    <row r="169" spans="1:53" ht="15">
      <c r="A169" s="21">
        <v>165</v>
      </c>
      <c r="B169" s="22" t="s">
        <v>563</v>
      </c>
      <c r="C169" s="103" t="s">
        <v>564</v>
      </c>
      <c r="D169" s="187">
        <v>5356</v>
      </c>
      <c r="E169" s="187">
        <v>204646054</v>
      </c>
      <c r="F169" s="187">
        <v>94546476.95</v>
      </c>
      <c r="G169" s="187">
        <v>1596900.4</v>
      </c>
      <c r="H169" s="187">
        <v>2533272.17</v>
      </c>
      <c r="I169" s="187">
        <v>936371.77</v>
      </c>
      <c r="J169" s="187">
        <v>4906501.37</v>
      </c>
      <c r="K169" s="187">
        <v>98514.36</v>
      </c>
      <c r="L169" s="187">
        <v>0</v>
      </c>
      <c r="M169" s="187">
        <v>0</v>
      </c>
      <c r="N169" s="187">
        <v>1130939.77</v>
      </c>
      <c r="O169" s="187">
        <v>7072327.27</v>
      </c>
      <c r="P169" s="187">
        <v>446669.37</v>
      </c>
      <c r="Q169" s="187">
        <v>82353.01</v>
      </c>
      <c r="R169" s="187">
        <v>183.69</v>
      </c>
      <c r="S169" s="187">
        <v>0</v>
      </c>
      <c r="T169" s="187">
        <v>0</v>
      </c>
      <c r="U169" s="187">
        <v>200000</v>
      </c>
      <c r="V169" s="187">
        <v>729206.07</v>
      </c>
      <c r="W169" s="187">
        <v>86744943.61</v>
      </c>
      <c r="X169" s="187">
        <v>1310651</v>
      </c>
      <c r="Y169" s="187">
        <v>280580.38</v>
      </c>
      <c r="Z169" s="187">
        <v>0</v>
      </c>
      <c r="AA169" s="187">
        <v>0</v>
      </c>
      <c r="AB169" s="187">
        <v>0</v>
      </c>
      <c r="AC169" s="187">
        <v>0</v>
      </c>
      <c r="AD169" s="187">
        <v>0</v>
      </c>
      <c r="AE169" s="187">
        <v>0</v>
      </c>
      <c r="AF169" s="187">
        <v>0</v>
      </c>
      <c r="AG169" s="187">
        <v>0</v>
      </c>
      <c r="AH169" s="187">
        <v>0</v>
      </c>
      <c r="AI169" s="187">
        <v>85153712.23</v>
      </c>
      <c r="AJ169" s="187">
        <v>1482885</v>
      </c>
      <c r="AK169" s="187">
        <v>685092.87</v>
      </c>
      <c r="AL169" s="199">
        <v>0.72</v>
      </c>
      <c r="AM169" s="187">
        <v>4263808</v>
      </c>
      <c r="AN169" s="187">
        <v>81574997</v>
      </c>
      <c r="AO169" s="187">
        <v>45289.01</v>
      </c>
      <c r="AP169" s="187">
        <v>144025.12</v>
      </c>
      <c r="AQ169" s="187">
        <v>98736.11</v>
      </c>
      <c r="AR169" s="187">
        <v>81476261</v>
      </c>
      <c r="AS169" s="187">
        <v>40787499</v>
      </c>
      <c r="AT169" s="187">
        <v>24472499</v>
      </c>
      <c r="AU169" s="187">
        <v>16314999</v>
      </c>
      <c r="AV169" s="187">
        <v>0</v>
      </c>
      <c r="AW169" s="187">
        <v>0</v>
      </c>
      <c r="AX169" s="187">
        <v>0</v>
      </c>
      <c r="AY169" s="183" t="s">
        <v>773</v>
      </c>
      <c r="AZ169" s="183" t="s">
        <v>774</v>
      </c>
      <c r="BA169" s="193" t="s">
        <v>563</v>
      </c>
    </row>
    <row r="170" spans="1:53" ht="15">
      <c r="A170" s="21">
        <v>166</v>
      </c>
      <c r="B170" s="22" t="s">
        <v>565</v>
      </c>
      <c r="C170" s="103" t="s">
        <v>566</v>
      </c>
      <c r="D170" s="187">
        <v>2701</v>
      </c>
      <c r="E170" s="187">
        <v>39546521</v>
      </c>
      <c r="F170" s="187">
        <v>18270492.7</v>
      </c>
      <c r="G170" s="187">
        <v>309984.72</v>
      </c>
      <c r="H170" s="187">
        <v>1745631.32</v>
      </c>
      <c r="I170" s="187">
        <v>1435646.6</v>
      </c>
      <c r="J170" s="187">
        <v>1063446.55</v>
      </c>
      <c r="K170" s="187">
        <v>30864.81</v>
      </c>
      <c r="L170" s="187">
        <v>31359.68</v>
      </c>
      <c r="M170" s="187">
        <v>13502.18</v>
      </c>
      <c r="N170" s="187">
        <v>574572.4</v>
      </c>
      <c r="O170" s="187">
        <v>3149392.22</v>
      </c>
      <c r="P170" s="187">
        <v>50380</v>
      </c>
      <c r="Q170" s="187">
        <v>18076.9</v>
      </c>
      <c r="R170" s="187">
        <v>0</v>
      </c>
      <c r="S170" s="187">
        <v>5693.67</v>
      </c>
      <c r="T170" s="187">
        <v>11.75</v>
      </c>
      <c r="U170" s="187">
        <v>82135.56</v>
      </c>
      <c r="V170" s="187">
        <v>156297.88</v>
      </c>
      <c r="W170" s="187">
        <v>14964802.6</v>
      </c>
      <c r="X170" s="187">
        <v>150469.38</v>
      </c>
      <c r="Y170" s="187">
        <v>106403.76</v>
      </c>
      <c r="Z170" s="187">
        <v>0</v>
      </c>
      <c r="AA170" s="187">
        <v>0</v>
      </c>
      <c r="AB170" s="187">
        <v>0</v>
      </c>
      <c r="AC170" s="187">
        <v>0</v>
      </c>
      <c r="AD170" s="187">
        <v>0</v>
      </c>
      <c r="AE170" s="187">
        <v>0</v>
      </c>
      <c r="AF170" s="187">
        <v>0</v>
      </c>
      <c r="AG170" s="187">
        <v>0</v>
      </c>
      <c r="AH170" s="187">
        <v>23100</v>
      </c>
      <c r="AI170" s="187">
        <v>14684829.46</v>
      </c>
      <c r="AJ170" s="187">
        <v>-200000</v>
      </c>
      <c r="AK170" s="187">
        <v>-92400</v>
      </c>
      <c r="AL170" s="199">
        <v>-0.51</v>
      </c>
      <c r="AM170" s="187">
        <v>50000</v>
      </c>
      <c r="AN170" s="187">
        <v>14542429</v>
      </c>
      <c r="AO170" s="187">
        <v>14255.87</v>
      </c>
      <c r="AP170" s="187">
        <v>70502.67</v>
      </c>
      <c r="AQ170" s="187">
        <v>56246.8</v>
      </c>
      <c r="AR170" s="187">
        <v>14486182</v>
      </c>
      <c r="AS170" s="187">
        <v>7271215</v>
      </c>
      <c r="AT170" s="187">
        <v>5816972</v>
      </c>
      <c r="AU170" s="187">
        <v>1308819</v>
      </c>
      <c r="AV170" s="187">
        <v>145424</v>
      </c>
      <c r="AW170" s="187">
        <v>23100</v>
      </c>
      <c r="AX170" s="187">
        <v>0</v>
      </c>
      <c r="AY170" s="183" t="s">
        <v>812</v>
      </c>
      <c r="AZ170" s="182" t="s">
        <v>813</v>
      </c>
      <c r="BA170" s="193" t="s">
        <v>565</v>
      </c>
    </row>
    <row r="171" spans="1:53" ht="15">
      <c r="A171" s="21">
        <v>167</v>
      </c>
      <c r="B171" s="22" t="s">
        <v>567</v>
      </c>
      <c r="C171" s="103" t="s">
        <v>568</v>
      </c>
      <c r="D171" s="187">
        <v>3188</v>
      </c>
      <c r="E171" s="187">
        <v>53555589</v>
      </c>
      <c r="F171" s="187">
        <v>24742682.12</v>
      </c>
      <c r="G171" s="187">
        <v>381779.93</v>
      </c>
      <c r="H171" s="187">
        <v>1493011.9</v>
      </c>
      <c r="I171" s="187">
        <v>1111231.97</v>
      </c>
      <c r="J171" s="187">
        <v>862596.93</v>
      </c>
      <c r="K171" s="187">
        <v>36329.17</v>
      </c>
      <c r="L171" s="187">
        <v>93800.07</v>
      </c>
      <c r="M171" s="187">
        <v>0</v>
      </c>
      <c r="N171" s="187">
        <v>685682.09</v>
      </c>
      <c r="O171" s="187">
        <v>2789640.23</v>
      </c>
      <c r="P171" s="187">
        <v>155533.72</v>
      </c>
      <c r="Q171" s="187">
        <v>53631.68</v>
      </c>
      <c r="R171" s="187">
        <v>6482.38</v>
      </c>
      <c r="S171" s="187">
        <v>93799.75</v>
      </c>
      <c r="T171" s="187">
        <v>89940.79</v>
      </c>
      <c r="U171" s="187">
        <v>0</v>
      </c>
      <c r="V171" s="187">
        <v>399388.32</v>
      </c>
      <c r="W171" s="187">
        <v>21553653.57</v>
      </c>
      <c r="X171" s="187">
        <v>207306</v>
      </c>
      <c r="Y171" s="187">
        <v>128539.79</v>
      </c>
      <c r="Z171" s="187">
        <v>0</v>
      </c>
      <c r="AA171" s="187">
        <v>0</v>
      </c>
      <c r="AB171" s="187">
        <v>0</v>
      </c>
      <c r="AC171" s="187">
        <v>0</v>
      </c>
      <c r="AD171" s="187">
        <v>0</v>
      </c>
      <c r="AE171" s="187">
        <v>0</v>
      </c>
      <c r="AF171" s="187">
        <v>0</v>
      </c>
      <c r="AG171" s="187">
        <v>0</v>
      </c>
      <c r="AH171" s="187">
        <v>0</v>
      </c>
      <c r="AI171" s="187">
        <v>21217807.78</v>
      </c>
      <c r="AJ171" s="187">
        <v>100000</v>
      </c>
      <c r="AK171" s="187">
        <v>46200</v>
      </c>
      <c r="AL171" s="199">
        <v>0.19</v>
      </c>
      <c r="AM171" s="187">
        <v>512728</v>
      </c>
      <c r="AN171" s="187">
        <v>20751280</v>
      </c>
      <c r="AO171" s="187">
        <v>8972.01</v>
      </c>
      <c r="AP171" s="187">
        <v>89410.19</v>
      </c>
      <c r="AQ171" s="187">
        <v>80438.18</v>
      </c>
      <c r="AR171" s="187">
        <v>20670842</v>
      </c>
      <c r="AS171" s="187">
        <v>10375640</v>
      </c>
      <c r="AT171" s="187">
        <v>8300512</v>
      </c>
      <c r="AU171" s="187">
        <v>2075128</v>
      </c>
      <c r="AV171" s="187">
        <v>0</v>
      </c>
      <c r="AW171" s="187">
        <v>0</v>
      </c>
      <c r="AX171" s="187">
        <v>0</v>
      </c>
      <c r="AY171" s="183" t="s">
        <v>772</v>
      </c>
      <c r="AZ171" s="182" t="s">
        <v>762</v>
      </c>
      <c r="BA171" s="193" t="s">
        <v>567</v>
      </c>
    </row>
    <row r="172" spans="1:53" ht="15">
      <c r="A172" s="21">
        <v>168</v>
      </c>
      <c r="B172" s="22" t="s">
        <v>569</v>
      </c>
      <c r="C172" s="103" t="s">
        <v>570</v>
      </c>
      <c r="D172" s="187">
        <v>3976</v>
      </c>
      <c r="E172" s="187">
        <v>105064257</v>
      </c>
      <c r="F172" s="187">
        <v>48539686.73</v>
      </c>
      <c r="G172" s="187">
        <v>792129.57</v>
      </c>
      <c r="H172" s="187">
        <v>1947065.4</v>
      </c>
      <c r="I172" s="187">
        <v>1154935.83</v>
      </c>
      <c r="J172" s="187">
        <v>4029543.68</v>
      </c>
      <c r="K172" s="187">
        <v>60740.16</v>
      </c>
      <c r="L172" s="187">
        <v>6164.2</v>
      </c>
      <c r="M172" s="187">
        <v>0</v>
      </c>
      <c r="N172" s="187">
        <v>1091745.48</v>
      </c>
      <c r="O172" s="187">
        <v>6343129.35</v>
      </c>
      <c r="P172" s="187">
        <v>78680.5</v>
      </c>
      <c r="Q172" s="187">
        <v>65098.2</v>
      </c>
      <c r="R172" s="187">
        <v>4385.01</v>
      </c>
      <c r="S172" s="187">
        <v>5722.64</v>
      </c>
      <c r="T172" s="187">
        <v>0</v>
      </c>
      <c r="U172" s="187">
        <v>0</v>
      </c>
      <c r="V172" s="187">
        <v>153886.35</v>
      </c>
      <c r="W172" s="187">
        <v>42042671.03</v>
      </c>
      <c r="X172" s="187">
        <v>420426.71</v>
      </c>
      <c r="Y172" s="187">
        <v>172028.48</v>
      </c>
      <c r="Z172" s="187">
        <v>0</v>
      </c>
      <c r="AA172" s="187">
        <v>0</v>
      </c>
      <c r="AB172" s="187">
        <v>0</v>
      </c>
      <c r="AC172" s="187">
        <v>0</v>
      </c>
      <c r="AD172" s="187">
        <v>0</v>
      </c>
      <c r="AE172" s="187">
        <v>0</v>
      </c>
      <c r="AF172" s="187">
        <v>0</v>
      </c>
      <c r="AG172" s="187">
        <v>0</v>
      </c>
      <c r="AH172" s="187">
        <v>0</v>
      </c>
      <c r="AI172" s="187">
        <v>41450215.84</v>
      </c>
      <c r="AJ172" s="187">
        <v>444000</v>
      </c>
      <c r="AK172" s="187">
        <v>205128</v>
      </c>
      <c r="AL172" s="199">
        <v>0.42</v>
      </c>
      <c r="AM172" s="187">
        <v>1261280.13</v>
      </c>
      <c r="AN172" s="187">
        <v>40394064</v>
      </c>
      <c r="AO172" s="187">
        <v>25720.08</v>
      </c>
      <c r="AP172" s="187">
        <v>92451.84</v>
      </c>
      <c r="AQ172" s="187">
        <v>66731.76</v>
      </c>
      <c r="AR172" s="187">
        <v>40327332</v>
      </c>
      <c r="AS172" s="187">
        <v>20197032</v>
      </c>
      <c r="AT172" s="187">
        <v>16157626</v>
      </c>
      <c r="AU172" s="187">
        <v>4039406</v>
      </c>
      <c r="AV172" s="187">
        <v>0</v>
      </c>
      <c r="AW172" s="187">
        <v>0</v>
      </c>
      <c r="AX172" s="187">
        <v>0</v>
      </c>
      <c r="AY172" s="183" t="s">
        <v>761</v>
      </c>
      <c r="AZ172" s="182" t="s">
        <v>762</v>
      </c>
      <c r="BA172" s="193" t="s">
        <v>569</v>
      </c>
    </row>
    <row r="173" spans="1:53" ht="15">
      <c r="A173" s="21">
        <v>169</v>
      </c>
      <c r="B173" s="22" t="s">
        <v>571</v>
      </c>
      <c r="C173" s="103" t="s">
        <v>572</v>
      </c>
      <c r="D173" s="187">
        <v>4126</v>
      </c>
      <c r="E173" s="187">
        <v>111851478</v>
      </c>
      <c r="F173" s="187">
        <v>51675382.84</v>
      </c>
      <c r="G173" s="187">
        <v>863144.74</v>
      </c>
      <c r="H173" s="187">
        <v>2089903.17</v>
      </c>
      <c r="I173" s="187">
        <v>1226758.43</v>
      </c>
      <c r="J173" s="187">
        <v>4237055.88</v>
      </c>
      <c r="K173" s="187">
        <v>31383.84</v>
      </c>
      <c r="L173" s="187">
        <v>0</v>
      </c>
      <c r="M173" s="187">
        <v>0</v>
      </c>
      <c r="N173" s="187">
        <v>2501278.94</v>
      </c>
      <c r="O173" s="187">
        <v>7996477.09</v>
      </c>
      <c r="P173" s="187">
        <v>6603.42</v>
      </c>
      <c r="Q173" s="187">
        <v>38658.75</v>
      </c>
      <c r="R173" s="187">
        <v>7505.4</v>
      </c>
      <c r="S173" s="187">
        <v>0</v>
      </c>
      <c r="T173" s="187">
        <v>0</v>
      </c>
      <c r="U173" s="187">
        <v>888062</v>
      </c>
      <c r="V173" s="187">
        <v>940829.57</v>
      </c>
      <c r="W173" s="187">
        <v>42738076.18</v>
      </c>
      <c r="X173" s="187">
        <v>670000</v>
      </c>
      <c r="Y173" s="187">
        <v>179446.44</v>
      </c>
      <c r="Z173" s="187">
        <v>0</v>
      </c>
      <c r="AA173" s="187">
        <v>0</v>
      </c>
      <c r="AB173" s="187">
        <v>0</v>
      </c>
      <c r="AC173" s="187">
        <v>0</v>
      </c>
      <c r="AD173" s="187">
        <v>0</v>
      </c>
      <c r="AE173" s="187">
        <v>0</v>
      </c>
      <c r="AF173" s="187">
        <v>0</v>
      </c>
      <c r="AG173" s="187">
        <v>0</v>
      </c>
      <c r="AH173" s="187">
        <v>0</v>
      </c>
      <c r="AI173" s="187">
        <v>41888629.74</v>
      </c>
      <c r="AJ173" s="187">
        <v>0</v>
      </c>
      <c r="AK173" s="187">
        <v>0</v>
      </c>
      <c r="AL173" s="199">
        <v>0</v>
      </c>
      <c r="AM173" s="187">
        <v>3324291.8</v>
      </c>
      <c r="AN173" s="187">
        <v>38564338</v>
      </c>
      <c r="AO173" s="187">
        <v>61809.24</v>
      </c>
      <c r="AP173" s="187">
        <v>63086.19</v>
      </c>
      <c r="AQ173" s="187">
        <v>1276.95</v>
      </c>
      <c r="AR173" s="187">
        <v>38563061</v>
      </c>
      <c r="AS173" s="187">
        <v>19282169</v>
      </c>
      <c r="AT173" s="187">
        <v>18896526</v>
      </c>
      <c r="AU173" s="187">
        <v>0</v>
      </c>
      <c r="AV173" s="187">
        <v>385643</v>
      </c>
      <c r="AW173" s="187">
        <v>0</v>
      </c>
      <c r="AX173" s="187">
        <v>0</v>
      </c>
      <c r="AY173" s="183" t="s">
        <v>781</v>
      </c>
      <c r="AZ173" s="182" t="s">
        <v>818</v>
      </c>
      <c r="BA173" s="193" t="s">
        <v>571</v>
      </c>
    </row>
    <row r="174" spans="1:53" ht="15">
      <c r="A174" s="21">
        <v>170</v>
      </c>
      <c r="B174" s="22" t="s">
        <v>573</v>
      </c>
      <c r="C174" s="103" t="s">
        <v>574</v>
      </c>
      <c r="D174" s="187">
        <v>6777</v>
      </c>
      <c r="E174" s="187">
        <v>351614753</v>
      </c>
      <c r="F174" s="187">
        <v>162446015.89</v>
      </c>
      <c r="G174" s="187">
        <v>2692380.28</v>
      </c>
      <c r="H174" s="187">
        <v>2677992</v>
      </c>
      <c r="I174" s="187">
        <v>-14388.28</v>
      </c>
      <c r="J174" s="187">
        <v>6886367.69</v>
      </c>
      <c r="K174" s="187">
        <v>49193.72</v>
      </c>
      <c r="L174" s="187">
        <v>12501.8</v>
      </c>
      <c r="M174" s="187">
        <v>275000</v>
      </c>
      <c r="N174" s="187">
        <v>6142651</v>
      </c>
      <c r="O174" s="187">
        <v>13351325.93</v>
      </c>
      <c r="P174" s="187">
        <v>473380.73</v>
      </c>
      <c r="Q174" s="187">
        <v>89911.49</v>
      </c>
      <c r="R174" s="187">
        <v>47200</v>
      </c>
      <c r="S174" s="187">
        <v>12000</v>
      </c>
      <c r="T174" s="187">
        <v>0</v>
      </c>
      <c r="U174" s="187">
        <v>0</v>
      </c>
      <c r="V174" s="187">
        <v>622492.22</v>
      </c>
      <c r="W174" s="187">
        <v>148472197.74</v>
      </c>
      <c r="X174" s="187">
        <v>1640344</v>
      </c>
      <c r="Y174" s="187">
        <v>373541.54</v>
      </c>
      <c r="Z174" s="187">
        <v>0</v>
      </c>
      <c r="AA174" s="187">
        <v>0</v>
      </c>
      <c r="AB174" s="187">
        <v>0</v>
      </c>
      <c r="AC174" s="187">
        <v>0</v>
      </c>
      <c r="AD174" s="187">
        <v>0</v>
      </c>
      <c r="AE174" s="187">
        <v>0</v>
      </c>
      <c r="AF174" s="187">
        <v>0</v>
      </c>
      <c r="AG174" s="187">
        <v>0</v>
      </c>
      <c r="AH174" s="187">
        <v>0</v>
      </c>
      <c r="AI174" s="187">
        <v>146458312.2</v>
      </c>
      <c r="AJ174" s="187">
        <v>6276587</v>
      </c>
      <c r="AK174" s="187">
        <v>2899783.19</v>
      </c>
      <c r="AL174" s="199">
        <v>1.79</v>
      </c>
      <c r="AM174" s="187">
        <v>10757671</v>
      </c>
      <c r="AN174" s="187">
        <v>138600424</v>
      </c>
      <c r="AO174" s="187">
        <v>508557.28</v>
      </c>
      <c r="AP174" s="187">
        <v>132044.64</v>
      </c>
      <c r="AQ174" s="187">
        <v>-376512.64</v>
      </c>
      <c r="AR174" s="187">
        <v>138976937</v>
      </c>
      <c r="AS174" s="187">
        <v>69300212</v>
      </c>
      <c r="AT174" s="187">
        <v>67914208</v>
      </c>
      <c r="AU174" s="187">
        <v>0</v>
      </c>
      <c r="AV174" s="187">
        <v>1386004</v>
      </c>
      <c r="AW174" s="187">
        <v>0</v>
      </c>
      <c r="AX174" s="187">
        <v>0</v>
      </c>
      <c r="AY174" s="183" t="s">
        <v>781</v>
      </c>
      <c r="AZ174" s="182" t="s">
        <v>771</v>
      </c>
      <c r="BA174" s="193" t="s">
        <v>573</v>
      </c>
    </row>
    <row r="175" spans="1:53" ht="15">
      <c r="A175" s="21">
        <v>171</v>
      </c>
      <c r="B175" s="22" t="s">
        <v>575</v>
      </c>
      <c r="C175" s="103" t="s">
        <v>576</v>
      </c>
      <c r="D175" s="187">
        <v>3142</v>
      </c>
      <c r="E175" s="187">
        <v>91023997</v>
      </c>
      <c r="F175" s="187">
        <v>42053086.61</v>
      </c>
      <c r="G175" s="187">
        <v>708181.28</v>
      </c>
      <c r="H175" s="187">
        <v>1490547.09</v>
      </c>
      <c r="I175" s="187">
        <v>782365.81</v>
      </c>
      <c r="J175" s="187">
        <v>1931470.51</v>
      </c>
      <c r="K175" s="187">
        <v>26197.01</v>
      </c>
      <c r="L175" s="187">
        <v>11162.7</v>
      </c>
      <c r="M175" s="187">
        <v>0</v>
      </c>
      <c r="N175" s="187">
        <v>1349039.85</v>
      </c>
      <c r="O175" s="187">
        <v>4100235.88</v>
      </c>
      <c r="P175" s="187">
        <v>20773.71</v>
      </c>
      <c r="Q175" s="187">
        <v>12391.17</v>
      </c>
      <c r="R175" s="187">
        <v>924.08</v>
      </c>
      <c r="S175" s="187">
        <v>9867.45</v>
      </c>
      <c r="T175" s="187">
        <v>20757.31</v>
      </c>
      <c r="U175" s="187">
        <v>0</v>
      </c>
      <c r="V175" s="187">
        <v>64713.72</v>
      </c>
      <c r="W175" s="187">
        <v>37888137.01</v>
      </c>
      <c r="X175" s="187">
        <v>360000</v>
      </c>
      <c r="Y175" s="187">
        <v>152970.2</v>
      </c>
      <c r="Z175" s="187">
        <v>0</v>
      </c>
      <c r="AA175" s="187">
        <v>0</v>
      </c>
      <c r="AB175" s="187">
        <v>0</v>
      </c>
      <c r="AC175" s="187">
        <v>0</v>
      </c>
      <c r="AD175" s="187">
        <v>0</v>
      </c>
      <c r="AE175" s="187">
        <v>0</v>
      </c>
      <c r="AF175" s="187">
        <v>0</v>
      </c>
      <c r="AG175" s="187">
        <v>0</v>
      </c>
      <c r="AH175" s="187">
        <v>0</v>
      </c>
      <c r="AI175" s="187">
        <v>37375166.81</v>
      </c>
      <c r="AJ175" s="187">
        <v>-100000</v>
      </c>
      <c r="AK175" s="187">
        <v>-46200</v>
      </c>
      <c r="AL175" s="199">
        <v>-0.11</v>
      </c>
      <c r="AM175" s="187">
        <v>2250000</v>
      </c>
      <c r="AN175" s="187">
        <v>35078967</v>
      </c>
      <c r="AO175" s="187">
        <v>2453.96</v>
      </c>
      <c r="AP175" s="187">
        <v>30314.48</v>
      </c>
      <c r="AQ175" s="187">
        <v>27860.52</v>
      </c>
      <c r="AR175" s="187">
        <v>35051106</v>
      </c>
      <c r="AS175" s="187">
        <v>17539484</v>
      </c>
      <c r="AT175" s="187">
        <v>14031587</v>
      </c>
      <c r="AU175" s="187">
        <v>3507897</v>
      </c>
      <c r="AV175" s="187">
        <v>0</v>
      </c>
      <c r="AW175" s="187">
        <v>0</v>
      </c>
      <c r="AX175" s="187">
        <v>0</v>
      </c>
      <c r="AY175" s="183" t="s">
        <v>816</v>
      </c>
      <c r="AZ175" s="182" t="s">
        <v>762</v>
      </c>
      <c r="BA175" s="193" t="s">
        <v>575</v>
      </c>
    </row>
    <row r="176" spans="1:53" ht="15">
      <c r="A176" s="21">
        <v>172</v>
      </c>
      <c r="B176" s="22" t="s">
        <v>577</v>
      </c>
      <c r="C176" s="103" t="s">
        <v>578</v>
      </c>
      <c r="D176" s="187">
        <v>6484</v>
      </c>
      <c r="E176" s="187">
        <v>158177353</v>
      </c>
      <c r="F176" s="187">
        <v>73077937.09</v>
      </c>
      <c r="G176" s="187">
        <v>1199870.79</v>
      </c>
      <c r="H176" s="187">
        <v>3867410.88</v>
      </c>
      <c r="I176" s="187">
        <v>2667540.09</v>
      </c>
      <c r="J176" s="187">
        <v>3021638.77</v>
      </c>
      <c r="K176" s="187">
        <v>124824.42</v>
      </c>
      <c r="L176" s="187">
        <v>20106.91</v>
      </c>
      <c r="M176" s="187">
        <v>191777.89</v>
      </c>
      <c r="N176" s="187">
        <v>1308257.94</v>
      </c>
      <c r="O176" s="187">
        <v>7334146.02</v>
      </c>
      <c r="P176" s="187">
        <v>92739.84</v>
      </c>
      <c r="Q176" s="187">
        <v>80969.84</v>
      </c>
      <c r="R176" s="187">
        <v>0</v>
      </c>
      <c r="S176" s="187">
        <v>12612.62</v>
      </c>
      <c r="T176" s="187">
        <v>0</v>
      </c>
      <c r="U176" s="187">
        <v>0</v>
      </c>
      <c r="V176" s="187">
        <v>186322.3</v>
      </c>
      <c r="W176" s="187">
        <v>65557468.77</v>
      </c>
      <c r="X176" s="187">
        <v>551759.34</v>
      </c>
      <c r="Y176" s="187">
        <v>286160.27</v>
      </c>
      <c r="Z176" s="187">
        <v>0</v>
      </c>
      <c r="AA176" s="187">
        <v>0</v>
      </c>
      <c r="AB176" s="187">
        <v>0</v>
      </c>
      <c r="AC176" s="187">
        <v>0</v>
      </c>
      <c r="AD176" s="187">
        <v>0</v>
      </c>
      <c r="AE176" s="187">
        <v>0</v>
      </c>
      <c r="AF176" s="187">
        <v>0</v>
      </c>
      <c r="AG176" s="187">
        <v>0</v>
      </c>
      <c r="AH176" s="187">
        <v>0</v>
      </c>
      <c r="AI176" s="187">
        <v>64719549.16</v>
      </c>
      <c r="AJ176" s="187">
        <v>-1948770</v>
      </c>
      <c r="AK176" s="187">
        <v>-900331.74</v>
      </c>
      <c r="AL176" s="199">
        <v>-1.23</v>
      </c>
      <c r="AM176" s="187">
        <v>7255592.86</v>
      </c>
      <c r="AN176" s="187">
        <v>56563625</v>
      </c>
      <c r="AO176" s="187">
        <v>82172.27</v>
      </c>
      <c r="AP176" s="187">
        <v>1082258.84</v>
      </c>
      <c r="AQ176" s="187">
        <v>1000086.57</v>
      </c>
      <c r="AR176" s="187">
        <v>55563538</v>
      </c>
      <c r="AS176" s="187">
        <v>28281813</v>
      </c>
      <c r="AT176" s="187">
        <v>22625450</v>
      </c>
      <c r="AU176" s="187">
        <v>5090726</v>
      </c>
      <c r="AV176" s="187">
        <v>565636</v>
      </c>
      <c r="AW176" s="187">
        <v>0</v>
      </c>
      <c r="AX176" s="187">
        <v>0</v>
      </c>
      <c r="AY176" s="183" t="s">
        <v>779</v>
      </c>
      <c r="AZ176" s="182" t="s">
        <v>780</v>
      </c>
      <c r="BA176" s="193" t="s">
        <v>577</v>
      </c>
    </row>
    <row r="177" spans="1:53" ht="15">
      <c r="A177" s="21">
        <v>173</v>
      </c>
      <c r="B177" s="22" t="s">
        <v>579</v>
      </c>
      <c r="C177" s="103" t="s">
        <v>580</v>
      </c>
      <c r="D177" s="187">
        <v>3812</v>
      </c>
      <c r="E177" s="187">
        <v>92899175</v>
      </c>
      <c r="F177" s="187">
        <v>42919418.85</v>
      </c>
      <c r="G177" s="187">
        <v>704909.3</v>
      </c>
      <c r="H177" s="187">
        <v>2137289.34</v>
      </c>
      <c r="I177" s="187">
        <v>1432380.04</v>
      </c>
      <c r="J177" s="187">
        <v>1298497</v>
      </c>
      <c r="K177" s="187">
        <v>72108.25</v>
      </c>
      <c r="L177" s="187">
        <v>23093.65</v>
      </c>
      <c r="M177" s="187">
        <v>6977.59</v>
      </c>
      <c r="N177" s="187">
        <v>693571.6</v>
      </c>
      <c r="O177" s="187">
        <v>3526628.13</v>
      </c>
      <c r="P177" s="187">
        <v>45981.34</v>
      </c>
      <c r="Q177" s="187">
        <v>33358.22</v>
      </c>
      <c r="R177" s="187">
        <v>0</v>
      </c>
      <c r="S177" s="187">
        <v>3760.93</v>
      </c>
      <c r="T177" s="187">
        <v>0</v>
      </c>
      <c r="U177" s="187">
        <v>0</v>
      </c>
      <c r="V177" s="187">
        <v>83100.49</v>
      </c>
      <c r="W177" s="187">
        <v>39309690.23</v>
      </c>
      <c r="X177" s="187">
        <v>222464</v>
      </c>
      <c r="Y177" s="187">
        <v>164323.5</v>
      </c>
      <c r="Z177" s="187">
        <v>0</v>
      </c>
      <c r="AA177" s="187">
        <v>0</v>
      </c>
      <c r="AB177" s="187">
        <v>0</v>
      </c>
      <c r="AC177" s="187">
        <v>0</v>
      </c>
      <c r="AD177" s="187">
        <v>0</v>
      </c>
      <c r="AE177" s="187">
        <v>0</v>
      </c>
      <c r="AF177" s="187">
        <v>0</v>
      </c>
      <c r="AG177" s="187">
        <v>0</v>
      </c>
      <c r="AH177" s="187">
        <v>0</v>
      </c>
      <c r="AI177" s="187">
        <v>38922902.73</v>
      </c>
      <c r="AJ177" s="187">
        <v>95000</v>
      </c>
      <c r="AK177" s="187">
        <v>43890</v>
      </c>
      <c r="AL177" s="199">
        <v>0.1</v>
      </c>
      <c r="AM177" s="187">
        <v>865581</v>
      </c>
      <c r="AN177" s="187">
        <v>38101212</v>
      </c>
      <c r="AO177" s="187">
        <v>77765.21</v>
      </c>
      <c r="AP177" s="187">
        <v>128476.06</v>
      </c>
      <c r="AQ177" s="187">
        <v>50710.85</v>
      </c>
      <c r="AR177" s="187">
        <v>38050501</v>
      </c>
      <c r="AS177" s="187">
        <v>19050606</v>
      </c>
      <c r="AT177" s="187">
        <v>15240485</v>
      </c>
      <c r="AU177" s="187">
        <v>3429109</v>
      </c>
      <c r="AV177" s="187">
        <v>381012</v>
      </c>
      <c r="AW177" s="187">
        <v>0</v>
      </c>
      <c r="AX177" s="187">
        <v>0</v>
      </c>
      <c r="AY177" s="183" t="s">
        <v>766</v>
      </c>
      <c r="AZ177" s="182" t="s">
        <v>767</v>
      </c>
      <c r="BA177" s="193" t="s">
        <v>579</v>
      </c>
    </row>
    <row r="178" spans="1:53" ht="15">
      <c r="A178" s="21">
        <v>174</v>
      </c>
      <c r="B178" s="22" t="s">
        <v>189</v>
      </c>
      <c r="C178" s="103" t="s">
        <v>581</v>
      </c>
      <c r="D178" s="187">
        <v>9663</v>
      </c>
      <c r="E178" s="187">
        <v>386647984</v>
      </c>
      <c r="F178" s="187">
        <v>178631368.61</v>
      </c>
      <c r="G178" s="187">
        <v>3189608.68</v>
      </c>
      <c r="H178" s="187">
        <v>4157699.62</v>
      </c>
      <c r="I178" s="187">
        <v>968090.94</v>
      </c>
      <c r="J178" s="187">
        <v>12013197.59</v>
      </c>
      <c r="K178" s="187">
        <v>122286.99</v>
      </c>
      <c r="L178" s="187">
        <v>2107.73</v>
      </c>
      <c r="M178" s="187">
        <v>350000</v>
      </c>
      <c r="N178" s="187">
        <v>8780623.35</v>
      </c>
      <c r="O178" s="187">
        <v>22236306.6</v>
      </c>
      <c r="P178" s="187">
        <v>312979.57</v>
      </c>
      <c r="Q178" s="187">
        <v>420027.8</v>
      </c>
      <c r="R178" s="187">
        <v>19760.45</v>
      </c>
      <c r="S178" s="187">
        <v>0</v>
      </c>
      <c r="T178" s="187">
        <v>0</v>
      </c>
      <c r="U178" s="187">
        <v>0</v>
      </c>
      <c r="V178" s="187">
        <v>752767.82</v>
      </c>
      <c r="W178" s="187">
        <v>155642294.19</v>
      </c>
      <c r="X178" s="187">
        <v>2178992.12</v>
      </c>
      <c r="Y178" s="187">
        <v>461240.03</v>
      </c>
      <c r="Z178" s="187">
        <v>0</v>
      </c>
      <c r="AA178" s="187">
        <v>0</v>
      </c>
      <c r="AB178" s="187">
        <v>231421.12</v>
      </c>
      <c r="AC178" s="187">
        <v>66571.12</v>
      </c>
      <c r="AD178" s="187">
        <v>164850</v>
      </c>
      <c r="AE178" s="187">
        <v>5599565</v>
      </c>
      <c r="AF178" s="187">
        <v>5599565</v>
      </c>
      <c r="AG178" s="187">
        <v>0</v>
      </c>
      <c r="AH178" s="187">
        <v>0</v>
      </c>
      <c r="AI178" s="187">
        <v>152837212.04</v>
      </c>
      <c r="AJ178" s="187">
        <v>-610515</v>
      </c>
      <c r="AK178" s="187">
        <v>-282057.93</v>
      </c>
      <c r="AL178" s="199">
        <v>-0.16</v>
      </c>
      <c r="AM178" s="187">
        <v>8306992.14</v>
      </c>
      <c r="AN178" s="187">
        <v>144248162</v>
      </c>
      <c r="AO178" s="187">
        <v>188551.57</v>
      </c>
      <c r="AP178" s="187">
        <v>337337.94</v>
      </c>
      <c r="AQ178" s="187">
        <v>148786.37</v>
      </c>
      <c r="AR178" s="187">
        <v>144099376</v>
      </c>
      <c r="AS178" s="187">
        <v>72124081</v>
      </c>
      <c r="AT178" s="187">
        <v>70681599</v>
      </c>
      <c r="AU178" s="187">
        <v>0</v>
      </c>
      <c r="AV178" s="187">
        <v>1442482</v>
      </c>
      <c r="AW178" s="187">
        <v>0</v>
      </c>
      <c r="AX178" s="187">
        <v>0</v>
      </c>
      <c r="AY178" s="183" t="s">
        <v>775</v>
      </c>
      <c r="AZ178" s="182" t="s">
        <v>817</v>
      </c>
      <c r="BA178" s="193" t="s">
        <v>189</v>
      </c>
    </row>
    <row r="179" spans="1:53" ht="15">
      <c r="A179" s="21">
        <v>175</v>
      </c>
      <c r="B179" s="22" t="s">
        <v>582</v>
      </c>
      <c r="C179" s="103" t="s">
        <v>583</v>
      </c>
      <c r="D179" s="187">
        <v>3300</v>
      </c>
      <c r="E179" s="187">
        <v>83842476</v>
      </c>
      <c r="F179" s="187">
        <v>38735223.91</v>
      </c>
      <c r="G179" s="187">
        <v>754582.28</v>
      </c>
      <c r="H179" s="187">
        <v>1850389.99</v>
      </c>
      <c r="I179" s="187">
        <v>1095807.71</v>
      </c>
      <c r="J179" s="187">
        <v>2246890.13</v>
      </c>
      <c r="K179" s="187">
        <v>13721.68</v>
      </c>
      <c r="L179" s="187">
        <v>13962.52</v>
      </c>
      <c r="M179" s="187">
        <v>100000</v>
      </c>
      <c r="N179" s="187">
        <v>845591.12</v>
      </c>
      <c r="O179" s="187">
        <v>4315973.16</v>
      </c>
      <c r="P179" s="187">
        <v>28985.53</v>
      </c>
      <c r="Q179" s="187">
        <v>78212.16</v>
      </c>
      <c r="R179" s="187">
        <v>0</v>
      </c>
      <c r="S179" s="187">
        <v>0</v>
      </c>
      <c r="T179" s="187">
        <v>0</v>
      </c>
      <c r="U179" s="187">
        <v>0</v>
      </c>
      <c r="V179" s="187">
        <v>107197.69</v>
      </c>
      <c r="W179" s="187">
        <v>34312053.06</v>
      </c>
      <c r="X179" s="187">
        <v>350000</v>
      </c>
      <c r="Y179" s="187">
        <v>141676.34</v>
      </c>
      <c r="Z179" s="187">
        <v>0</v>
      </c>
      <c r="AA179" s="187">
        <v>0</v>
      </c>
      <c r="AB179" s="187">
        <v>0</v>
      </c>
      <c r="AC179" s="187">
        <v>0</v>
      </c>
      <c r="AD179" s="187">
        <v>0</v>
      </c>
      <c r="AE179" s="187">
        <v>0</v>
      </c>
      <c r="AF179" s="187">
        <v>0</v>
      </c>
      <c r="AG179" s="187">
        <v>0</v>
      </c>
      <c r="AH179" s="187">
        <v>0</v>
      </c>
      <c r="AI179" s="187">
        <v>33820376.72</v>
      </c>
      <c r="AJ179" s="187">
        <v>1500000</v>
      </c>
      <c r="AK179" s="187">
        <v>693000</v>
      </c>
      <c r="AL179" s="199">
        <v>1.79</v>
      </c>
      <c r="AM179" s="187">
        <v>141300</v>
      </c>
      <c r="AN179" s="187">
        <v>34372077</v>
      </c>
      <c r="AO179" s="187">
        <v>193227.96</v>
      </c>
      <c r="AP179" s="187">
        <v>63749.36</v>
      </c>
      <c r="AQ179" s="187">
        <v>-129478.6</v>
      </c>
      <c r="AR179" s="187">
        <v>34501556</v>
      </c>
      <c r="AS179" s="187">
        <v>17186039</v>
      </c>
      <c r="AT179" s="187">
        <v>13748831</v>
      </c>
      <c r="AU179" s="187">
        <v>3093487</v>
      </c>
      <c r="AV179" s="187">
        <v>343721</v>
      </c>
      <c r="AW179" s="187">
        <v>0</v>
      </c>
      <c r="AX179" s="187">
        <v>0</v>
      </c>
      <c r="AY179" s="183" t="s">
        <v>801</v>
      </c>
      <c r="AZ179" s="182" t="s">
        <v>802</v>
      </c>
      <c r="BA179" s="193" t="s">
        <v>582</v>
      </c>
    </row>
    <row r="180" spans="1:53" ht="15">
      <c r="A180" s="21">
        <v>176</v>
      </c>
      <c r="B180" s="22" t="s">
        <v>584</v>
      </c>
      <c r="C180" s="103" t="s">
        <v>585</v>
      </c>
      <c r="D180" s="187">
        <v>7003</v>
      </c>
      <c r="E180" s="187">
        <v>357629919</v>
      </c>
      <c r="F180" s="187">
        <v>165225022.58</v>
      </c>
      <c r="G180" s="187">
        <v>2858920.56</v>
      </c>
      <c r="H180" s="187">
        <v>1809452.42</v>
      </c>
      <c r="I180" s="187">
        <v>-1049468.14</v>
      </c>
      <c r="J180" s="187">
        <v>6677523.32</v>
      </c>
      <c r="K180" s="187">
        <v>0</v>
      </c>
      <c r="L180" s="187">
        <v>0</v>
      </c>
      <c r="M180" s="187">
        <v>0</v>
      </c>
      <c r="N180" s="187">
        <v>10811918.91</v>
      </c>
      <c r="O180" s="187">
        <v>16439974.09</v>
      </c>
      <c r="P180" s="187">
        <v>0</v>
      </c>
      <c r="Q180" s="187">
        <v>0</v>
      </c>
      <c r="R180" s="187">
        <v>0</v>
      </c>
      <c r="S180" s="187">
        <v>0</v>
      </c>
      <c r="T180" s="187">
        <v>0</v>
      </c>
      <c r="U180" s="187">
        <v>0</v>
      </c>
      <c r="V180" s="187">
        <v>0</v>
      </c>
      <c r="W180" s="187">
        <v>148785048.49</v>
      </c>
      <c r="X180" s="187">
        <v>2232473.58</v>
      </c>
      <c r="Y180" s="187">
        <v>387052.59</v>
      </c>
      <c r="Z180" s="187">
        <v>0</v>
      </c>
      <c r="AA180" s="187">
        <v>151484.78</v>
      </c>
      <c r="AB180" s="187">
        <v>227084.08</v>
      </c>
      <c r="AC180" s="187">
        <v>227084.08</v>
      </c>
      <c r="AD180" s="187">
        <v>0</v>
      </c>
      <c r="AE180" s="187">
        <v>0</v>
      </c>
      <c r="AF180" s="187">
        <v>0</v>
      </c>
      <c r="AG180" s="187">
        <v>0</v>
      </c>
      <c r="AH180" s="187">
        <v>0</v>
      </c>
      <c r="AI180" s="187">
        <v>146165522.32</v>
      </c>
      <c r="AJ180" s="187">
        <v>-34000000</v>
      </c>
      <c r="AK180" s="187">
        <v>-15708000</v>
      </c>
      <c r="AL180" s="199">
        <v>-9.51</v>
      </c>
      <c r="AM180" s="187">
        <v>1487850.48</v>
      </c>
      <c r="AN180" s="187">
        <v>128969672</v>
      </c>
      <c r="AO180" s="187">
        <v>289577.22</v>
      </c>
      <c r="AP180" s="187">
        <v>1639803.56</v>
      </c>
      <c r="AQ180" s="187">
        <v>1350226.34</v>
      </c>
      <c r="AR180" s="187">
        <v>127619446</v>
      </c>
      <c r="AS180" s="187">
        <v>64333351.22</v>
      </c>
      <c r="AT180" s="187">
        <v>38690902</v>
      </c>
      <c r="AU180" s="187">
        <v>25793934</v>
      </c>
      <c r="AV180" s="187">
        <v>0</v>
      </c>
      <c r="AW180" s="187">
        <v>0</v>
      </c>
      <c r="AX180" s="187">
        <v>0</v>
      </c>
      <c r="AY180" s="183" t="s">
        <v>773</v>
      </c>
      <c r="AZ180" s="183" t="s">
        <v>774</v>
      </c>
      <c r="BA180" s="193" t="s">
        <v>584</v>
      </c>
    </row>
    <row r="181" spans="1:53" ht="15">
      <c r="A181" s="21">
        <v>177</v>
      </c>
      <c r="B181" s="22" t="s">
        <v>586</v>
      </c>
      <c r="C181" s="103" t="s">
        <v>587</v>
      </c>
      <c r="D181" s="187">
        <v>5045</v>
      </c>
      <c r="E181" s="187">
        <v>84700967</v>
      </c>
      <c r="F181" s="187">
        <v>39131846.75</v>
      </c>
      <c r="G181" s="187">
        <v>574700.26</v>
      </c>
      <c r="H181" s="187">
        <v>3491004.82</v>
      </c>
      <c r="I181" s="187">
        <v>2916304.56</v>
      </c>
      <c r="J181" s="187">
        <v>1632714.02</v>
      </c>
      <c r="K181" s="187">
        <v>94864.87</v>
      </c>
      <c r="L181" s="187">
        <v>34230</v>
      </c>
      <c r="M181" s="187">
        <v>20500</v>
      </c>
      <c r="N181" s="187">
        <v>605397.91</v>
      </c>
      <c r="O181" s="187">
        <v>5304011.36</v>
      </c>
      <c r="P181" s="187">
        <v>106114.07</v>
      </c>
      <c r="Q181" s="187">
        <v>164436.64</v>
      </c>
      <c r="R181" s="187">
        <v>9776.5</v>
      </c>
      <c r="S181" s="187">
        <v>13782.61</v>
      </c>
      <c r="T181" s="187">
        <v>9727.06</v>
      </c>
      <c r="U181" s="187">
        <v>0</v>
      </c>
      <c r="V181" s="187">
        <v>303836.88</v>
      </c>
      <c r="W181" s="187">
        <v>33523998.51</v>
      </c>
      <c r="X181" s="187">
        <v>332570.32</v>
      </c>
      <c r="Y181" s="187">
        <v>202304.66</v>
      </c>
      <c r="Z181" s="187">
        <v>0</v>
      </c>
      <c r="AA181" s="187">
        <v>0</v>
      </c>
      <c r="AB181" s="187">
        <v>0</v>
      </c>
      <c r="AC181" s="187">
        <v>0</v>
      </c>
      <c r="AD181" s="187">
        <v>0</v>
      </c>
      <c r="AE181" s="187">
        <v>0</v>
      </c>
      <c r="AF181" s="187">
        <v>0</v>
      </c>
      <c r="AG181" s="187">
        <v>0</v>
      </c>
      <c r="AH181" s="187">
        <v>0</v>
      </c>
      <c r="AI181" s="187">
        <v>32989123.53</v>
      </c>
      <c r="AJ181" s="187">
        <v>423505</v>
      </c>
      <c r="AK181" s="187">
        <v>195659.31</v>
      </c>
      <c r="AL181" s="199">
        <v>0.5</v>
      </c>
      <c r="AM181" s="187">
        <v>201144</v>
      </c>
      <c r="AN181" s="187">
        <v>32983639</v>
      </c>
      <c r="AO181" s="187">
        <v>11178.84</v>
      </c>
      <c r="AP181" s="187">
        <v>266015.02</v>
      </c>
      <c r="AQ181" s="187">
        <v>254836.18</v>
      </c>
      <c r="AR181" s="187">
        <v>32728803</v>
      </c>
      <c r="AS181" s="187">
        <v>16491820</v>
      </c>
      <c r="AT181" s="187">
        <v>13193456</v>
      </c>
      <c r="AU181" s="187">
        <v>2968528</v>
      </c>
      <c r="AV181" s="187">
        <v>329836</v>
      </c>
      <c r="AW181" s="187">
        <v>0</v>
      </c>
      <c r="AX181" s="187">
        <v>0</v>
      </c>
      <c r="AY181" s="183" t="s">
        <v>812</v>
      </c>
      <c r="AZ181" s="182" t="s">
        <v>813</v>
      </c>
      <c r="BA181" s="193" t="s">
        <v>586</v>
      </c>
    </row>
    <row r="182" spans="1:53" ht="15">
      <c r="A182" s="21">
        <v>178</v>
      </c>
      <c r="B182" s="22" t="s">
        <v>588</v>
      </c>
      <c r="C182" s="103" t="s">
        <v>589</v>
      </c>
      <c r="D182" s="187">
        <v>2287</v>
      </c>
      <c r="E182" s="187">
        <v>38522910</v>
      </c>
      <c r="F182" s="187">
        <v>17797584.42</v>
      </c>
      <c r="G182" s="187">
        <v>257127.08</v>
      </c>
      <c r="H182" s="187">
        <v>1511631.23</v>
      </c>
      <c r="I182" s="187">
        <v>1254504.15</v>
      </c>
      <c r="J182" s="187">
        <v>2271188.11</v>
      </c>
      <c r="K182" s="187">
        <v>0</v>
      </c>
      <c r="L182" s="187">
        <v>41643.26</v>
      </c>
      <c r="M182" s="187">
        <v>0</v>
      </c>
      <c r="N182" s="187">
        <v>356211.2</v>
      </c>
      <c r="O182" s="187">
        <v>3923546.72</v>
      </c>
      <c r="P182" s="187">
        <v>34424.62</v>
      </c>
      <c r="Q182" s="187">
        <v>8634.08</v>
      </c>
      <c r="R182" s="187">
        <v>0</v>
      </c>
      <c r="S182" s="187">
        <v>4877.2</v>
      </c>
      <c r="T182" s="187">
        <v>0</v>
      </c>
      <c r="U182" s="187">
        <v>0</v>
      </c>
      <c r="V182" s="187">
        <v>47935.9</v>
      </c>
      <c r="W182" s="187">
        <v>13826101.8</v>
      </c>
      <c r="X182" s="187">
        <v>138261.02</v>
      </c>
      <c r="Y182" s="187">
        <v>91750.27</v>
      </c>
      <c r="Z182" s="187">
        <v>0</v>
      </c>
      <c r="AA182" s="187">
        <v>0</v>
      </c>
      <c r="AB182" s="187">
        <v>0</v>
      </c>
      <c r="AC182" s="187">
        <v>0</v>
      </c>
      <c r="AD182" s="187">
        <v>0</v>
      </c>
      <c r="AE182" s="187">
        <v>0</v>
      </c>
      <c r="AF182" s="187">
        <v>0</v>
      </c>
      <c r="AG182" s="187">
        <v>0</v>
      </c>
      <c r="AH182" s="187">
        <v>0</v>
      </c>
      <c r="AI182" s="187">
        <v>13596090.51</v>
      </c>
      <c r="AJ182" s="187">
        <v>50887.06</v>
      </c>
      <c r="AK182" s="187">
        <v>23509.82</v>
      </c>
      <c r="AL182" s="199">
        <v>0.13</v>
      </c>
      <c r="AM182" s="187">
        <v>422962.11</v>
      </c>
      <c r="AN182" s="187">
        <v>13196638</v>
      </c>
      <c r="AO182" s="187">
        <v>91730.05</v>
      </c>
      <c r="AP182" s="187">
        <v>14134.02</v>
      </c>
      <c r="AQ182" s="187">
        <v>-77596.03</v>
      </c>
      <c r="AR182" s="187">
        <v>13274234</v>
      </c>
      <c r="AS182" s="187">
        <v>6598319</v>
      </c>
      <c r="AT182" s="187">
        <v>5278655</v>
      </c>
      <c r="AU182" s="187">
        <v>1187697</v>
      </c>
      <c r="AV182" s="187">
        <v>131966</v>
      </c>
      <c r="AW182" s="187">
        <v>0</v>
      </c>
      <c r="AX182" s="187">
        <v>0</v>
      </c>
      <c r="AY182" s="183" t="s">
        <v>806</v>
      </c>
      <c r="AZ182" s="182" t="s">
        <v>790</v>
      </c>
      <c r="BA182" s="193" t="s">
        <v>588</v>
      </c>
    </row>
    <row r="183" spans="1:53" ht="15">
      <c r="A183" s="21">
        <v>179</v>
      </c>
      <c r="B183" s="22" t="s">
        <v>590</v>
      </c>
      <c r="C183" s="103" t="s">
        <v>591</v>
      </c>
      <c r="D183" s="187">
        <v>2449</v>
      </c>
      <c r="E183" s="187">
        <v>38965107</v>
      </c>
      <c r="F183" s="187">
        <v>18001879.43</v>
      </c>
      <c r="G183" s="187">
        <v>267409.4</v>
      </c>
      <c r="H183" s="187">
        <v>1420514.92</v>
      </c>
      <c r="I183" s="187">
        <v>1153105.52</v>
      </c>
      <c r="J183" s="187">
        <v>388780.32</v>
      </c>
      <c r="K183" s="187">
        <v>10060.26</v>
      </c>
      <c r="L183" s="187">
        <v>5351.71</v>
      </c>
      <c r="M183" s="187">
        <v>8040.4</v>
      </c>
      <c r="N183" s="187">
        <v>516554.29</v>
      </c>
      <c r="O183" s="187">
        <v>2081892.5</v>
      </c>
      <c r="P183" s="187">
        <v>23721.6</v>
      </c>
      <c r="Q183" s="187">
        <v>17019.76</v>
      </c>
      <c r="R183" s="187">
        <v>216.96</v>
      </c>
      <c r="S183" s="187">
        <v>1206.93</v>
      </c>
      <c r="T183" s="187">
        <v>0</v>
      </c>
      <c r="U183" s="187">
        <v>0</v>
      </c>
      <c r="V183" s="187">
        <v>42165.25</v>
      </c>
      <c r="W183" s="187">
        <v>15877821.68</v>
      </c>
      <c r="X183" s="187">
        <v>198472.77</v>
      </c>
      <c r="Y183" s="187">
        <v>97497.93</v>
      </c>
      <c r="Z183" s="187">
        <v>0</v>
      </c>
      <c r="AA183" s="187">
        <v>0</v>
      </c>
      <c r="AB183" s="187">
        <v>0</v>
      </c>
      <c r="AC183" s="187">
        <v>0</v>
      </c>
      <c r="AD183" s="187">
        <v>0</v>
      </c>
      <c r="AE183" s="187">
        <v>0</v>
      </c>
      <c r="AF183" s="187">
        <v>0</v>
      </c>
      <c r="AG183" s="187">
        <v>0</v>
      </c>
      <c r="AH183" s="187">
        <v>0</v>
      </c>
      <c r="AI183" s="187">
        <v>15581850.98</v>
      </c>
      <c r="AJ183" s="187">
        <v>205000</v>
      </c>
      <c r="AK183" s="187">
        <v>94710</v>
      </c>
      <c r="AL183" s="199">
        <v>0.53</v>
      </c>
      <c r="AM183" s="187">
        <v>381450.16</v>
      </c>
      <c r="AN183" s="187">
        <v>15295111</v>
      </c>
      <c r="AO183" s="187">
        <v>15913.96</v>
      </c>
      <c r="AP183" s="187">
        <v>81566.53</v>
      </c>
      <c r="AQ183" s="187">
        <v>65652.57</v>
      </c>
      <c r="AR183" s="187">
        <v>15229458</v>
      </c>
      <c r="AS183" s="187">
        <v>7647556</v>
      </c>
      <c r="AT183" s="187">
        <v>6118044</v>
      </c>
      <c r="AU183" s="187">
        <v>1376560</v>
      </c>
      <c r="AV183" s="187">
        <v>152951</v>
      </c>
      <c r="AW183" s="187">
        <v>0</v>
      </c>
      <c r="AX183" s="187">
        <v>0</v>
      </c>
      <c r="AY183" s="183" t="s">
        <v>764</v>
      </c>
      <c r="AZ183" s="182" t="s">
        <v>765</v>
      </c>
      <c r="BA183" s="193" t="s">
        <v>590</v>
      </c>
    </row>
    <row r="184" spans="1:53" ht="15">
      <c r="A184" s="21">
        <v>180</v>
      </c>
      <c r="B184" s="22" t="s">
        <v>592</v>
      </c>
      <c r="C184" s="103" t="s">
        <v>593</v>
      </c>
      <c r="D184" s="187">
        <v>5411</v>
      </c>
      <c r="E184" s="187">
        <v>164183481</v>
      </c>
      <c r="F184" s="187">
        <v>75852768.22</v>
      </c>
      <c r="G184" s="187">
        <v>1308004.34</v>
      </c>
      <c r="H184" s="187">
        <v>2804007.88</v>
      </c>
      <c r="I184" s="187">
        <v>1496003.54</v>
      </c>
      <c r="J184" s="187">
        <v>2501690.87</v>
      </c>
      <c r="K184" s="187">
        <v>87455.28</v>
      </c>
      <c r="L184" s="187">
        <v>565.21</v>
      </c>
      <c r="M184" s="187">
        <v>350000</v>
      </c>
      <c r="N184" s="187">
        <v>2263581.14</v>
      </c>
      <c r="O184" s="187">
        <v>6699296.04</v>
      </c>
      <c r="P184" s="187">
        <v>34325.92</v>
      </c>
      <c r="Q184" s="187">
        <v>469214.83</v>
      </c>
      <c r="R184" s="187">
        <v>3962.29</v>
      </c>
      <c r="S184" s="187">
        <v>565.19</v>
      </c>
      <c r="T184" s="187">
        <v>0</v>
      </c>
      <c r="U184" s="187">
        <v>0</v>
      </c>
      <c r="V184" s="187">
        <v>508068.23</v>
      </c>
      <c r="W184" s="187">
        <v>68645403.95</v>
      </c>
      <c r="X184" s="187">
        <v>686645</v>
      </c>
      <c r="Y184" s="187">
        <v>241083.53</v>
      </c>
      <c r="Z184" s="187">
        <v>0</v>
      </c>
      <c r="AA184" s="187">
        <v>0</v>
      </c>
      <c r="AB184" s="187">
        <v>0</v>
      </c>
      <c r="AC184" s="187">
        <v>0</v>
      </c>
      <c r="AD184" s="187">
        <v>0</v>
      </c>
      <c r="AE184" s="187">
        <v>0</v>
      </c>
      <c r="AF184" s="187">
        <v>0</v>
      </c>
      <c r="AG184" s="187">
        <v>0</v>
      </c>
      <c r="AH184" s="187">
        <v>0</v>
      </c>
      <c r="AI184" s="187">
        <v>67717675.42</v>
      </c>
      <c r="AJ184" s="187">
        <v>-646795</v>
      </c>
      <c r="AK184" s="187">
        <v>-298819.29</v>
      </c>
      <c r="AL184" s="199">
        <v>-0.39</v>
      </c>
      <c r="AM184" s="187">
        <v>3420892</v>
      </c>
      <c r="AN184" s="187">
        <v>63997964</v>
      </c>
      <c r="AO184" s="187">
        <v>197653.71</v>
      </c>
      <c r="AP184" s="187">
        <v>870647.45</v>
      </c>
      <c r="AQ184" s="187">
        <v>672993.74</v>
      </c>
      <c r="AR184" s="187">
        <v>63324970</v>
      </c>
      <c r="AS184" s="187">
        <v>31998982</v>
      </c>
      <c r="AT184" s="187">
        <v>31359002</v>
      </c>
      <c r="AU184" s="187">
        <v>0</v>
      </c>
      <c r="AV184" s="187">
        <v>639980</v>
      </c>
      <c r="AW184" s="187">
        <v>0</v>
      </c>
      <c r="AX184" s="187">
        <v>0</v>
      </c>
      <c r="AY184" s="183" t="s">
        <v>781</v>
      </c>
      <c r="AZ184" s="182" t="s">
        <v>814</v>
      </c>
      <c r="BA184" s="193" t="s">
        <v>592</v>
      </c>
    </row>
    <row r="185" spans="1:53" ht="15">
      <c r="A185" s="21">
        <v>181</v>
      </c>
      <c r="B185" s="22" t="s">
        <v>594</v>
      </c>
      <c r="C185" s="103" t="s">
        <v>595</v>
      </c>
      <c r="D185" s="187">
        <v>4137</v>
      </c>
      <c r="E185" s="187">
        <v>98639487</v>
      </c>
      <c r="F185" s="187">
        <v>45571442.99</v>
      </c>
      <c r="G185" s="187">
        <v>711552.93</v>
      </c>
      <c r="H185" s="187">
        <v>2048089.78</v>
      </c>
      <c r="I185" s="187">
        <v>1336536.85</v>
      </c>
      <c r="J185" s="187">
        <v>2499588.52</v>
      </c>
      <c r="K185" s="187">
        <v>123685.68</v>
      </c>
      <c r="L185" s="187">
        <v>15028.67</v>
      </c>
      <c r="M185" s="187">
        <v>16000</v>
      </c>
      <c r="N185" s="187">
        <v>2054772.9</v>
      </c>
      <c r="O185" s="187">
        <v>6045612.62</v>
      </c>
      <c r="P185" s="187">
        <v>168767.6</v>
      </c>
      <c r="Q185" s="187">
        <v>102015.84</v>
      </c>
      <c r="R185" s="187">
        <v>14421.74</v>
      </c>
      <c r="S185" s="187">
        <v>9286.2</v>
      </c>
      <c r="T185" s="187">
        <v>4420.38</v>
      </c>
      <c r="U185" s="187">
        <v>0</v>
      </c>
      <c r="V185" s="187">
        <v>298911.76</v>
      </c>
      <c r="W185" s="187">
        <v>39226918.61</v>
      </c>
      <c r="X185" s="187">
        <v>1020000</v>
      </c>
      <c r="Y185" s="187">
        <v>182381.31</v>
      </c>
      <c r="Z185" s="187">
        <v>0</v>
      </c>
      <c r="AA185" s="187">
        <v>0</v>
      </c>
      <c r="AB185" s="187">
        <v>0</v>
      </c>
      <c r="AC185" s="187">
        <v>0</v>
      </c>
      <c r="AD185" s="187">
        <v>0</v>
      </c>
      <c r="AE185" s="187">
        <v>0</v>
      </c>
      <c r="AF185" s="187">
        <v>0</v>
      </c>
      <c r="AG185" s="187">
        <v>0</v>
      </c>
      <c r="AH185" s="187">
        <v>0</v>
      </c>
      <c r="AI185" s="187">
        <v>38024537.3</v>
      </c>
      <c r="AJ185" s="187">
        <v>-300000</v>
      </c>
      <c r="AK185" s="187">
        <v>-138600</v>
      </c>
      <c r="AL185" s="199">
        <v>-0.3</v>
      </c>
      <c r="AM185" s="187">
        <v>740333</v>
      </c>
      <c r="AN185" s="187">
        <v>37145604</v>
      </c>
      <c r="AO185" s="187">
        <v>76770.87</v>
      </c>
      <c r="AP185" s="187">
        <v>148466.97</v>
      </c>
      <c r="AQ185" s="187">
        <v>71696.1</v>
      </c>
      <c r="AR185" s="187">
        <v>37073908</v>
      </c>
      <c r="AS185" s="187">
        <v>18572802</v>
      </c>
      <c r="AT185" s="187">
        <v>14858242</v>
      </c>
      <c r="AU185" s="187">
        <v>3714560</v>
      </c>
      <c r="AV185" s="187">
        <v>0</v>
      </c>
      <c r="AW185" s="187">
        <v>0</v>
      </c>
      <c r="AX185" s="187">
        <v>0</v>
      </c>
      <c r="AY185" s="183" t="s">
        <v>797</v>
      </c>
      <c r="AZ185" s="182" t="s">
        <v>762</v>
      </c>
      <c r="BA185" s="193" t="s">
        <v>594</v>
      </c>
    </row>
    <row r="186" spans="1:53" ht="15">
      <c r="A186" s="21">
        <v>182</v>
      </c>
      <c r="B186" s="22" t="s">
        <v>596</v>
      </c>
      <c r="C186" s="103" t="s">
        <v>597</v>
      </c>
      <c r="D186" s="187">
        <v>3007</v>
      </c>
      <c r="E186" s="187">
        <v>57577230</v>
      </c>
      <c r="F186" s="187">
        <v>26600680.26</v>
      </c>
      <c r="G186" s="187">
        <v>409035.47</v>
      </c>
      <c r="H186" s="187">
        <v>2024355.04</v>
      </c>
      <c r="I186" s="187">
        <v>1615319.57</v>
      </c>
      <c r="J186" s="187">
        <v>1492537.2</v>
      </c>
      <c r="K186" s="187">
        <v>43200.12</v>
      </c>
      <c r="L186" s="187">
        <v>45112.4</v>
      </c>
      <c r="M186" s="187">
        <v>25000</v>
      </c>
      <c r="N186" s="187">
        <v>537358.94</v>
      </c>
      <c r="O186" s="187">
        <v>3758528.23</v>
      </c>
      <c r="P186" s="187">
        <v>59368.97</v>
      </c>
      <c r="Q186" s="187">
        <v>16850.8</v>
      </c>
      <c r="R186" s="187">
        <v>0</v>
      </c>
      <c r="S186" s="187">
        <v>9255.13</v>
      </c>
      <c r="T186" s="187">
        <v>125.61</v>
      </c>
      <c r="U186" s="187">
        <v>0</v>
      </c>
      <c r="V186" s="187">
        <v>85600.51</v>
      </c>
      <c r="W186" s="187">
        <v>22756551.52</v>
      </c>
      <c r="X186" s="187">
        <v>227565.51</v>
      </c>
      <c r="Y186" s="187">
        <v>122911.71</v>
      </c>
      <c r="Z186" s="187">
        <v>0</v>
      </c>
      <c r="AA186" s="187">
        <v>0</v>
      </c>
      <c r="AB186" s="187">
        <v>0</v>
      </c>
      <c r="AC186" s="187">
        <v>0</v>
      </c>
      <c r="AD186" s="187">
        <v>0</v>
      </c>
      <c r="AE186" s="187">
        <v>0</v>
      </c>
      <c r="AF186" s="187">
        <v>0</v>
      </c>
      <c r="AG186" s="187">
        <v>0</v>
      </c>
      <c r="AH186" s="187">
        <v>231000</v>
      </c>
      <c r="AI186" s="187">
        <v>22175074.3</v>
      </c>
      <c r="AJ186" s="187">
        <v>1300000</v>
      </c>
      <c r="AK186" s="187">
        <v>600600</v>
      </c>
      <c r="AL186" s="199">
        <v>2.26</v>
      </c>
      <c r="AM186" s="187">
        <v>650000</v>
      </c>
      <c r="AN186" s="187">
        <v>22125674</v>
      </c>
      <c r="AO186" s="187">
        <v>8092.46</v>
      </c>
      <c r="AP186" s="187">
        <v>67445.8</v>
      </c>
      <c r="AQ186" s="187">
        <v>59353.34</v>
      </c>
      <c r="AR186" s="187">
        <v>22066321</v>
      </c>
      <c r="AS186" s="187">
        <v>11062837</v>
      </c>
      <c r="AT186" s="187">
        <v>8850270</v>
      </c>
      <c r="AU186" s="187">
        <v>2212567</v>
      </c>
      <c r="AV186" s="187">
        <v>0</v>
      </c>
      <c r="AW186" s="187">
        <v>231000</v>
      </c>
      <c r="AX186" s="187">
        <v>0</v>
      </c>
      <c r="AY186" s="183" t="s">
        <v>789</v>
      </c>
      <c r="AZ186" s="182" t="s">
        <v>762</v>
      </c>
      <c r="BA186" s="193" t="s">
        <v>596</v>
      </c>
    </row>
    <row r="187" spans="1:53" ht="15">
      <c r="A187" s="21">
        <v>183</v>
      </c>
      <c r="B187" s="22" t="s">
        <v>598</v>
      </c>
      <c r="C187" s="103" t="s">
        <v>599</v>
      </c>
      <c r="D187" s="187">
        <v>5382</v>
      </c>
      <c r="E187" s="187">
        <v>212041092</v>
      </c>
      <c r="F187" s="187">
        <v>97962984.5</v>
      </c>
      <c r="G187" s="187">
        <v>1745786.66</v>
      </c>
      <c r="H187" s="187">
        <v>2989448</v>
      </c>
      <c r="I187" s="187">
        <v>1243661.34</v>
      </c>
      <c r="J187" s="187">
        <v>1875690.18</v>
      </c>
      <c r="K187" s="187">
        <v>33337.38</v>
      </c>
      <c r="L187" s="187">
        <v>26114.92</v>
      </c>
      <c r="M187" s="187">
        <v>600000</v>
      </c>
      <c r="N187" s="187">
        <v>3223402.12</v>
      </c>
      <c r="O187" s="187">
        <v>7002205.94</v>
      </c>
      <c r="P187" s="187">
        <v>70233.67</v>
      </c>
      <c r="Q187" s="187">
        <v>77036.91</v>
      </c>
      <c r="R187" s="187">
        <v>3718.55</v>
      </c>
      <c r="S187" s="187">
        <v>22181.84</v>
      </c>
      <c r="T187" s="187">
        <v>5397.39</v>
      </c>
      <c r="U187" s="187">
        <v>0</v>
      </c>
      <c r="V187" s="187">
        <v>178568.36</v>
      </c>
      <c r="W187" s="187">
        <v>90782210.2</v>
      </c>
      <c r="X187" s="187">
        <v>910863</v>
      </c>
      <c r="Y187" s="187">
        <v>255808.92</v>
      </c>
      <c r="Z187" s="187">
        <v>0</v>
      </c>
      <c r="AA187" s="187">
        <v>0</v>
      </c>
      <c r="AB187" s="187">
        <v>1046380</v>
      </c>
      <c r="AC187" s="187">
        <v>1046380</v>
      </c>
      <c r="AD187" s="187">
        <v>0</v>
      </c>
      <c r="AE187" s="187">
        <v>0</v>
      </c>
      <c r="AF187" s="187">
        <v>0</v>
      </c>
      <c r="AG187" s="187">
        <v>0</v>
      </c>
      <c r="AH187" s="187">
        <v>0</v>
      </c>
      <c r="AI187" s="187">
        <v>89615538.28</v>
      </c>
      <c r="AJ187" s="187">
        <v>-1614688</v>
      </c>
      <c r="AK187" s="187">
        <v>-745985.86</v>
      </c>
      <c r="AL187" s="199">
        <v>-0.76</v>
      </c>
      <c r="AM187" s="187">
        <v>7765120</v>
      </c>
      <c r="AN187" s="187">
        <v>81104432</v>
      </c>
      <c r="AO187" s="187">
        <v>18368.48</v>
      </c>
      <c r="AP187" s="187">
        <v>2910411.29</v>
      </c>
      <c r="AQ187" s="187">
        <v>2892042.81</v>
      </c>
      <c r="AR187" s="187">
        <v>78212389</v>
      </c>
      <c r="AS187" s="187">
        <v>40552216</v>
      </c>
      <c r="AT187" s="187">
        <v>39741172</v>
      </c>
      <c r="AU187" s="187">
        <v>0</v>
      </c>
      <c r="AV187" s="187">
        <v>811044</v>
      </c>
      <c r="AW187" s="187">
        <v>0</v>
      </c>
      <c r="AX187" s="187">
        <v>0</v>
      </c>
      <c r="AY187" s="183" t="s">
        <v>781</v>
      </c>
      <c r="AZ187" s="182" t="s">
        <v>814</v>
      </c>
      <c r="BA187" s="193" t="s">
        <v>598</v>
      </c>
    </row>
    <row r="188" spans="1:53" ht="15">
      <c r="A188" s="21">
        <v>184</v>
      </c>
      <c r="B188" s="22" t="s">
        <v>600</v>
      </c>
      <c r="C188" s="103" t="s">
        <v>601</v>
      </c>
      <c r="D188" s="187">
        <v>6046</v>
      </c>
      <c r="E188" s="187">
        <v>64179197</v>
      </c>
      <c r="F188" s="187">
        <v>29650789.01</v>
      </c>
      <c r="G188" s="187">
        <v>392156.72</v>
      </c>
      <c r="H188" s="187">
        <v>3702376.87</v>
      </c>
      <c r="I188" s="187">
        <v>3310220.15</v>
      </c>
      <c r="J188" s="187">
        <v>1234381.94</v>
      </c>
      <c r="K188" s="187">
        <v>54428.77</v>
      </c>
      <c r="L188" s="187">
        <v>97285.28</v>
      </c>
      <c r="M188" s="187">
        <v>617.69</v>
      </c>
      <c r="N188" s="187">
        <v>298999.7</v>
      </c>
      <c r="O188" s="187">
        <v>4995933.53</v>
      </c>
      <c r="P188" s="187">
        <v>17968.04</v>
      </c>
      <c r="Q188" s="187">
        <v>174981.73</v>
      </c>
      <c r="R188" s="187">
        <v>0</v>
      </c>
      <c r="S188" s="187">
        <v>14841.32</v>
      </c>
      <c r="T188" s="187">
        <v>0</v>
      </c>
      <c r="U188" s="187">
        <v>0</v>
      </c>
      <c r="V188" s="187">
        <v>207791.09</v>
      </c>
      <c r="W188" s="187">
        <v>24447064.39</v>
      </c>
      <c r="X188" s="187">
        <v>232247.11</v>
      </c>
      <c r="Y188" s="187">
        <v>230177.15</v>
      </c>
      <c r="Z188" s="187">
        <v>0</v>
      </c>
      <c r="AA188" s="187">
        <v>0</v>
      </c>
      <c r="AB188" s="187">
        <v>0</v>
      </c>
      <c r="AC188" s="187">
        <v>0</v>
      </c>
      <c r="AD188" s="187">
        <v>0</v>
      </c>
      <c r="AE188" s="187">
        <v>0</v>
      </c>
      <c r="AF188" s="187">
        <v>0</v>
      </c>
      <c r="AG188" s="187">
        <v>0</v>
      </c>
      <c r="AH188" s="187">
        <v>18480</v>
      </c>
      <c r="AI188" s="187">
        <v>23966160.13</v>
      </c>
      <c r="AJ188" s="187">
        <v>-346468</v>
      </c>
      <c r="AK188" s="187">
        <v>-160068.22</v>
      </c>
      <c r="AL188" s="199">
        <v>-0.54</v>
      </c>
      <c r="AM188" s="187">
        <v>329681.77</v>
      </c>
      <c r="AN188" s="187">
        <v>23476410</v>
      </c>
      <c r="AO188" s="187">
        <v>14153.81</v>
      </c>
      <c r="AP188" s="187">
        <v>340022.76</v>
      </c>
      <c r="AQ188" s="187">
        <v>325868.95</v>
      </c>
      <c r="AR188" s="187">
        <v>23150541</v>
      </c>
      <c r="AS188" s="187">
        <v>11738205</v>
      </c>
      <c r="AT188" s="187">
        <v>9390564</v>
      </c>
      <c r="AU188" s="187">
        <v>2347641</v>
      </c>
      <c r="AV188" s="187">
        <v>0</v>
      </c>
      <c r="AW188" s="187">
        <v>14784</v>
      </c>
      <c r="AX188" s="187">
        <v>3696</v>
      </c>
      <c r="AY188" s="183" t="s">
        <v>793</v>
      </c>
      <c r="AZ188" s="182" t="s">
        <v>762</v>
      </c>
      <c r="BA188" s="193" t="s">
        <v>600</v>
      </c>
    </row>
    <row r="189" spans="1:53" ht="15">
      <c r="A189" s="21">
        <v>185</v>
      </c>
      <c r="B189" s="22" t="s">
        <v>602</v>
      </c>
      <c r="C189" s="103" t="s">
        <v>603</v>
      </c>
      <c r="D189" s="187">
        <v>5835</v>
      </c>
      <c r="E189" s="187">
        <v>147195423</v>
      </c>
      <c r="F189" s="187">
        <v>68004285.43</v>
      </c>
      <c r="G189" s="187">
        <v>1111514.67</v>
      </c>
      <c r="H189" s="187">
        <v>3422359.26</v>
      </c>
      <c r="I189" s="187">
        <v>2310844.59</v>
      </c>
      <c r="J189" s="187">
        <v>3571462.44</v>
      </c>
      <c r="K189" s="187">
        <v>103419.72</v>
      </c>
      <c r="L189" s="187">
        <v>15419.25</v>
      </c>
      <c r="M189" s="187">
        <v>10000</v>
      </c>
      <c r="N189" s="187">
        <v>1904380.12</v>
      </c>
      <c r="O189" s="187">
        <v>7915526.12</v>
      </c>
      <c r="P189" s="187">
        <v>60864.52</v>
      </c>
      <c r="Q189" s="187">
        <v>671300.66</v>
      </c>
      <c r="R189" s="187">
        <v>0</v>
      </c>
      <c r="S189" s="187">
        <v>5315.31</v>
      </c>
      <c r="T189" s="187">
        <v>831.6</v>
      </c>
      <c r="U189" s="187">
        <v>0</v>
      </c>
      <c r="V189" s="187">
        <v>738312.09</v>
      </c>
      <c r="W189" s="187">
        <v>59350447.22</v>
      </c>
      <c r="X189" s="187">
        <v>583197</v>
      </c>
      <c r="Y189" s="187">
        <v>259619.53</v>
      </c>
      <c r="Z189" s="187">
        <v>0</v>
      </c>
      <c r="AA189" s="187">
        <v>0</v>
      </c>
      <c r="AB189" s="187">
        <v>0</v>
      </c>
      <c r="AC189" s="187">
        <v>0</v>
      </c>
      <c r="AD189" s="187">
        <v>0</v>
      </c>
      <c r="AE189" s="187">
        <v>0</v>
      </c>
      <c r="AF189" s="187">
        <v>0</v>
      </c>
      <c r="AG189" s="187">
        <v>0</v>
      </c>
      <c r="AH189" s="187">
        <v>0</v>
      </c>
      <c r="AI189" s="187">
        <v>58507630.69</v>
      </c>
      <c r="AJ189" s="187">
        <v>-2282356</v>
      </c>
      <c r="AK189" s="187">
        <v>-1054448.47</v>
      </c>
      <c r="AL189" s="199">
        <v>-1.55</v>
      </c>
      <c r="AM189" s="187">
        <v>1416309</v>
      </c>
      <c r="AN189" s="187">
        <v>56036873</v>
      </c>
      <c r="AO189" s="187">
        <v>29730.87</v>
      </c>
      <c r="AP189" s="187">
        <v>240895.97</v>
      </c>
      <c r="AQ189" s="187">
        <v>211165.1</v>
      </c>
      <c r="AR189" s="187">
        <v>55825708</v>
      </c>
      <c r="AS189" s="187">
        <v>28018437</v>
      </c>
      <c r="AT189" s="187">
        <v>27458068</v>
      </c>
      <c r="AU189" s="187">
        <v>0</v>
      </c>
      <c r="AV189" s="187">
        <v>560369</v>
      </c>
      <c r="AW189" s="187">
        <v>0</v>
      </c>
      <c r="AX189" s="187">
        <v>0</v>
      </c>
      <c r="AY189" s="183" t="s">
        <v>781</v>
      </c>
      <c r="AZ189" s="182" t="s">
        <v>782</v>
      </c>
      <c r="BA189" s="193" t="s">
        <v>602</v>
      </c>
    </row>
    <row r="190" spans="1:53" ht="15">
      <c r="A190" s="21">
        <v>186</v>
      </c>
      <c r="B190" s="22" t="s">
        <v>604</v>
      </c>
      <c r="C190" s="103" t="s">
        <v>605</v>
      </c>
      <c r="D190" s="187">
        <v>5190</v>
      </c>
      <c r="E190" s="187">
        <v>148893417</v>
      </c>
      <c r="F190" s="187">
        <v>68788758.65</v>
      </c>
      <c r="G190" s="187">
        <v>1164964.37</v>
      </c>
      <c r="H190" s="187">
        <v>3007087.52</v>
      </c>
      <c r="I190" s="187">
        <v>1842123.15</v>
      </c>
      <c r="J190" s="187">
        <v>3470480.81</v>
      </c>
      <c r="K190" s="187">
        <v>57422.56</v>
      </c>
      <c r="L190" s="187">
        <v>0</v>
      </c>
      <c r="M190" s="187">
        <v>250000</v>
      </c>
      <c r="N190" s="187">
        <v>1365432.19</v>
      </c>
      <c r="O190" s="187">
        <v>6985458.71</v>
      </c>
      <c r="P190" s="187">
        <v>248635.46</v>
      </c>
      <c r="Q190" s="187">
        <v>23865.46</v>
      </c>
      <c r="R190" s="187">
        <v>14355.65</v>
      </c>
      <c r="S190" s="187">
        <v>0</v>
      </c>
      <c r="T190" s="187">
        <v>0</v>
      </c>
      <c r="U190" s="187">
        <v>0</v>
      </c>
      <c r="V190" s="187">
        <v>286856.57</v>
      </c>
      <c r="W190" s="187">
        <v>61516443.37</v>
      </c>
      <c r="X190" s="187">
        <v>861230</v>
      </c>
      <c r="Y190" s="187">
        <v>228415.79</v>
      </c>
      <c r="Z190" s="187">
        <v>0</v>
      </c>
      <c r="AA190" s="187">
        <v>42390</v>
      </c>
      <c r="AB190" s="187">
        <v>529875</v>
      </c>
      <c r="AC190" s="187">
        <v>516416.4</v>
      </c>
      <c r="AD190" s="187">
        <v>13458.6</v>
      </c>
      <c r="AE190" s="187">
        <v>0</v>
      </c>
      <c r="AF190" s="187">
        <v>0</v>
      </c>
      <c r="AG190" s="187">
        <v>0</v>
      </c>
      <c r="AH190" s="187">
        <v>0</v>
      </c>
      <c r="AI190" s="187">
        <v>60413338.98</v>
      </c>
      <c r="AJ190" s="187">
        <v>1000000</v>
      </c>
      <c r="AK190" s="187">
        <v>462000</v>
      </c>
      <c r="AL190" s="199">
        <v>0.67</v>
      </c>
      <c r="AM190" s="187">
        <v>3075822</v>
      </c>
      <c r="AN190" s="187">
        <v>57799517</v>
      </c>
      <c r="AO190" s="187">
        <v>90957.12</v>
      </c>
      <c r="AP190" s="187">
        <v>78991.38</v>
      </c>
      <c r="AQ190" s="187">
        <v>-11965.74</v>
      </c>
      <c r="AR190" s="187">
        <v>57811483</v>
      </c>
      <c r="AS190" s="187">
        <v>28857369</v>
      </c>
      <c r="AT190" s="187">
        <v>28321763</v>
      </c>
      <c r="AU190" s="187">
        <v>0</v>
      </c>
      <c r="AV190" s="187">
        <v>577995</v>
      </c>
      <c r="AW190" s="187">
        <v>0</v>
      </c>
      <c r="AX190" s="187">
        <v>0</v>
      </c>
      <c r="AY190" s="183" t="s">
        <v>775</v>
      </c>
      <c r="AZ190" s="182" t="s">
        <v>817</v>
      </c>
      <c r="BA190" s="193" t="s">
        <v>604</v>
      </c>
    </row>
    <row r="191" spans="1:53" ht="15">
      <c r="A191" s="21">
        <v>187</v>
      </c>
      <c r="B191" s="22" t="s">
        <v>606</v>
      </c>
      <c r="C191" s="103" t="s">
        <v>607</v>
      </c>
      <c r="D191" s="187">
        <v>2203</v>
      </c>
      <c r="E191" s="187">
        <v>97262755</v>
      </c>
      <c r="F191" s="187">
        <v>44935392.81</v>
      </c>
      <c r="G191" s="187">
        <v>715529.97</v>
      </c>
      <c r="H191" s="187">
        <v>1123634.53</v>
      </c>
      <c r="I191" s="187">
        <v>408104.56</v>
      </c>
      <c r="J191" s="187">
        <v>755170.7</v>
      </c>
      <c r="K191" s="187">
        <v>27382.2</v>
      </c>
      <c r="L191" s="187">
        <v>17080.96</v>
      </c>
      <c r="M191" s="187">
        <v>313956</v>
      </c>
      <c r="N191" s="187">
        <v>855103.89</v>
      </c>
      <c r="O191" s="187">
        <v>2376798.31</v>
      </c>
      <c r="P191" s="187">
        <v>27418.53</v>
      </c>
      <c r="Q191" s="187">
        <v>611.75</v>
      </c>
      <c r="R191" s="187">
        <v>1664.3</v>
      </c>
      <c r="S191" s="187">
        <v>4452.38</v>
      </c>
      <c r="T191" s="187">
        <v>0</v>
      </c>
      <c r="U191" s="187">
        <v>0</v>
      </c>
      <c r="V191" s="187">
        <v>34146.96</v>
      </c>
      <c r="W191" s="187">
        <v>42524447.54</v>
      </c>
      <c r="X191" s="187">
        <v>132782.87</v>
      </c>
      <c r="Y191" s="187">
        <v>110453.65</v>
      </c>
      <c r="Z191" s="187">
        <v>0</v>
      </c>
      <c r="AA191" s="187">
        <v>0</v>
      </c>
      <c r="AB191" s="187">
        <v>0</v>
      </c>
      <c r="AC191" s="187">
        <v>0</v>
      </c>
      <c r="AD191" s="187">
        <v>0</v>
      </c>
      <c r="AE191" s="187">
        <v>0</v>
      </c>
      <c r="AF191" s="187">
        <v>0</v>
      </c>
      <c r="AG191" s="187">
        <v>0</v>
      </c>
      <c r="AH191" s="187">
        <v>0</v>
      </c>
      <c r="AI191" s="187">
        <v>42281211.02</v>
      </c>
      <c r="AJ191" s="187">
        <v>-3902154</v>
      </c>
      <c r="AK191" s="187">
        <v>-1802795.15</v>
      </c>
      <c r="AL191" s="199">
        <v>-4.01</v>
      </c>
      <c r="AM191" s="187">
        <v>1248313.9</v>
      </c>
      <c r="AN191" s="187">
        <v>39230102</v>
      </c>
      <c r="AO191" s="187">
        <v>22992.95</v>
      </c>
      <c r="AP191" s="187">
        <v>60957.86</v>
      </c>
      <c r="AQ191" s="187">
        <v>37964.91</v>
      </c>
      <c r="AR191" s="187">
        <v>39192137</v>
      </c>
      <c r="AS191" s="187">
        <v>19615051</v>
      </c>
      <c r="AT191" s="187">
        <v>15692041</v>
      </c>
      <c r="AU191" s="187">
        <v>3923010</v>
      </c>
      <c r="AV191" s="187">
        <v>0</v>
      </c>
      <c r="AW191" s="187">
        <v>0</v>
      </c>
      <c r="AX191" s="187">
        <v>0</v>
      </c>
      <c r="AY191" s="183" t="s">
        <v>821</v>
      </c>
      <c r="AZ191" s="182" t="s">
        <v>762</v>
      </c>
      <c r="BA191" s="193" t="s">
        <v>606</v>
      </c>
    </row>
    <row r="192" spans="1:53" ht="15">
      <c r="A192" s="21">
        <v>188</v>
      </c>
      <c r="B192" s="22" t="s">
        <v>608</v>
      </c>
      <c r="C192" s="103" t="s">
        <v>609</v>
      </c>
      <c r="D192" s="187">
        <v>3155</v>
      </c>
      <c r="E192" s="187">
        <v>111259662</v>
      </c>
      <c r="F192" s="187">
        <v>51401963.84</v>
      </c>
      <c r="G192" s="187">
        <v>903742.54</v>
      </c>
      <c r="H192" s="187">
        <v>1675069.44</v>
      </c>
      <c r="I192" s="187">
        <v>771326.9</v>
      </c>
      <c r="J192" s="187">
        <v>875880.84</v>
      </c>
      <c r="K192" s="187">
        <v>16541.52</v>
      </c>
      <c r="L192" s="187">
        <v>10719.91</v>
      </c>
      <c r="M192" s="187">
        <v>0</v>
      </c>
      <c r="N192" s="187">
        <v>1372327.84</v>
      </c>
      <c r="O192" s="187">
        <v>3046797.01</v>
      </c>
      <c r="P192" s="187">
        <v>40581.77</v>
      </c>
      <c r="Q192" s="187">
        <v>73377.44</v>
      </c>
      <c r="R192" s="187">
        <v>1538.99</v>
      </c>
      <c r="S192" s="187">
        <v>9907.44</v>
      </c>
      <c r="T192" s="187">
        <v>0</v>
      </c>
      <c r="U192" s="187">
        <v>0</v>
      </c>
      <c r="V192" s="187">
        <v>125405.64</v>
      </c>
      <c r="W192" s="187">
        <v>48229761.19</v>
      </c>
      <c r="X192" s="187">
        <v>454000</v>
      </c>
      <c r="Y192" s="187">
        <v>145672.49</v>
      </c>
      <c r="Z192" s="187">
        <v>0</v>
      </c>
      <c r="AA192" s="187">
        <v>0</v>
      </c>
      <c r="AB192" s="187">
        <v>0</v>
      </c>
      <c r="AC192" s="187">
        <v>0</v>
      </c>
      <c r="AD192" s="187">
        <v>0</v>
      </c>
      <c r="AE192" s="187">
        <v>0</v>
      </c>
      <c r="AF192" s="187">
        <v>0</v>
      </c>
      <c r="AG192" s="187">
        <v>0</v>
      </c>
      <c r="AH192" s="187">
        <v>0</v>
      </c>
      <c r="AI192" s="187">
        <v>47630088.7</v>
      </c>
      <c r="AJ192" s="187">
        <v>-45175</v>
      </c>
      <c r="AK192" s="187">
        <v>-20870.85</v>
      </c>
      <c r="AL192" s="199">
        <v>-0.04</v>
      </c>
      <c r="AM192" s="187">
        <v>2500000</v>
      </c>
      <c r="AN192" s="187">
        <v>45109218</v>
      </c>
      <c r="AO192" s="187">
        <v>35071.44</v>
      </c>
      <c r="AP192" s="187">
        <v>62218.53</v>
      </c>
      <c r="AQ192" s="187">
        <v>27147.09</v>
      </c>
      <c r="AR192" s="187">
        <v>45082071</v>
      </c>
      <c r="AS192" s="187">
        <v>22554609</v>
      </c>
      <c r="AT192" s="187">
        <v>18043687</v>
      </c>
      <c r="AU192" s="187">
        <v>4059830</v>
      </c>
      <c r="AV192" s="187">
        <v>451092</v>
      </c>
      <c r="AW192" s="187">
        <v>0</v>
      </c>
      <c r="AX192" s="187">
        <v>0</v>
      </c>
      <c r="AY192" s="183" t="s">
        <v>785</v>
      </c>
      <c r="AZ192" s="182" t="s">
        <v>786</v>
      </c>
      <c r="BA192" s="193" t="s">
        <v>608</v>
      </c>
    </row>
    <row r="193" spans="1:53" ht="15">
      <c r="A193" s="21">
        <v>189</v>
      </c>
      <c r="B193" s="22" t="s">
        <v>610</v>
      </c>
      <c r="C193" s="103" t="s">
        <v>611</v>
      </c>
      <c r="D193" s="187">
        <v>6236</v>
      </c>
      <c r="E193" s="187">
        <v>248097868</v>
      </c>
      <c r="F193" s="187">
        <v>114621215.02</v>
      </c>
      <c r="G193" s="187">
        <v>1853029.88</v>
      </c>
      <c r="H193" s="187">
        <v>3109085.61</v>
      </c>
      <c r="I193" s="187">
        <v>1256055.73</v>
      </c>
      <c r="J193" s="187">
        <v>5018103.18</v>
      </c>
      <c r="K193" s="187">
        <v>15046.73</v>
      </c>
      <c r="L193" s="187">
        <v>0</v>
      </c>
      <c r="M193" s="187">
        <v>606878.9</v>
      </c>
      <c r="N193" s="187">
        <v>5647417</v>
      </c>
      <c r="O193" s="187">
        <v>12543501.54</v>
      </c>
      <c r="P193" s="187">
        <v>257959.54</v>
      </c>
      <c r="Q193" s="187">
        <v>242209.95</v>
      </c>
      <c r="R193" s="187">
        <v>2630.55</v>
      </c>
      <c r="S193" s="187">
        <v>0</v>
      </c>
      <c r="T193" s="187">
        <v>0</v>
      </c>
      <c r="U193" s="187">
        <v>0</v>
      </c>
      <c r="V193" s="187">
        <v>502800.04</v>
      </c>
      <c r="W193" s="187">
        <v>101574913.44</v>
      </c>
      <c r="X193" s="187">
        <v>1015749.13</v>
      </c>
      <c r="Y193" s="187">
        <v>301115.15</v>
      </c>
      <c r="Z193" s="187">
        <v>0</v>
      </c>
      <c r="AA193" s="187">
        <v>1218999.7</v>
      </c>
      <c r="AB193" s="187">
        <v>2887250.98</v>
      </c>
      <c r="AC193" s="187">
        <v>3194482</v>
      </c>
      <c r="AD193" s="187">
        <v>0</v>
      </c>
      <c r="AE193" s="187">
        <v>0</v>
      </c>
      <c r="AF193" s="187">
        <v>0</v>
      </c>
      <c r="AG193" s="187">
        <v>0</v>
      </c>
      <c r="AH193" s="187">
        <v>0</v>
      </c>
      <c r="AI193" s="187">
        <v>100258049.16</v>
      </c>
      <c r="AJ193" s="187">
        <v>863450</v>
      </c>
      <c r="AK193" s="187">
        <v>398913.9</v>
      </c>
      <c r="AL193" s="199">
        <v>0.35</v>
      </c>
      <c r="AM193" s="187">
        <v>441210</v>
      </c>
      <c r="AN193" s="187">
        <v>100215753</v>
      </c>
      <c r="AO193" s="187">
        <v>2114987.87</v>
      </c>
      <c r="AP193" s="187">
        <v>159715.23</v>
      </c>
      <c r="AQ193" s="187">
        <v>-1955272.64</v>
      </c>
      <c r="AR193" s="187">
        <v>102171026</v>
      </c>
      <c r="AS193" s="187">
        <v>48888877.3</v>
      </c>
      <c r="AT193" s="187">
        <v>40086301</v>
      </c>
      <c r="AU193" s="187">
        <v>10021575</v>
      </c>
      <c r="AV193" s="187">
        <v>0</v>
      </c>
      <c r="AW193" s="187">
        <v>0</v>
      </c>
      <c r="AX193" s="187">
        <v>0</v>
      </c>
      <c r="AY193" s="183" t="s">
        <v>808</v>
      </c>
      <c r="AZ193" s="182" t="s">
        <v>762</v>
      </c>
      <c r="BA193" s="193" t="s">
        <v>610</v>
      </c>
    </row>
    <row r="194" spans="1:53" ht="15">
      <c r="A194" s="21">
        <v>190</v>
      </c>
      <c r="B194" s="22" t="s">
        <v>211</v>
      </c>
      <c r="C194" s="103" t="s">
        <v>202</v>
      </c>
      <c r="D194" s="187">
        <v>11797</v>
      </c>
      <c r="E194" s="187">
        <v>201354937</v>
      </c>
      <c r="F194" s="187">
        <v>93025980.89</v>
      </c>
      <c r="G194" s="187">
        <v>1427628.11</v>
      </c>
      <c r="H194" s="187">
        <v>6589034.66</v>
      </c>
      <c r="I194" s="187">
        <v>5161406.55</v>
      </c>
      <c r="J194" s="187">
        <v>5595005.91</v>
      </c>
      <c r="K194" s="187">
        <v>178549.77</v>
      </c>
      <c r="L194" s="187">
        <v>99914.14</v>
      </c>
      <c r="M194" s="187">
        <v>544306.57</v>
      </c>
      <c r="N194" s="187">
        <v>2535728.66</v>
      </c>
      <c r="O194" s="187">
        <v>14114911.6</v>
      </c>
      <c r="P194" s="187">
        <v>497687.14</v>
      </c>
      <c r="Q194" s="187">
        <v>330453.89</v>
      </c>
      <c r="R194" s="187">
        <v>16959.32</v>
      </c>
      <c r="S194" s="187">
        <v>12125.28</v>
      </c>
      <c r="T194" s="187">
        <v>10287.83</v>
      </c>
      <c r="U194" s="187">
        <v>150000</v>
      </c>
      <c r="V194" s="187">
        <v>1017513.46</v>
      </c>
      <c r="W194" s="187">
        <v>77893555.83</v>
      </c>
      <c r="X194" s="187">
        <v>900000</v>
      </c>
      <c r="Y194" s="187">
        <v>474142.65</v>
      </c>
      <c r="Z194" s="187">
        <v>0</v>
      </c>
      <c r="AA194" s="187">
        <v>11421.75</v>
      </c>
      <c r="AB194" s="187">
        <v>11421.75</v>
      </c>
      <c r="AC194" s="187">
        <v>11107</v>
      </c>
      <c r="AD194" s="187">
        <v>314.75</v>
      </c>
      <c r="AE194" s="187">
        <v>0</v>
      </c>
      <c r="AF194" s="187">
        <v>0</v>
      </c>
      <c r="AG194" s="187">
        <v>0</v>
      </c>
      <c r="AH194" s="187">
        <v>777526.75</v>
      </c>
      <c r="AI194" s="187">
        <v>75741571.68</v>
      </c>
      <c r="AJ194" s="187">
        <v>2072873</v>
      </c>
      <c r="AK194" s="187">
        <v>957667.33</v>
      </c>
      <c r="AL194" s="199">
        <v>1.03</v>
      </c>
      <c r="AM194" s="187">
        <v>3894677.79</v>
      </c>
      <c r="AN194" s="187">
        <v>72804561</v>
      </c>
      <c r="AO194" s="187">
        <v>30755.72</v>
      </c>
      <c r="AP194" s="187">
        <v>437942.02</v>
      </c>
      <c r="AQ194" s="187">
        <v>407186.3</v>
      </c>
      <c r="AR194" s="187">
        <v>72397375</v>
      </c>
      <c r="AS194" s="187">
        <v>36390859.25</v>
      </c>
      <c r="AT194" s="187">
        <v>36402281</v>
      </c>
      <c r="AU194" s="187">
        <v>0</v>
      </c>
      <c r="AV194" s="187">
        <v>0</v>
      </c>
      <c r="AW194" s="187">
        <v>777526.75</v>
      </c>
      <c r="AX194" s="187">
        <v>0</v>
      </c>
      <c r="AY194" s="183" t="s">
        <v>781</v>
      </c>
      <c r="AZ194" s="182" t="s">
        <v>762</v>
      </c>
      <c r="BA194" s="193" t="s">
        <v>211</v>
      </c>
    </row>
    <row r="195" spans="1:53" ht="15">
      <c r="A195" s="21">
        <v>191</v>
      </c>
      <c r="B195" s="22" t="s">
        <v>612</v>
      </c>
      <c r="C195" s="103" t="s">
        <v>613</v>
      </c>
      <c r="D195" s="187">
        <v>5903</v>
      </c>
      <c r="E195" s="187">
        <v>196557950</v>
      </c>
      <c r="F195" s="187">
        <v>90809772.9</v>
      </c>
      <c r="G195" s="187">
        <v>1574794.45</v>
      </c>
      <c r="H195" s="187">
        <v>2786159.12</v>
      </c>
      <c r="I195" s="187">
        <v>1211364.67</v>
      </c>
      <c r="J195" s="187">
        <v>4583636.25</v>
      </c>
      <c r="K195" s="187">
        <v>23436.95</v>
      </c>
      <c r="L195" s="187">
        <v>0</v>
      </c>
      <c r="M195" s="187">
        <v>62205.18</v>
      </c>
      <c r="N195" s="187">
        <v>4192313.78</v>
      </c>
      <c r="O195" s="187">
        <v>10072956.83</v>
      </c>
      <c r="P195" s="187">
        <v>112103.62</v>
      </c>
      <c r="Q195" s="187">
        <v>35098.42</v>
      </c>
      <c r="R195" s="187">
        <v>0</v>
      </c>
      <c r="S195" s="187">
        <v>0</v>
      </c>
      <c r="T195" s="187">
        <v>0</v>
      </c>
      <c r="U195" s="187">
        <v>0</v>
      </c>
      <c r="V195" s="187">
        <v>147202.04</v>
      </c>
      <c r="W195" s="187">
        <v>80589614.03</v>
      </c>
      <c r="X195" s="187">
        <v>800000</v>
      </c>
      <c r="Y195" s="187">
        <v>268737.83</v>
      </c>
      <c r="Z195" s="187">
        <v>0</v>
      </c>
      <c r="AA195" s="187">
        <v>0</v>
      </c>
      <c r="AB195" s="187">
        <v>0</v>
      </c>
      <c r="AC195" s="187">
        <v>0</v>
      </c>
      <c r="AD195" s="187">
        <v>0</v>
      </c>
      <c r="AE195" s="187">
        <v>0</v>
      </c>
      <c r="AF195" s="187">
        <v>0</v>
      </c>
      <c r="AG195" s="187">
        <v>0</v>
      </c>
      <c r="AH195" s="187">
        <v>0</v>
      </c>
      <c r="AI195" s="187">
        <v>79520876.2</v>
      </c>
      <c r="AJ195" s="187">
        <v>-2750000</v>
      </c>
      <c r="AK195" s="187">
        <v>-1270500</v>
      </c>
      <c r="AL195" s="199">
        <v>-1.4</v>
      </c>
      <c r="AM195" s="187">
        <v>2976897</v>
      </c>
      <c r="AN195" s="187">
        <v>75273479</v>
      </c>
      <c r="AO195" s="187">
        <v>136439.28</v>
      </c>
      <c r="AP195" s="187">
        <v>114458.1</v>
      </c>
      <c r="AQ195" s="187">
        <v>-21981.18</v>
      </c>
      <c r="AR195" s="187">
        <v>75295460</v>
      </c>
      <c r="AS195" s="187">
        <v>37636740</v>
      </c>
      <c r="AT195" s="187">
        <v>30109392</v>
      </c>
      <c r="AU195" s="187">
        <v>7527348</v>
      </c>
      <c r="AV195" s="187">
        <v>0</v>
      </c>
      <c r="AW195" s="187">
        <v>0</v>
      </c>
      <c r="AX195" s="187">
        <v>0</v>
      </c>
      <c r="AY195" s="183" t="s">
        <v>793</v>
      </c>
      <c r="AZ195" s="182" t="s">
        <v>762</v>
      </c>
      <c r="BA195" s="193" t="s">
        <v>612</v>
      </c>
    </row>
    <row r="196" spans="1:53" ht="15">
      <c r="A196" s="21">
        <v>192</v>
      </c>
      <c r="B196" s="22" t="s">
        <v>614</v>
      </c>
      <c r="C196" s="103" t="s">
        <v>615</v>
      </c>
      <c r="D196" s="187">
        <v>11127</v>
      </c>
      <c r="E196" s="187">
        <v>324315456</v>
      </c>
      <c r="F196" s="187">
        <v>149833740.67</v>
      </c>
      <c r="G196" s="187">
        <v>2346256.24</v>
      </c>
      <c r="H196" s="187">
        <v>4496725.32</v>
      </c>
      <c r="I196" s="187">
        <v>2150469.08</v>
      </c>
      <c r="J196" s="187">
        <v>11731597.14</v>
      </c>
      <c r="K196" s="187">
        <v>44173.4</v>
      </c>
      <c r="L196" s="187">
        <v>0</v>
      </c>
      <c r="M196" s="187">
        <v>237047.12</v>
      </c>
      <c r="N196" s="187">
        <v>6405651.77</v>
      </c>
      <c r="O196" s="187">
        <v>20568938.51</v>
      </c>
      <c r="P196" s="187">
        <v>165367.6</v>
      </c>
      <c r="Q196" s="187">
        <v>460880.22</v>
      </c>
      <c r="R196" s="187">
        <v>785.4</v>
      </c>
      <c r="S196" s="187">
        <v>0</v>
      </c>
      <c r="T196" s="187">
        <v>0</v>
      </c>
      <c r="U196" s="187">
        <v>0</v>
      </c>
      <c r="V196" s="187">
        <v>627033.22</v>
      </c>
      <c r="W196" s="187">
        <v>128637768.94</v>
      </c>
      <c r="X196" s="187">
        <v>1400000</v>
      </c>
      <c r="Y196" s="187">
        <v>497328.88</v>
      </c>
      <c r="Z196" s="187">
        <v>0</v>
      </c>
      <c r="AA196" s="187">
        <v>54000</v>
      </c>
      <c r="AB196" s="187">
        <v>3954570.5</v>
      </c>
      <c r="AC196" s="187">
        <v>3847068.54</v>
      </c>
      <c r="AD196" s="187">
        <v>107501.96</v>
      </c>
      <c r="AE196" s="187">
        <v>5632679.09</v>
      </c>
      <c r="AF196" s="187">
        <v>5489940.63</v>
      </c>
      <c r="AG196" s="187">
        <v>142738.46</v>
      </c>
      <c r="AH196" s="187">
        <v>0</v>
      </c>
      <c r="AI196" s="187">
        <v>126490199.64</v>
      </c>
      <c r="AJ196" s="187">
        <v>0</v>
      </c>
      <c r="AK196" s="187">
        <v>0</v>
      </c>
      <c r="AL196" s="199">
        <v>0</v>
      </c>
      <c r="AM196" s="187">
        <v>16795732</v>
      </c>
      <c r="AN196" s="187">
        <v>109694468</v>
      </c>
      <c r="AO196" s="187">
        <v>2724839.17</v>
      </c>
      <c r="AP196" s="187">
        <v>94269.78</v>
      </c>
      <c r="AQ196" s="187">
        <v>-2630569.39</v>
      </c>
      <c r="AR196" s="187">
        <v>112325037</v>
      </c>
      <c r="AS196" s="187">
        <v>54793234</v>
      </c>
      <c r="AT196" s="187">
        <v>53750289</v>
      </c>
      <c r="AU196" s="187">
        <v>0</v>
      </c>
      <c r="AV196" s="187">
        <v>1096945</v>
      </c>
      <c r="AW196" s="187">
        <v>0</v>
      </c>
      <c r="AX196" s="187">
        <v>0</v>
      </c>
      <c r="AY196" s="183" t="s">
        <v>781</v>
      </c>
      <c r="AZ196" s="182" t="s">
        <v>767</v>
      </c>
      <c r="BA196" s="193" t="s">
        <v>614</v>
      </c>
    </row>
    <row r="197" spans="1:53" ht="15">
      <c r="A197" s="21">
        <v>193</v>
      </c>
      <c r="B197" s="22" t="s">
        <v>616</v>
      </c>
      <c r="C197" s="103" t="s">
        <v>617</v>
      </c>
      <c r="D197" s="187">
        <v>3041</v>
      </c>
      <c r="E197" s="187">
        <v>85625742</v>
      </c>
      <c r="F197" s="187">
        <v>39559092.8</v>
      </c>
      <c r="G197" s="187">
        <v>658708.67</v>
      </c>
      <c r="H197" s="187">
        <v>1501527.48</v>
      </c>
      <c r="I197" s="187">
        <v>842818.81</v>
      </c>
      <c r="J197" s="187">
        <v>1620233.57</v>
      </c>
      <c r="K197" s="187">
        <v>7536</v>
      </c>
      <c r="L197" s="187">
        <v>0</v>
      </c>
      <c r="M197" s="187">
        <v>36693.48</v>
      </c>
      <c r="N197" s="187">
        <v>748621.75</v>
      </c>
      <c r="O197" s="187">
        <v>3255903.61</v>
      </c>
      <c r="P197" s="187">
        <v>109961.8</v>
      </c>
      <c r="Q197" s="187">
        <v>83573.99</v>
      </c>
      <c r="R197" s="187">
        <v>0</v>
      </c>
      <c r="S197" s="187">
        <v>0</v>
      </c>
      <c r="T197" s="187">
        <v>0</v>
      </c>
      <c r="U197" s="187">
        <v>0</v>
      </c>
      <c r="V197" s="187">
        <v>193535.79</v>
      </c>
      <c r="W197" s="187">
        <v>36109653.4</v>
      </c>
      <c r="X197" s="187">
        <v>722193.07</v>
      </c>
      <c r="Y197" s="187">
        <v>136144.99</v>
      </c>
      <c r="Z197" s="187">
        <v>0</v>
      </c>
      <c r="AA197" s="187">
        <v>0</v>
      </c>
      <c r="AB197" s="187">
        <v>0</v>
      </c>
      <c r="AC197" s="187">
        <v>0</v>
      </c>
      <c r="AD197" s="187">
        <v>0</v>
      </c>
      <c r="AE197" s="187">
        <v>0</v>
      </c>
      <c r="AF197" s="187">
        <v>0</v>
      </c>
      <c r="AG197" s="187">
        <v>0</v>
      </c>
      <c r="AH197" s="187">
        <v>0</v>
      </c>
      <c r="AI197" s="187">
        <v>35251315.34</v>
      </c>
      <c r="AJ197" s="187">
        <v>-400000</v>
      </c>
      <c r="AK197" s="187">
        <v>-184800</v>
      </c>
      <c r="AL197" s="199">
        <v>-0.47</v>
      </c>
      <c r="AM197" s="187">
        <v>2000000</v>
      </c>
      <c r="AN197" s="187">
        <v>33066515</v>
      </c>
      <c r="AO197" s="187">
        <v>53292.42</v>
      </c>
      <c r="AP197" s="187">
        <v>33441.7</v>
      </c>
      <c r="AQ197" s="187">
        <v>-19850.72</v>
      </c>
      <c r="AR197" s="187">
        <v>33086366</v>
      </c>
      <c r="AS197" s="187">
        <v>16533258</v>
      </c>
      <c r="AT197" s="187">
        <v>13226606</v>
      </c>
      <c r="AU197" s="187">
        <v>3306652</v>
      </c>
      <c r="AV197" s="187">
        <v>0</v>
      </c>
      <c r="AW197" s="187">
        <v>0</v>
      </c>
      <c r="AX197" s="187">
        <v>0</v>
      </c>
      <c r="AY197" s="183" t="s">
        <v>821</v>
      </c>
      <c r="AZ197" s="182" t="s">
        <v>762</v>
      </c>
      <c r="BA197" s="193" t="s">
        <v>616</v>
      </c>
    </row>
    <row r="198" spans="1:53" ht="15">
      <c r="A198" s="21">
        <v>194</v>
      </c>
      <c r="B198" s="22" t="s">
        <v>618</v>
      </c>
      <c r="C198" s="103" t="s">
        <v>619</v>
      </c>
      <c r="D198" s="187">
        <v>1326</v>
      </c>
      <c r="E198" s="187">
        <v>31441243</v>
      </c>
      <c r="F198" s="187">
        <v>14525854.27</v>
      </c>
      <c r="G198" s="187">
        <v>228932.8</v>
      </c>
      <c r="H198" s="187">
        <v>850994.31</v>
      </c>
      <c r="I198" s="187">
        <v>622061.51</v>
      </c>
      <c r="J198" s="187">
        <v>1329518</v>
      </c>
      <c r="K198" s="187">
        <v>0</v>
      </c>
      <c r="L198" s="187">
        <v>0</v>
      </c>
      <c r="M198" s="187">
        <v>0</v>
      </c>
      <c r="N198" s="187">
        <v>458303.39</v>
      </c>
      <c r="O198" s="187">
        <v>2409882.9</v>
      </c>
      <c r="P198" s="187">
        <v>54160.29</v>
      </c>
      <c r="Q198" s="187">
        <v>12903.66</v>
      </c>
      <c r="R198" s="187">
        <v>0</v>
      </c>
      <c r="S198" s="187">
        <v>0</v>
      </c>
      <c r="T198" s="187">
        <v>0</v>
      </c>
      <c r="U198" s="187">
        <v>0</v>
      </c>
      <c r="V198" s="187">
        <v>67063.95</v>
      </c>
      <c r="W198" s="187">
        <v>12048907.42</v>
      </c>
      <c r="X198" s="187">
        <v>124489</v>
      </c>
      <c r="Y198" s="187">
        <v>56189.27</v>
      </c>
      <c r="Z198" s="187">
        <v>0</v>
      </c>
      <c r="AA198" s="187">
        <v>0</v>
      </c>
      <c r="AB198" s="187">
        <v>0</v>
      </c>
      <c r="AC198" s="187">
        <v>0</v>
      </c>
      <c r="AD198" s="187">
        <v>0</v>
      </c>
      <c r="AE198" s="187">
        <v>0</v>
      </c>
      <c r="AF198" s="187">
        <v>0</v>
      </c>
      <c r="AG198" s="187">
        <v>0</v>
      </c>
      <c r="AH198" s="187">
        <v>0</v>
      </c>
      <c r="AI198" s="187">
        <v>11868229.15</v>
      </c>
      <c r="AJ198" s="187">
        <v>70000</v>
      </c>
      <c r="AK198" s="187">
        <v>32340</v>
      </c>
      <c r="AL198" s="199">
        <v>0.22</v>
      </c>
      <c r="AM198" s="187">
        <v>602445</v>
      </c>
      <c r="AN198" s="187">
        <v>11298124</v>
      </c>
      <c r="AO198" s="187">
        <v>2562.35</v>
      </c>
      <c r="AP198" s="187">
        <v>8433.05</v>
      </c>
      <c r="AQ198" s="187">
        <v>5870.7</v>
      </c>
      <c r="AR198" s="187">
        <v>11292253</v>
      </c>
      <c r="AS198" s="187">
        <v>5649062</v>
      </c>
      <c r="AT198" s="187">
        <v>4519250</v>
      </c>
      <c r="AU198" s="187">
        <v>1016831</v>
      </c>
      <c r="AV198" s="187">
        <v>112981</v>
      </c>
      <c r="AW198" s="187">
        <v>0</v>
      </c>
      <c r="AX198" s="187">
        <v>0</v>
      </c>
      <c r="AY198" s="183" t="s">
        <v>785</v>
      </c>
      <c r="AZ198" s="182" t="s">
        <v>786</v>
      </c>
      <c r="BA198" s="193" t="s">
        <v>618</v>
      </c>
    </row>
    <row r="199" spans="1:53" ht="15">
      <c r="A199" s="21">
        <v>195</v>
      </c>
      <c r="B199" s="22" t="s">
        <v>620</v>
      </c>
      <c r="C199" s="103" t="s">
        <v>621</v>
      </c>
      <c r="D199" s="187">
        <v>7326</v>
      </c>
      <c r="E199" s="187">
        <v>155568115</v>
      </c>
      <c r="F199" s="187">
        <v>71872469.13</v>
      </c>
      <c r="G199" s="187">
        <v>1155178.76</v>
      </c>
      <c r="H199" s="187">
        <v>4937211.3</v>
      </c>
      <c r="I199" s="187">
        <v>3782032.54</v>
      </c>
      <c r="J199" s="187">
        <v>3562276.31</v>
      </c>
      <c r="K199" s="187">
        <v>81982.26</v>
      </c>
      <c r="L199" s="187">
        <v>11822.09</v>
      </c>
      <c r="M199" s="187">
        <v>52534.51</v>
      </c>
      <c r="N199" s="187">
        <v>3745841.13</v>
      </c>
      <c r="O199" s="187">
        <v>11236488.84</v>
      </c>
      <c r="P199" s="187">
        <v>231900.68</v>
      </c>
      <c r="Q199" s="187">
        <v>85488.22</v>
      </c>
      <c r="R199" s="187">
        <v>336.76</v>
      </c>
      <c r="S199" s="187">
        <v>1624.95</v>
      </c>
      <c r="T199" s="187">
        <v>0</v>
      </c>
      <c r="U199" s="187">
        <v>0</v>
      </c>
      <c r="V199" s="187">
        <v>319350.61</v>
      </c>
      <c r="W199" s="187">
        <v>60316629.68</v>
      </c>
      <c r="X199" s="187">
        <v>1192521</v>
      </c>
      <c r="Y199" s="187">
        <v>309622.95</v>
      </c>
      <c r="Z199" s="187">
        <v>0</v>
      </c>
      <c r="AA199" s="187">
        <v>0</v>
      </c>
      <c r="AB199" s="187">
        <v>0</v>
      </c>
      <c r="AC199" s="187">
        <v>0</v>
      </c>
      <c r="AD199" s="187">
        <v>0</v>
      </c>
      <c r="AE199" s="187">
        <v>0</v>
      </c>
      <c r="AF199" s="187">
        <v>0</v>
      </c>
      <c r="AG199" s="187">
        <v>0</v>
      </c>
      <c r="AH199" s="187">
        <v>0</v>
      </c>
      <c r="AI199" s="187">
        <v>58814485.73</v>
      </c>
      <c r="AJ199" s="187">
        <v>884150</v>
      </c>
      <c r="AK199" s="187">
        <v>408477.3</v>
      </c>
      <c r="AL199" s="199">
        <v>0.57</v>
      </c>
      <c r="AM199" s="187">
        <v>2612768</v>
      </c>
      <c r="AN199" s="187">
        <v>56610195</v>
      </c>
      <c r="AO199" s="187">
        <v>25415.97</v>
      </c>
      <c r="AP199" s="187">
        <v>105789.52</v>
      </c>
      <c r="AQ199" s="187">
        <v>80373.55</v>
      </c>
      <c r="AR199" s="187">
        <v>56529821</v>
      </c>
      <c r="AS199" s="187">
        <v>28305098</v>
      </c>
      <c r="AT199" s="187">
        <v>27738996</v>
      </c>
      <c r="AU199" s="187">
        <v>0</v>
      </c>
      <c r="AV199" s="187">
        <v>566102</v>
      </c>
      <c r="AW199" s="187">
        <v>0</v>
      </c>
      <c r="AX199" s="187">
        <v>0</v>
      </c>
      <c r="AY199" s="183" t="s">
        <v>775</v>
      </c>
      <c r="AZ199" s="182" t="s">
        <v>788</v>
      </c>
      <c r="BA199" s="193" t="s">
        <v>620</v>
      </c>
    </row>
    <row r="200" spans="1:53" ht="15">
      <c r="A200" s="21">
        <v>196</v>
      </c>
      <c r="B200" s="22" t="s">
        <v>622</v>
      </c>
      <c r="C200" s="103" t="s">
        <v>623</v>
      </c>
      <c r="D200" s="187">
        <v>3851</v>
      </c>
      <c r="E200" s="187">
        <v>230253574</v>
      </c>
      <c r="F200" s="187">
        <v>106377151.19</v>
      </c>
      <c r="G200" s="187">
        <v>1964970.71</v>
      </c>
      <c r="H200" s="187">
        <v>1043498.07</v>
      </c>
      <c r="I200" s="187">
        <v>-921472.64</v>
      </c>
      <c r="J200" s="187">
        <v>18985971.92</v>
      </c>
      <c r="K200" s="187">
        <v>33177.24</v>
      </c>
      <c r="L200" s="187">
        <v>0</v>
      </c>
      <c r="M200" s="187">
        <v>60000</v>
      </c>
      <c r="N200" s="187">
        <v>2949001.37</v>
      </c>
      <c r="O200" s="187">
        <v>21106677.89</v>
      </c>
      <c r="P200" s="187">
        <v>0</v>
      </c>
      <c r="Q200" s="187">
        <v>52949.83</v>
      </c>
      <c r="R200" s="187">
        <v>0</v>
      </c>
      <c r="S200" s="187">
        <v>0</v>
      </c>
      <c r="T200" s="187">
        <v>0</v>
      </c>
      <c r="U200" s="187">
        <v>0</v>
      </c>
      <c r="V200" s="187">
        <v>52949.83</v>
      </c>
      <c r="W200" s="187">
        <v>85217523.47</v>
      </c>
      <c r="X200" s="187">
        <v>851958.09</v>
      </c>
      <c r="Y200" s="187">
        <v>220001.38</v>
      </c>
      <c r="Z200" s="187">
        <v>0</v>
      </c>
      <c r="AA200" s="187">
        <v>0</v>
      </c>
      <c r="AB200" s="187">
        <v>0</v>
      </c>
      <c r="AC200" s="187">
        <v>0</v>
      </c>
      <c r="AD200" s="187">
        <v>0</v>
      </c>
      <c r="AE200" s="187">
        <v>0</v>
      </c>
      <c r="AF200" s="187">
        <v>0</v>
      </c>
      <c r="AG200" s="187">
        <v>0</v>
      </c>
      <c r="AH200" s="187">
        <v>0</v>
      </c>
      <c r="AI200" s="187">
        <v>84145564</v>
      </c>
      <c r="AJ200" s="187">
        <v>2255066</v>
      </c>
      <c r="AK200" s="187">
        <v>1041840.49</v>
      </c>
      <c r="AL200" s="199">
        <v>0.98</v>
      </c>
      <c r="AM200" s="187">
        <v>4429745.88</v>
      </c>
      <c r="AN200" s="187">
        <v>80757659</v>
      </c>
      <c r="AO200" s="187">
        <v>134286.3</v>
      </c>
      <c r="AP200" s="187">
        <v>130938.91</v>
      </c>
      <c r="AQ200" s="187">
        <v>-3347.39</v>
      </c>
      <c r="AR200" s="187">
        <v>80761006</v>
      </c>
      <c r="AS200" s="187">
        <v>40378830</v>
      </c>
      <c r="AT200" s="187">
        <v>32303064</v>
      </c>
      <c r="AU200" s="187">
        <v>8075766</v>
      </c>
      <c r="AV200" s="187">
        <v>0</v>
      </c>
      <c r="AW200" s="187">
        <v>0</v>
      </c>
      <c r="AX200" s="187">
        <v>0</v>
      </c>
      <c r="AY200" s="183" t="s">
        <v>804</v>
      </c>
      <c r="AZ200" s="182" t="s">
        <v>762</v>
      </c>
      <c r="BA200" s="193" t="s">
        <v>622</v>
      </c>
    </row>
    <row r="201" spans="1:53" ht="15">
      <c r="A201" s="21">
        <v>197</v>
      </c>
      <c r="B201" s="22" t="s">
        <v>624</v>
      </c>
      <c r="C201" s="103" t="s">
        <v>625</v>
      </c>
      <c r="D201" s="187">
        <v>3480</v>
      </c>
      <c r="E201" s="187">
        <v>52265154</v>
      </c>
      <c r="F201" s="187">
        <v>24146501.15</v>
      </c>
      <c r="G201" s="187">
        <v>344103.75</v>
      </c>
      <c r="H201" s="187">
        <v>2245546.63</v>
      </c>
      <c r="I201" s="187">
        <v>1901442.88</v>
      </c>
      <c r="J201" s="187">
        <v>932358.25</v>
      </c>
      <c r="K201" s="187">
        <v>0</v>
      </c>
      <c r="L201" s="187">
        <v>576.36</v>
      </c>
      <c r="M201" s="187">
        <v>0</v>
      </c>
      <c r="N201" s="187">
        <v>909481.84</v>
      </c>
      <c r="O201" s="187">
        <v>3743859.33</v>
      </c>
      <c r="P201" s="187">
        <v>111769.69</v>
      </c>
      <c r="Q201" s="187">
        <v>109630.71</v>
      </c>
      <c r="R201" s="187">
        <v>0</v>
      </c>
      <c r="S201" s="187">
        <v>576.36</v>
      </c>
      <c r="T201" s="187">
        <v>0</v>
      </c>
      <c r="U201" s="187">
        <v>0</v>
      </c>
      <c r="V201" s="187">
        <v>221976.76</v>
      </c>
      <c r="W201" s="187">
        <v>20180665.06</v>
      </c>
      <c r="X201" s="187">
        <v>403613.3</v>
      </c>
      <c r="Y201" s="187">
        <v>137523.35</v>
      </c>
      <c r="Z201" s="187">
        <v>0</v>
      </c>
      <c r="AA201" s="187">
        <v>0</v>
      </c>
      <c r="AB201" s="187">
        <v>0</v>
      </c>
      <c r="AC201" s="187">
        <v>0</v>
      </c>
      <c r="AD201" s="187">
        <v>0</v>
      </c>
      <c r="AE201" s="187">
        <v>0</v>
      </c>
      <c r="AF201" s="187">
        <v>0</v>
      </c>
      <c r="AG201" s="187">
        <v>0</v>
      </c>
      <c r="AH201" s="187">
        <v>0</v>
      </c>
      <c r="AI201" s="187">
        <v>19639528.41</v>
      </c>
      <c r="AJ201" s="187">
        <v>-1045303</v>
      </c>
      <c r="AK201" s="187">
        <v>-482929.99</v>
      </c>
      <c r="AL201" s="199">
        <v>-2</v>
      </c>
      <c r="AM201" s="187">
        <v>1125917.04</v>
      </c>
      <c r="AN201" s="187">
        <v>18030681</v>
      </c>
      <c r="AO201" s="187">
        <v>44845.96</v>
      </c>
      <c r="AP201" s="187">
        <v>221367.9</v>
      </c>
      <c r="AQ201" s="187">
        <v>176521.94</v>
      </c>
      <c r="AR201" s="187">
        <v>17854159</v>
      </c>
      <c r="AS201" s="187">
        <v>9015341</v>
      </c>
      <c r="AT201" s="187">
        <v>7212272</v>
      </c>
      <c r="AU201" s="187">
        <v>1622761</v>
      </c>
      <c r="AV201" s="187">
        <v>180307</v>
      </c>
      <c r="AW201" s="187">
        <v>0</v>
      </c>
      <c r="AX201" s="187">
        <v>0</v>
      </c>
      <c r="AY201" s="183" t="s">
        <v>798</v>
      </c>
      <c r="AZ201" s="182" t="s">
        <v>787</v>
      </c>
      <c r="BA201" s="193" t="s">
        <v>624</v>
      </c>
    </row>
    <row r="202" spans="1:53" ht="15">
      <c r="A202" s="21">
        <v>198</v>
      </c>
      <c r="B202" s="22" t="s">
        <v>626</v>
      </c>
      <c r="C202" s="103" t="s">
        <v>627</v>
      </c>
      <c r="D202" s="187">
        <v>5549</v>
      </c>
      <c r="E202" s="187">
        <v>227005535</v>
      </c>
      <c r="F202" s="187">
        <v>104876557.17</v>
      </c>
      <c r="G202" s="187">
        <v>1854304.58</v>
      </c>
      <c r="H202" s="187">
        <v>2575116.48</v>
      </c>
      <c r="I202" s="187">
        <v>720811.9</v>
      </c>
      <c r="J202" s="187">
        <v>4818117.03</v>
      </c>
      <c r="K202" s="187">
        <v>53882.4</v>
      </c>
      <c r="L202" s="187">
        <v>13122.07</v>
      </c>
      <c r="M202" s="187">
        <v>0</v>
      </c>
      <c r="N202" s="187">
        <v>1319510.33</v>
      </c>
      <c r="O202" s="187">
        <v>6925443.73</v>
      </c>
      <c r="P202" s="187">
        <v>259915.52</v>
      </c>
      <c r="Q202" s="187">
        <v>5004.37</v>
      </c>
      <c r="R202" s="187">
        <v>2531.62</v>
      </c>
      <c r="S202" s="187">
        <v>5192.32</v>
      </c>
      <c r="T202" s="187">
        <v>0</v>
      </c>
      <c r="U202" s="187">
        <v>0</v>
      </c>
      <c r="V202" s="187">
        <v>272643.83</v>
      </c>
      <c r="W202" s="187">
        <v>97678469.61</v>
      </c>
      <c r="X202" s="187">
        <v>1074463.17</v>
      </c>
      <c r="Y202" s="187">
        <v>275536.62</v>
      </c>
      <c r="Z202" s="187">
        <v>0</v>
      </c>
      <c r="AA202" s="187">
        <v>0</v>
      </c>
      <c r="AB202" s="187">
        <v>0</v>
      </c>
      <c r="AC202" s="187">
        <v>0</v>
      </c>
      <c r="AD202" s="187">
        <v>0</v>
      </c>
      <c r="AE202" s="187">
        <v>0</v>
      </c>
      <c r="AF202" s="187">
        <v>0</v>
      </c>
      <c r="AG202" s="187">
        <v>0</v>
      </c>
      <c r="AH202" s="187">
        <v>0</v>
      </c>
      <c r="AI202" s="187">
        <v>96328469.82</v>
      </c>
      <c r="AJ202" s="187">
        <v>-5675131</v>
      </c>
      <c r="AK202" s="187">
        <v>-2621910.52</v>
      </c>
      <c r="AL202" s="199">
        <v>-2.5</v>
      </c>
      <c r="AM202" s="187">
        <v>5685484.16</v>
      </c>
      <c r="AN202" s="187">
        <v>88021075</v>
      </c>
      <c r="AO202" s="187">
        <v>113687.11</v>
      </c>
      <c r="AP202" s="187">
        <v>1582919.18</v>
      </c>
      <c r="AQ202" s="187">
        <v>1469232.07</v>
      </c>
      <c r="AR202" s="187">
        <v>86551843</v>
      </c>
      <c r="AS202" s="187">
        <v>44010538</v>
      </c>
      <c r="AT202" s="187">
        <v>43130327</v>
      </c>
      <c r="AU202" s="187">
        <v>0</v>
      </c>
      <c r="AV202" s="187">
        <v>880211</v>
      </c>
      <c r="AW202" s="187">
        <v>0</v>
      </c>
      <c r="AX202" s="187">
        <v>0</v>
      </c>
      <c r="AY202" s="183" t="s">
        <v>781</v>
      </c>
      <c r="AZ202" s="182" t="s">
        <v>800</v>
      </c>
      <c r="BA202" s="193" t="s">
        <v>626</v>
      </c>
    </row>
    <row r="203" spans="1:53" ht="15">
      <c r="A203" s="21">
        <v>199</v>
      </c>
      <c r="B203" s="22" t="s">
        <v>628</v>
      </c>
      <c r="C203" s="103" t="s">
        <v>629</v>
      </c>
      <c r="D203" s="187">
        <v>6825</v>
      </c>
      <c r="E203" s="187">
        <v>225939929</v>
      </c>
      <c r="F203" s="187">
        <v>104384247.2</v>
      </c>
      <c r="G203" s="187">
        <v>1789707.63</v>
      </c>
      <c r="H203" s="187">
        <v>3796392.82</v>
      </c>
      <c r="I203" s="187">
        <v>2006685.19</v>
      </c>
      <c r="J203" s="187">
        <v>9814704.75</v>
      </c>
      <c r="K203" s="187">
        <v>14162.67</v>
      </c>
      <c r="L203" s="187">
        <v>0</v>
      </c>
      <c r="M203" s="187">
        <v>240000</v>
      </c>
      <c r="N203" s="187">
        <v>2414547.52</v>
      </c>
      <c r="O203" s="187">
        <v>14490100.13</v>
      </c>
      <c r="P203" s="187">
        <v>179334.11</v>
      </c>
      <c r="Q203" s="187">
        <v>1332091.94</v>
      </c>
      <c r="R203" s="187">
        <v>0</v>
      </c>
      <c r="S203" s="187">
        <v>0</v>
      </c>
      <c r="T203" s="187">
        <v>0</v>
      </c>
      <c r="U203" s="187">
        <v>198228.26</v>
      </c>
      <c r="V203" s="187">
        <v>1709654.31</v>
      </c>
      <c r="W203" s="187">
        <v>88184492.76</v>
      </c>
      <c r="X203" s="187">
        <v>1078270.76</v>
      </c>
      <c r="Y203" s="187">
        <v>310279.06</v>
      </c>
      <c r="Z203" s="187">
        <v>0</v>
      </c>
      <c r="AA203" s="187">
        <v>0</v>
      </c>
      <c r="AB203" s="187">
        <v>0</v>
      </c>
      <c r="AC203" s="187">
        <v>0</v>
      </c>
      <c r="AD203" s="187">
        <v>0</v>
      </c>
      <c r="AE203" s="187">
        <v>0</v>
      </c>
      <c r="AF203" s="187">
        <v>0</v>
      </c>
      <c r="AG203" s="187">
        <v>0</v>
      </c>
      <c r="AH203" s="187">
        <v>0</v>
      </c>
      <c r="AI203" s="187">
        <v>86795942.94</v>
      </c>
      <c r="AJ203" s="187">
        <v>-367500</v>
      </c>
      <c r="AK203" s="187">
        <v>-169785</v>
      </c>
      <c r="AL203" s="199">
        <v>-0.16</v>
      </c>
      <c r="AM203" s="187">
        <v>638123.9</v>
      </c>
      <c r="AN203" s="187">
        <v>85988034</v>
      </c>
      <c r="AO203" s="187">
        <v>361278.03</v>
      </c>
      <c r="AP203" s="187">
        <v>228832.91</v>
      </c>
      <c r="AQ203" s="187">
        <v>-132445.12</v>
      </c>
      <c r="AR203" s="187">
        <v>86120479</v>
      </c>
      <c r="AS203" s="187">
        <v>42994017</v>
      </c>
      <c r="AT203" s="187">
        <v>42134137</v>
      </c>
      <c r="AU203" s="187">
        <v>0</v>
      </c>
      <c r="AV203" s="187">
        <v>859880</v>
      </c>
      <c r="AW203" s="187">
        <v>0</v>
      </c>
      <c r="AX203" s="187">
        <v>0</v>
      </c>
      <c r="AY203" s="183" t="s">
        <v>781</v>
      </c>
      <c r="AZ203" s="182" t="s">
        <v>813</v>
      </c>
      <c r="BA203" s="193" t="s">
        <v>628</v>
      </c>
    </row>
    <row r="204" spans="1:53" ht="15">
      <c r="A204" s="21">
        <v>200</v>
      </c>
      <c r="B204" s="22" t="s">
        <v>630</v>
      </c>
      <c r="C204" s="103" t="s">
        <v>631</v>
      </c>
      <c r="D204" s="187">
        <v>5452</v>
      </c>
      <c r="E204" s="187">
        <v>155480721</v>
      </c>
      <c r="F204" s="187">
        <v>71832093.1</v>
      </c>
      <c r="G204" s="187">
        <v>1228513.23</v>
      </c>
      <c r="H204" s="187">
        <v>2683414.84</v>
      </c>
      <c r="I204" s="187">
        <v>1454901.61</v>
      </c>
      <c r="J204" s="187">
        <v>3983896.61</v>
      </c>
      <c r="K204" s="187">
        <v>35381.52</v>
      </c>
      <c r="L204" s="187">
        <v>0</v>
      </c>
      <c r="M204" s="187">
        <v>0</v>
      </c>
      <c r="N204" s="187">
        <v>1860142.45</v>
      </c>
      <c r="O204" s="187">
        <v>7334322.19</v>
      </c>
      <c r="P204" s="187">
        <v>243215.6</v>
      </c>
      <c r="Q204" s="187">
        <v>39517.8</v>
      </c>
      <c r="R204" s="187">
        <v>2684.69</v>
      </c>
      <c r="S204" s="187">
        <v>0</v>
      </c>
      <c r="T204" s="187">
        <v>0</v>
      </c>
      <c r="U204" s="187">
        <v>0</v>
      </c>
      <c r="V204" s="187">
        <v>285418.09</v>
      </c>
      <c r="W204" s="187">
        <v>64212352.82</v>
      </c>
      <c r="X204" s="187">
        <v>575236</v>
      </c>
      <c r="Y204" s="187">
        <v>239641.26</v>
      </c>
      <c r="Z204" s="187">
        <v>0</v>
      </c>
      <c r="AA204" s="187">
        <v>0</v>
      </c>
      <c r="AB204" s="187">
        <v>0</v>
      </c>
      <c r="AC204" s="187">
        <v>0</v>
      </c>
      <c r="AD204" s="187">
        <v>0</v>
      </c>
      <c r="AE204" s="187">
        <v>0</v>
      </c>
      <c r="AF204" s="187">
        <v>0</v>
      </c>
      <c r="AG204" s="187">
        <v>0</v>
      </c>
      <c r="AH204" s="187">
        <v>0</v>
      </c>
      <c r="AI204" s="187">
        <v>63397475.56</v>
      </c>
      <c r="AJ204" s="187">
        <v>-7131693</v>
      </c>
      <c r="AK204" s="187">
        <v>-3294842.17</v>
      </c>
      <c r="AL204" s="199">
        <v>-4.59</v>
      </c>
      <c r="AM204" s="187">
        <v>509006</v>
      </c>
      <c r="AN204" s="187">
        <v>59593627</v>
      </c>
      <c r="AO204" s="187">
        <v>24570.58</v>
      </c>
      <c r="AP204" s="187">
        <v>65311.95</v>
      </c>
      <c r="AQ204" s="187">
        <v>40741.37</v>
      </c>
      <c r="AR204" s="187">
        <v>59552886</v>
      </c>
      <c r="AS204" s="187">
        <v>29796814</v>
      </c>
      <c r="AT204" s="187">
        <v>29200877</v>
      </c>
      <c r="AU204" s="187">
        <v>0</v>
      </c>
      <c r="AV204" s="187">
        <v>595936</v>
      </c>
      <c r="AW204" s="187">
        <v>0</v>
      </c>
      <c r="AX204" s="187">
        <v>0</v>
      </c>
      <c r="AY204" s="183" t="s">
        <v>781</v>
      </c>
      <c r="AZ204" s="182" t="s">
        <v>790</v>
      </c>
      <c r="BA204" s="193" t="s">
        <v>630</v>
      </c>
    </row>
    <row r="205" spans="1:53" ht="15">
      <c r="A205" s="21">
        <v>201</v>
      </c>
      <c r="B205" s="22" t="s">
        <v>632</v>
      </c>
      <c r="C205" s="103" t="s">
        <v>633</v>
      </c>
      <c r="D205" s="187">
        <v>5890</v>
      </c>
      <c r="E205" s="187">
        <v>204613702</v>
      </c>
      <c r="F205" s="187">
        <v>94531530.32</v>
      </c>
      <c r="G205" s="187">
        <v>1604737.8</v>
      </c>
      <c r="H205" s="187">
        <v>3089815.3</v>
      </c>
      <c r="I205" s="187">
        <v>1485077.5</v>
      </c>
      <c r="J205" s="187">
        <v>5686856.86</v>
      </c>
      <c r="K205" s="187">
        <v>36346.84</v>
      </c>
      <c r="L205" s="187">
        <v>0</v>
      </c>
      <c r="M205" s="187">
        <v>45000</v>
      </c>
      <c r="N205" s="187">
        <v>2200000</v>
      </c>
      <c r="O205" s="187">
        <v>9453281.2</v>
      </c>
      <c r="P205" s="187">
        <v>235000</v>
      </c>
      <c r="Q205" s="187">
        <v>9000</v>
      </c>
      <c r="R205" s="187">
        <v>2500</v>
      </c>
      <c r="S205" s="187">
        <v>0</v>
      </c>
      <c r="T205" s="187">
        <v>0</v>
      </c>
      <c r="U205" s="187">
        <v>0</v>
      </c>
      <c r="V205" s="187">
        <v>246500</v>
      </c>
      <c r="W205" s="187">
        <v>84831749.12</v>
      </c>
      <c r="X205" s="187">
        <v>845300</v>
      </c>
      <c r="Y205" s="187">
        <v>280689.44</v>
      </c>
      <c r="Z205" s="187">
        <v>0</v>
      </c>
      <c r="AA205" s="187">
        <v>0</v>
      </c>
      <c r="AB205" s="187">
        <v>0</v>
      </c>
      <c r="AC205" s="187">
        <v>0</v>
      </c>
      <c r="AD205" s="187">
        <v>0</v>
      </c>
      <c r="AE205" s="187">
        <v>0</v>
      </c>
      <c r="AF205" s="187">
        <v>0</v>
      </c>
      <c r="AG205" s="187">
        <v>0</v>
      </c>
      <c r="AH205" s="187">
        <v>0</v>
      </c>
      <c r="AI205" s="187">
        <v>83705759.68</v>
      </c>
      <c r="AJ205" s="187">
        <v>1844250</v>
      </c>
      <c r="AK205" s="187">
        <v>852043.5</v>
      </c>
      <c r="AL205" s="199">
        <v>0.9</v>
      </c>
      <c r="AM205" s="187">
        <v>5427987</v>
      </c>
      <c r="AN205" s="187">
        <v>79129816</v>
      </c>
      <c r="AO205" s="187">
        <v>553354.87</v>
      </c>
      <c r="AP205" s="187">
        <v>599600.61</v>
      </c>
      <c r="AQ205" s="187">
        <v>46245.74</v>
      </c>
      <c r="AR205" s="187">
        <v>79083570</v>
      </c>
      <c r="AS205" s="187">
        <v>39564908</v>
      </c>
      <c r="AT205" s="187">
        <v>38773610</v>
      </c>
      <c r="AU205" s="187">
        <v>0</v>
      </c>
      <c r="AV205" s="187">
        <v>791298</v>
      </c>
      <c r="AW205" s="187">
        <v>0</v>
      </c>
      <c r="AX205" s="187">
        <v>0</v>
      </c>
      <c r="AY205" s="183" t="s">
        <v>781</v>
      </c>
      <c r="AZ205" s="182" t="s">
        <v>780</v>
      </c>
      <c r="BA205" s="193" t="s">
        <v>632</v>
      </c>
    </row>
    <row r="206" spans="1:53" ht="15">
      <c r="A206" s="21">
        <v>202</v>
      </c>
      <c r="B206" s="22" t="s">
        <v>634</v>
      </c>
      <c r="C206" s="103" t="s">
        <v>635</v>
      </c>
      <c r="D206" s="187">
        <v>5313</v>
      </c>
      <c r="E206" s="187">
        <v>169374914</v>
      </c>
      <c r="F206" s="187">
        <v>78251210.27</v>
      </c>
      <c r="G206" s="187">
        <v>1357862.87</v>
      </c>
      <c r="H206" s="187">
        <v>2941540.34</v>
      </c>
      <c r="I206" s="187">
        <v>1583677.47</v>
      </c>
      <c r="J206" s="187">
        <v>4389370.84</v>
      </c>
      <c r="K206" s="187">
        <v>71265.08</v>
      </c>
      <c r="L206" s="187">
        <v>2954.7</v>
      </c>
      <c r="M206" s="187">
        <v>0</v>
      </c>
      <c r="N206" s="187">
        <v>3622224.04</v>
      </c>
      <c r="O206" s="187">
        <v>9669492.13</v>
      </c>
      <c r="P206" s="187">
        <v>66497.14</v>
      </c>
      <c r="Q206" s="187">
        <v>29345.65</v>
      </c>
      <c r="R206" s="187">
        <v>292.02</v>
      </c>
      <c r="S206" s="187">
        <v>1153.95</v>
      </c>
      <c r="T206" s="187">
        <v>0</v>
      </c>
      <c r="U206" s="187">
        <v>0</v>
      </c>
      <c r="V206" s="187">
        <v>97288.76</v>
      </c>
      <c r="W206" s="187">
        <v>68484429.38</v>
      </c>
      <c r="X206" s="187">
        <v>798000</v>
      </c>
      <c r="Y206" s="187">
        <v>239400.61</v>
      </c>
      <c r="Z206" s="187">
        <v>0</v>
      </c>
      <c r="AA206" s="187">
        <v>0</v>
      </c>
      <c r="AB206" s="187">
        <v>0</v>
      </c>
      <c r="AC206" s="187">
        <v>0</v>
      </c>
      <c r="AD206" s="187">
        <v>0</v>
      </c>
      <c r="AE206" s="187">
        <v>0</v>
      </c>
      <c r="AF206" s="187">
        <v>0</v>
      </c>
      <c r="AG206" s="187">
        <v>0</v>
      </c>
      <c r="AH206" s="187">
        <v>0</v>
      </c>
      <c r="AI206" s="187">
        <v>67447028.77</v>
      </c>
      <c r="AJ206" s="187">
        <v>423437.29</v>
      </c>
      <c r="AK206" s="187">
        <v>195628.03</v>
      </c>
      <c r="AL206" s="199">
        <v>0.25</v>
      </c>
      <c r="AM206" s="187">
        <v>3930872.75</v>
      </c>
      <c r="AN206" s="187">
        <v>63711784</v>
      </c>
      <c r="AO206" s="187">
        <v>27724.37</v>
      </c>
      <c r="AP206" s="187">
        <v>337951.64</v>
      </c>
      <c r="AQ206" s="187">
        <v>310227.27</v>
      </c>
      <c r="AR206" s="187">
        <v>63401557</v>
      </c>
      <c r="AS206" s="187">
        <v>31855892</v>
      </c>
      <c r="AT206" s="187">
        <v>25484714</v>
      </c>
      <c r="AU206" s="187">
        <v>5734061</v>
      </c>
      <c r="AV206" s="187">
        <v>637118</v>
      </c>
      <c r="AW206" s="187">
        <v>0</v>
      </c>
      <c r="AX206" s="187">
        <v>0</v>
      </c>
      <c r="AY206" s="183" t="s">
        <v>798</v>
      </c>
      <c r="AZ206" s="182" t="s">
        <v>787</v>
      </c>
      <c r="BA206" s="193" t="s">
        <v>634</v>
      </c>
    </row>
    <row r="207" spans="1:53" ht="15">
      <c r="A207" s="21">
        <v>203</v>
      </c>
      <c r="B207" s="22" t="s">
        <v>636</v>
      </c>
      <c r="C207" s="103" t="s">
        <v>637</v>
      </c>
      <c r="D207" s="187">
        <v>2304</v>
      </c>
      <c r="E207" s="187">
        <v>43414036</v>
      </c>
      <c r="F207" s="187">
        <v>20057284.63</v>
      </c>
      <c r="G207" s="187">
        <v>317093.12</v>
      </c>
      <c r="H207" s="187">
        <v>1452453</v>
      </c>
      <c r="I207" s="187">
        <v>1135359.88</v>
      </c>
      <c r="J207" s="187">
        <v>670529.3</v>
      </c>
      <c r="K207" s="187">
        <v>43256.6</v>
      </c>
      <c r="L207" s="187">
        <v>10515.05</v>
      </c>
      <c r="M207" s="187">
        <v>0</v>
      </c>
      <c r="N207" s="187">
        <v>121661</v>
      </c>
      <c r="O207" s="187">
        <v>1981321.83</v>
      </c>
      <c r="P207" s="187">
        <v>15483.73</v>
      </c>
      <c r="Q207" s="187">
        <v>7617.45</v>
      </c>
      <c r="R207" s="187">
        <v>1576.67</v>
      </c>
      <c r="S207" s="187">
        <v>5022.72</v>
      </c>
      <c r="T207" s="187">
        <v>0</v>
      </c>
      <c r="U207" s="187">
        <v>0</v>
      </c>
      <c r="V207" s="187">
        <v>29700.57</v>
      </c>
      <c r="W207" s="187">
        <v>18046262.23</v>
      </c>
      <c r="X207" s="187">
        <v>180863.89</v>
      </c>
      <c r="Y207" s="187">
        <v>93945.62</v>
      </c>
      <c r="Z207" s="187">
        <v>0</v>
      </c>
      <c r="AA207" s="187">
        <v>0</v>
      </c>
      <c r="AB207" s="187">
        <v>0</v>
      </c>
      <c r="AC207" s="187">
        <v>0</v>
      </c>
      <c r="AD207" s="187">
        <v>0</v>
      </c>
      <c r="AE207" s="187">
        <v>0</v>
      </c>
      <c r="AF207" s="187">
        <v>0</v>
      </c>
      <c r="AG207" s="187">
        <v>0</v>
      </c>
      <c r="AH207" s="187">
        <v>0</v>
      </c>
      <c r="AI207" s="187">
        <v>17771452.72</v>
      </c>
      <c r="AJ207" s="187">
        <v>-675000</v>
      </c>
      <c r="AK207" s="187">
        <v>-311850</v>
      </c>
      <c r="AL207" s="199">
        <v>-1.55</v>
      </c>
      <c r="AM207" s="187">
        <v>505953.92</v>
      </c>
      <c r="AN207" s="187">
        <v>16953649</v>
      </c>
      <c r="AO207" s="187">
        <v>107934.55</v>
      </c>
      <c r="AP207" s="187">
        <v>44693.77</v>
      </c>
      <c r="AQ207" s="187">
        <v>-63240.78</v>
      </c>
      <c r="AR207" s="187">
        <v>17016890</v>
      </c>
      <c r="AS207" s="187">
        <v>8476825</v>
      </c>
      <c r="AT207" s="187">
        <v>6781460</v>
      </c>
      <c r="AU207" s="187">
        <v>1525828</v>
      </c>
      <c r="AV207" s="187">
        <v>169536</v>
      </c>
      <c r="AW207" s="187">
        <v>0</v>
      </c>
      <c r="AX207" s="187">
        <v>0</v>
      </c>
      <c r="AY207" s="183" t="s">
        <v>806</v>
      </c>
      <c r="AZ207" s="182" t="s">
        <v>790</v>
      </c>
      <c r="BA207" s="193" t="s">
        <v>636</v>
      </c>
    </row>
    <row r="208" spans="1:53" ht="15">
      <c r="A208" s="21">
        <v>204</v>
      </c>
      <c r="B208" s="22" t="s">
        <v>638</v>
      </c>
      <c r="C208" s="103" t="s">
        <v>639</v>
      </c>
      <c r="D208" s="187">
        <v>4892</v>
      </c>
      <c r="E208" s="187">
        <v>243158467</v>
      </c>
      <c r="F208" s="187">
        <v>112339211.75</v>
      </c>
      <c r="G208" s="187">
        <v>2038022.48</v>
      </c>
      <c r="H208" s="187">
        <v>1527938.24</v>
      </c>
      <c r="I208" s="187">
        <v>-510084.24</v>
      </c>
      <c r="J208" s="187">
        <v>3792771.51</v>
      </c>
      <c r="K208" s="187">
        <v>5143.32</v>
      </c>
      <c r="L208" s="187">
        <v>0</v>
      </c>
      <c r="M208" s="187">
        <v>4268.88</v>
      </c>
      <c r="N208" s="187">
        <v>2374619.86</v>
      </c>
      <c r="O208" s="187">
        <v>5666719.33</v>
      </c>
      <c r="P208" s="187">
        <v>65642.21</v>
      </c>
      <c r="Q208" s="187">
        <v>0</v>
      </c>
      <c r="R208" s="187">
        <v>0</v>
      </c>
      <c r="S208" s="187">
        <v>0</v>
      </c>
      <c r="T208" s="187">
        <v>0</v>
      </c>
      <c r="U208" s="187">
        <v>0</v>
      </c>
      <c r="V208" s="187">
        <v>65642.21</v>
      </c>
      <c r="W208" s="187">
        <v>106606850.21</v>
      </c>
      <c r="X208" s="187">
        <v>5788751.97</v>
      </c>
      <c r="Y208" s="187">
        <v>269166.9</v>
      </c>
      <c r="Z208" s="187">
        <v>0</v>
      </c>
      <c r="AA208" s="187">
        <v>0</v>
      </c>
      <c r="AB208" s="187">
        <v>0</v>
      </c>
      <c r="AC208" s="187">
        <v>0</v>
      </c>
      <c r="AD208" s="187">
        <v>0</v>
      </c>
      <c r="AE208" s="187">
        <v>0</v>
      </c>
      <c r="AF208" s="187">
        <v>0</v>
      </c>
      <c r="AG208" s="187">
        <v>0</v>
      </c>
      <c r="AH208" s="187">
        <v>0</v>
      </c>
      <c r="AI208" s="187">
        <v>100548931.34</v>
      </c>
      <c r="AJ208" s="187">
        <v>0</v>
      </c>
      <c r="AK208" s="187">
        <v>0</v>
      </c>
      <c r="AL208" s="199">
        <v>0</v>
      </c>
      <c r="AM208" s="187">
        <v>2664546.68</v>
      </c>
      <c r="AN208" s="187">
        <v>97884385</v>
      </c>
      <c r="AO208" s="187">
        <v>121747.28</v>
      </c>
      <c r="AP208" s="187">
        <v>546737.15</v>
      </c>
      <c r="AQ208" s="187">
        <v>424989.87</v>
      </c>
      <c r="AR208" s="187">
        <v>97459395</v>
      </c>
      <c r="AS208" s="187">
        <v>48942193</v>
      </c>
      <c r="AT208" s="187">
        <v>47963349</v>
      </c>
      <c r="AU208" s="187">
        <v>0</v>
      </c>
      <c r="AV208" s="187">
        <v>978844</v>
      </c>
      <c r="AW208" s="187">
        <v>0</v>
      </c>
      <c r="AX208" s="187">
        <v>0</v>
      </c>
      <c r="AY208" s="183" t="s">
        <v>781</v>
      </c>
      <c r="AZ208" s="182" t="s">
        <v>791</v>
      </c>
      <c r="BA208" s="193" t="s">
        <v>638</v>
      </c>
    </row>
    <row r="209" spans="1:53" ht="15">
      <c r="A209" s="21">
        <v>205</v>
      </c>
      <c r="B209" s="22" t="s">
        <v>640</v>
      </c>
      <c r="C209" s="103" t="s">
        <v>641</v>
      </c>
      <c r="D209" s="187">
        <v>6184</v>
      </c>
      <c r="E209" s="187">
        <v>137345231</v>
      </c>
      <c r="F209" s="187">
        <v>63453496.72</v>
      </c>
      <c r="G209" s="187">
        <v>898031.64</v>
      </c>
      <c r="H209" s="187">
        <v>3062478.32</v>
      </c>
      <c r="I209" s="187">
        <v>2164446.68</v>
      </c>
      <c r="J209" s="187">
        <v>3403573.92</v>
      </c>
      <c r="K209" s="187">
        <v>38763.3</v>
      </c>
      <c r="L209" s="187">
        <v>0</v>
      </c>
      <c r="M209" s="187">
        <v>0</v>
      </c>
      <c r="N209" s="187">
        <v>1821760.19</v>
      </c>
      <c r="O209" s="187">
        <v>7428544.09</v>
      </c>
      <c r="P209" s="187">
        <v>0</v>
      </c>
      <c r="Q209" s="187">
        <v>15973.98</v>
      </c>
      <c r="R209" s="187">
        <v>0</v>
      </c>
      <c r="S209" s="187">
        <v>0</v>
      </c>
      <c r="T209" s="187">
        <v>0</v>
      </c>
      <c r="U209" s="187">
        <v>0</v>
      </c>
      <c r="V209" s="187">
        <v>15973.98</v>
      </c>
      <c r="W209" s="187">
        <v>56008978.65</v>
      </c>
      <c r="X209" s="187">
        <v>1120499</v>
      </c>
      <c r="Y209" s="187">
        <v>278679</v>
      </c>
      <c r="Z209" s="187">
        <v>0</v>
      </c>
      <c r="AA209" s="187">
        <v>0</v>
      </c>
      <c r="AB209" s="187">
        <v>0</v>
      </c>
      <c r="AC209" s="187">
        <v>0</v>
      </c>
      <c r="AD209" s="187">
        <v>0</v>
      </c>
      <c r="AE209" s="187">
        <v>0</v>
      </c>
      <c r="AF209" s="187">
        <v>0</v>
      </c>
      <c r="AG209" s="187">
        <v>0</v>
      </c>
      <c r="AH209" s="187">
        <v>0</v>
      </c>
      <c r="AI209" s="187">
        <v>54609800.65</v>
      </c>
      <c r="AJ209" s="187">
        <v>0</v>
      </c>
      <c r="AK209" s="187">
        <v>0</v>
      </c>
      <c r="AL209" s="199">
        <v>0</v>
      </c>
      <c r="AM209" s="187">
        <v>2731352</v>
      </c>
      <c r="AN209" s="187">
        <v>51878449</v>
      </c>
      <c r="AO209" s="187">
        <v>66913.57</v>
      </c>
      <c r="AP209" s="187">
        <v>438115.05</v>
      </c>
      <c r="AQ209" s="187">
        <v>371201.48</v>
      </c>
      <c r="AR209" s="187">
        <v>51507248</v>
      </c>
      <c r="AS209" s="187">
        <v>25939225</v>
      </c>
      <c r="AT209" s="187">
        <v>15563535</v>
      </c>
      <c r="AU209" s="187">
        <v>10375690</v>
      </c>
      <c r="AV209" s="187">
        <v>0</v>
      </c>
      <c r="AW209" s="187">
        <v>0</v>
      </c>
      <c r="AX209" s="187">
        <v>0</v>
      </c>
      <c r="AY209" s="183" t="s">
        <v>773</v>
      </c>
      <c r="AZ209" s="183" t="s">
        <v>774</v>
      </c>
      <c r="BA209" s="193" t="s">
        <v>640</v>
      </c>
    </row>
    <row r="210" spans="1:53" ht="15">
      <c r="A210" s="21">
        <v>206</v>
      </c>
      <c r="B210" s="22" t="s">
        <v>642</v>
      </c>
      <c r="C210" s="103" t="s">
        <v>643</v>
      </c>
      <c r="D210" s="187">
        <v>3739</v>
      </c>
      <c r="E210" s="187">
        <v>129101376</v>
      </c>
      <c r="F210" s="187">
        <v>59644835.71</v>
      </c>
      <c r="G210" s="187">
        <v>1045365.05</v>
      </c>
      <c r="H210" s="187">
        <v>2139278.94</v>
      </c>
      <c r="I210" s="187">
        <v>1093913.89</v>
      </c>
      <c r="J210" s="187">
        <v>2172879.21</v>
      </c>
      <c r="K210" s="187">
        <v>61947.8</v>
      </c>
      <c r="L210" s="187">
        <v>5589.61</v>
      </c>
      <c r="M210" s="187">
        <v>0</v>
      </c>
      <c r="N210" s="187">
        <v>605956.85</v>
      </c>
      <c r="O210" s="187">
        <v>3940287.36</v>
      </c>
      <c r="P210" s="187">
        <v>63370.72</v>
      </c>
      <c r="Q210" s="187">
        <v>26555.08</v>
      </c>
      <c r="R210" s="187">
        <v>0</v>
      </c>
      <c r="S210" s="187">
        <v>3788.02</v>
      </c>
      <c r="T210" s="187">
        <v>1495.43</v>
      </c>
      <c r="U210" s="187">
        <v>0</v>
      </c>
      <c r="V210" s="187">
        <v>95209.25</v>
      </c>
      <c r="W210" s="187">
        <v>55609339.1</v>
      </c>
      <c r="X210" s="187">
        <v>8700000</v>
      </c>
      <c r="Y210" s="187">
        <v>171732.21</v>
      </c>
      <c r="Z210" s="187">
        <v>0</v>
      </c>
      <c r="AA210" s="187">
        <v>6500</v>
      </c>
      <c r="AB210" s="187">
        <v>6500</v>
      </c>
      <c r="AC210" s="187">
        <v>0</v>
      </c>
      <c r="AD210" s="187">
        <v>6500</v>
      </c>
      <c r="AE210" s="187">
        <v>0</v>
      </c>
      <c r="AF210" s="187">
        <v>0</v>
      </c>
      <c r="AG210" s="187">
        <v>0</v>
      </c>
      <c r="AH210" s="187">
        <v>0</v>
      </c>
      <c r="AI210" s="187">
        <v>46731106.89</v>
      </c>
      <c r="AJ210" s="187">
        <v>-11449000</v>
      </c>
      <c r="AK210" s="187">
        <v>-5289438</v>
      </c>
      <c r="AL210" s="199">
        <v>-8.87</v>
      </c>
      <c r="AM210" s="187">
        <v>955615</v>
      </c>
      <c r="AN210" s="187">
        <v>40486054</v>
      </c>
      <c r="AO210" s="187">
        <v>12798.64</v>
      </c>
      <c r="AP210" s="187">
        <v>610921.03</v>
      </c>
      <c r="AQ210" s="187">
        <v>598122.39</v>
      </c>
      <c r="AR210" s="187">
        <v>39887932</v>
      </c>
      <c r="AS210" s="187">
        <v>20236527</v>
      </c>
      <c r="AT210" s="187">
        <v>19838166</v>
      </c>
      <c r="AU210" s="187">
        <v>0</v>
      </c>
      <c r="AV210" s="187">
        <v>404861</v>
      </c>
      <c r="AW210" s="187">
        <v>0</v>
      </c>
      <c r="AX210" s="187">
        <v>0</v>
      </c>
      <c r="AY210" s="183" t="s">
        <v>781</v>
      </c>
      <c r="AZ210" s="182" t="s">
        <v>818</v>
      </c>
      <c r="BA210" s="193" t="s">
        <v>642</v>
      </c>
    </row>
    <row r="211" spans="1:53" ht="15">
      <c r="A211" s="21">
        <v>207</v>
      </c>
      <c r="B211" s="22" t="s">
        <v>658</v>
      </c>
      <c r="C211" s="103" t="s">
        <v>659</v>
      </c>
      <c r="D211" s="187">
        <v>2416</v>
      </c>
      <c r="E211" s="187">
        <v>85520416</v>
      </c>
      <c r="F211" s="187">
        <v>39510432.19</v>
      </c>
      <c r="G211" s="187">
        <v>692167.11</v>
      </c>
      <c r="H211" s="187">
        <v>1182507.45</v>
      </c>
      <c r="I211" s="187">
        <v>490340.34</v>
      </c>
      <c r="J211" s="187">
        <v>1092787.83</v>
      </c>
      <c r="K211" s="187">
        <v>12784.86</v>
      </c>
      <c r="L211" s="187">
        <v>1342.35</v>
      </c>
      <c r="M211" s="187">
        <v>60000</v>
      </c>
      <c r="N211" s="187">
        <v>703392.67</v>
      </c>
      <c r="O211" s="187">
        <v>2360648.05</v>
      </c>
      <c r="P211" s="187">
        <v>46947.41</v>
      </c>
      <c r="Q211" s="187">
        <v>39612.58</v>
      </c>
      <c r="R211" s="187">
        <v>3196.18</v>
      </c>
      <c r="S211" s="187">
        <v>1342.35</v>
      </c>
      <c r="T211" s="187">
        <v>0</v>
      </c>
      <c r="U211" s="187">
        <v>0</v>
      </c>
      <c r="V211" s="187">
        <v>91098.52</v>
      </c>
      <c r="W211" s="187">
        <v>37058685.62</v>
      </c>
      <c r="X211" s="187">
        <v>369247.52</v>
      </c>
      <c r="Y211" s="187">
        <v>111657</v>
      </c>
      <c r="Z211" s="187">
        <v>0</v>
      </c>
      <c r="AA211" s="187">
        <v>0</v>
      </c>
      <c r="AB211" s="187">
        <v>0</v>
      </c>
      <c r="AC211" s="187">
        <v>0</v>
      </c>
      <c r="AD211" s="187">
        <v>0</v>
      </c>
      <c r="AE211" s="187">
        <v>0</v>
      </c>
      <c r="AF211" s="187">
        <v>0</v>
      </c>
      <c r="AG211" s="187">
        <v>0</v>
      </c>
      <c r="AH211" s="187">
        <v>0</v>
      </c>
      <c r="AI211" s="187">
        <v>36577781.1</v>
      </c>
      <c r="AJ211" s="187">
        <v>59852</v>
      </c>
      <c r="AK211" s="187">
        <v>27651.62</v>
      </c>
      <c r="AL211" s="199">
        <v>0.07</v>
      </c>
      <c r="AM211" s="187">
        <v>731347</v>
      </c>
      <c r="AN211" s="187">
        <v>35874086</v>
      </c>
      <c r="AO211" s="187">
        <v>17265.22</v>
      </c>
      <c r="AP211" s="187">
        <v>41075.98</v>
      </c>
      <c r="AQ211" s="187">
        <v>23810.76</v>
      </c>
      <c r="AR211" s="187">
        <v>35850275</v>
      </c>
      <c r="AS211" s="187">
        <v>17937043</v>
      </c>
      <c r="AT211" s="187">
        <v>14349634</v>
      </c>
      <c r="AU211" s="187">
        <v>3228668</v>
      </c>
      <c r="AV211" s="187">
        <v>358741</v>
      </c>
      <c r="AW211" s="187">
        <v>0</v>
      </c>
      <c r="AX211" s="187">
        <v>0</v>
      </c>
      <c r="AY211" s="183" t="s">
        <v>795</v>
      </c>
      <c r="AZ211" s="182" t="s">
        <v>796</v>
      </c>
      <c r="BA211" s="193" t="s">
        <v>658</v>
      </c>
    </row>
    <row r="212" spans="1:53" ht="15">
      <c r="A212" s="21">
        <v>208</v>
      </c>
      <c r="B212" s="22" t="s">
        <v>660</v>
      </c>
      <c r="C212" s="103" t="s">
        <v>661</v>
      </c>
      <c r="D212" s="187">
        <v>3496</v>
      </c>
      <c r="E212" s="187">
        <v>121941270</v>
      </c>
      <c r="F212" s="187">
        <v>56336866.74</v>
      </c>
      <c r="G212" s="187">
        <v>973959.98</v>
      </c>
      <c r="H212" s="187">
        <v>1776738.89</v>
      </c>
      <c r="I212" s="187">
        <v>802778.91</v>
      </c>
      <c r="J212" s="187">
        <v>3163867.03</v>
      </c>
      <c r="K212" s="187">
        <v>63340.08</v>
      </c>
      <c r="L212" s="187">
        <v>0</v>
      </c>
      <c r="M212" s="187">
        <v>0</v>
      </c>
      <c r="N212" s="187">
        <v>813587.01</v>
      </c>
      <c r="O212" s="187">
        <v>4843573.03</v>
      </c>
      <c r="P212" s="187">
        <v>46850.15</v>
      </c>
      <c r="Q212" s="187">
        <v>5349.3</v>
      </c>
      <c r="R212" s="187">
        <v>0</v>
      </c>
      <c r="S212" s="187">
        <v>2515.31</v>
      </c>
      <c r="T212" s="187">
        <v>0</v>
      </c>
      <c r="U212" s="187">
        <v>0</v>
      </c>
      <c r="V212" s="187">
        <v>54714.76</v>
      </c>
      <c r="W212" s="187">
        <v>51438578.95</v>
      </c>
      <c r="X212" s="187">
        <v>514385.79</v>
      </c>
      <c r="Y212" s="187">
        <v>177700.91</v>
      </c>
      <c r="Z212" s="187">
        <v>0</v>
      </c>
      <c r="AA212" s="187">
        <v>0</v>
      </c>
      <c r="AB212" s="187">
        <v>0</v>
      </c>
      <c r="AC212" s="187">
        <v>0</v>
      </c>
      <c r="AD212" s="187">
        <v>0</v>
      </c>
      <c r="AE212" s="187">
        <v>0</v>
      </c>
      <c r="AF212" s="187">
        <v>0</v>
      </c>
      <c r="AG212" s="187">
        <v>0</v>
      </c>
      <c r="AH212" s="187">
        <v>0</v>
      </c>
      <c r="AI212" s="187">
        <v>50746492.25</v>
      </c>
      <c r="AJ212" s="187">
        <v>-2438825.4</v>
      </c>
      <c r="AK212" s="187">
        <v>-1126737.33</v>
      </c>
      <c r="AL212" s="199">
        <v>-2</v>
      </c>
      <c r="AM212" s="187">
        <v>1129985.62</v>
      </c>
      <c r="AN212" s="187">
        <v>48489769</v>
      </c>
      <c r="AO212" s="187">
        <v>35466.28</v>
      </c>
      <c r="AP212" s="187">
        <v>40376.66</v>
      </c>
      <c r="AQ212" s="187">
        <v>4910.38</v>
      </c>
      <c r="AR212" s="187">
        <v>48484859</v>
      </c>
      <c r="AS212" s="187">
        <v>24244885</v>
      </c>
      <c r="AT212" s="187">
        <v>19395908</v>
      </c>
      <c r="AU212" s="187">
        <v>4848977</v>
      </c>
      <c r="AV212" s="187">
        <v>0</v>
      </c>
      <c r="AW212" s="187">
        <v>0</v>
      </c>
      <c r="AX212" s="187">
        <v>0</v>
      </c>
      <c r="AY212" s="183" t="s">
        <v>816</v>
      </c>
      <c r="AZ212" s="182" t="s">
        <v>762</v>
      </c>
      <c r="BA212" s="193" t="s">
        <v>660</v>
      </c>
    </row>
    <row r="213" spans="1:53" ht="15">
      <c r="A213" s="21">
        <v>209</v>
      </c>
      <c r="B213" s="22" t="s">
        <v>662</v>
      </c>
      <c r="C213" s="103" t="s">
        <v>663</v>
      </c>
      <c r="D213" s="187">
        <v>2137</v>
      </c>
      <c r="E213" s="187">
        <v>36645815</v>
      </c>
      <c r="F213" s="187">
        <v>16930366.53</v>
      </c>
      <c r="G213" s="187">
        <v>248425.26</v>
      </c>
      <c r="H213" s="187">
        <v>1671488.08</v>
      </c>
      <c r="I213" s="187">
        <v>1423062.82</v>
      </c>
      <c r="J213" s="187">
        <v>910959.45</v>
      </c>
      <c r="K213" s="187">
        <v>23520.83</v>
      </c>
      <c r="L213" s="187">
        <v>23697.44</v>
      </c>
      <c r="M213" s="187">
        <v>11377.02</v>
      </c>
      <c r="N213" s="187">
        <v>455768.98</v>
      </c>
      <c r="O213" s="187">
        <v>2848386.54</v>
      </c>
      <c r="P213" s="187">
        <v>26939.86</v>
      </c>
      <c r="Q213" s="187">
        <v>11108.15</v>
      </c>
      <c r="R213" s="187">
        <v>0</v>
      </c>
      <c r="S213" s="187">
        <v>6427.8</v>
      </c>
      <c r="T213" s="187">
        <v>1559.3</v>
      </c>
      <c r="U213" s="187">
        <v>0</v>
      </c>
      <c r="V213" s="187">
        <v>46035.11</v>
      </c>
      <c r="W213" s="187">
        <v>14035944.88</v>
      </c>
      <c r="X213" s="187">
        <v>140359</v>
      </c>
      <c r="Y213" s="187">
        <v>85946.01</v>
      </c>
      <c r="Z213" s="187">
        <v>0</v>
      </c>
      <c r="AA213" s="187">
        <v>0</v>
      </c>
      <c r="AB213" s="187">
        <v>1794510</v>
      </c>
      <c r="AC213" s="187">
        <v>1791512.8</v>
      </c>
      <c r="AD213" s="187">
        <v>2997.2</v>
      </c>
      <c r="AE213" s="187">
        <v>0</v>
      </c>
      <c r="AF213" s="187">
        <v>0</v>
      </c>
      <c r="AG213" s="187">
        <v>0</v>
      </c>
      <c r="AH213" s="187">
        <v>0</v>
      </c>
      <c r="AI213" s="187">
        <v>13806642.67</v>
      </c>
      <c r="AJ213" s="187">
        <v>519500</v>
      </c>
      <c r="AK213" s="187">
        <v>240009</v>
      </c>
      <c r="AL213" s="199">
        <v>1.42</v>
      </c>
      <c r="AM213" s="187">
        <v>444778</v>
      </c>
      <c r="AN213" s="187">
        <v>13601874</v>
      </c>
      <c r="AO213" s="187">
        <v>12966.39</v>
      </c>
      <c r="AP213" s="187">
        <v>163952.43</v>
      </c>
      <c r="AQ213" s="187">
        <v>150986.04</v>
      </c>
      <c r="AR213" s="187">
        <v>13450888</v>
      </c>
      <c r="AS213" s="187">
        <v>6800937</v>
      </c>
      <c r="AT213" s="187">
        <v>5440750</v>
      </c>
      <c r="AU213" s="187">
        <v>1224169</v>
      </c>
      <c r="AV213" s="187">
        <v>136019</v>
      </c>
      <c r="AW213" s="187">
        <v>0</v>
      </c>
      <c r="AX213" s="187">
        <v>0</v>
      </c>
      <c r="AY213" s="183" t="s">
        <v>798</v>
      </c>
      <c r="AZ213" s="182" t="s">
        <v>787</v>
      </c>
      <c r="BA213" s="193" t="s">
        <v>662</v>
      </c>
    </row>
    <row r="214" spans="1:53" ht="15">
      <c r="A214" s="21">
        <v>210</v>
      </c>
      <c r="B214" s="22" t="s">
        <v>664</v>
      </c>
      <c r="C214" s="103" t="s">
        <v>665</v>
      </c>
      <c r="D214" s="187">
        <v>5964</v>
      </c>
      <c r="E214" s="187">
        <v>206335665</v>
      </c>
      <c r="F214" s="187">
        <v>95327077.23</v>
      </c>
      <c r="G214" s="187">
        <v>1511627.45</v>
      </c>
      <c r="H214" s="187">
        <v>2012841.6</v>
      </c>
      <c r="I214" s="187">
        <v>501214.15</v>
      </c>
      <c r="J214" s="187">
        <v>7441760.73</v>
      </c>
      <c r="K214" s="187">
        <v>50494.97</v>
      </c>
      <c r="L214" s="187">
        <v>0</v>
      </c>
      <c r="M214" s="187">
        <v>0</v>
      </c>
      <c r="N214" s="187">
        <v>3060077.31</v>
      </c>
      <c r="O214" s="187">
        <v>11053547.16</v>
      </c>
      <c r="P214" s="187">
        <v>248884.98</v>
      </c>
      <c r="Q214" s="187">
        <v>162990.39</v>
      </c>
      <c r="R214" s="187">
        <v>3838.65</v>
      </c>
      <c r="S214" s="187">
        <v>0</v>
      </c>
      <c r="T214" s="187">
        <v>0</v>
      </c>
      <c r="U214" s="187">
        <v>0</v>
      </c>
      <c r="V214" s="187">
        <v>415714.02</v>
      </c>
      <c r="W214" s="187">
        <v>83857816.05</v>
      </c>
      <c r="X214" s="187">
        <v>1257867</v>
      </c>
      <c r="Y214" s="187">
        <v>304563.73</v>
      </c>
      <c r="Z214" s="187">
        <v>0</v>
      </c>
      <c r="AA214" s="187">
        <v>0</v>
      </c>
      <c r="AB214" s="187">
        <v>0</v>
      </c>
      <c r="AC214" s="187">
        <v>0</v>
      </c>
      <c r="AD214" s="187">
        <v>0</v>
      </c>
      <c r="AE214" s="187">
        <v>0</v>
      </c>
      <c r="AF214" s="187">
        <v>0</v>
      </c>
      <c r="AG214" s="187">
        <v>0</v>
      </c>
      <c r="AH214" s="187">
        <v>0</v>
      </c>
      <c r="AI214" s="187">
        <v>82295385.32</v>
      </c>
      <c r="AJ214" s="187">
        <v>1298675</v>
      </c>
      <c r="AK214" s="187">
        <v>599987.85</v>
      </c>
      <c r="AL214" s="199">
        <v>0.63</v>
      </c>
      <c r="AM214" s="187">
        <v>4192890</v>
      </c>
      <c r="AN214" s="187">
        <v>78702483</v>
      </c>
      <c r="AO214" s="187">
        <v>39488.68</v>
      </c>
      <c r="AP214" s="187">
        <v>321214.37</v>
      </c>
      <c r="AQ214" s="187">
        <v>281725.69</v>
      </c>
      <c r="AR214" s="187">
        <v>78420757</v>
      </c>
      <c r="AS214" s="187">
        <v>39351242</v>
      </c>
      <c r="AT214" s="187">
        <v>23610745</v>
      </c>
      <c r="AU214" s="187">
        <v>15740497</v>
      </c>
      <c r="AV214" s="187">
        <v>0</v>
      </c>
      <c r="AW214" s="187">
        <v>0</v>
      </c>
      <c r="AX214" s="187">
        <v>0</v>
      </c>
      <c r="AY214" s="183" t="s">
        <v>773</v>
      </c>
      <c r="AZ214" s="183" t="s">
        <v>774</v>
      </c>
      <c r="BA214" s="193" t="s">
        <v>664</v>
      </c>
    </row>
    <row r="215" spans="1:53" ht="15">
      <c r="A215" s="21">
        <v>211</v>
      </c>
      <c r="B215" s="22" t="s">
        <v>666</v>
      </c>
      <c r="C215" s="103" t="s">
        <v>667</v>
      </c>
      <c r="D215" s="187">
        <v>2472</v>
      </c>
      <c r="E215" s="187">
        <v>33309837</v>
      </c>
      <c r="F215" s="187">
        <v>15389144.69</v>
      </c>
      <c r="G215" s="187">
        <v>218729.26</v>
      </c>
      <c r="H215" s="187">
        <v>1549860.17</v>
      </c>
      <c r="I215" s="187">
        <v>1331130.91</v>
      </c>
      <c r="J215" s="187">
        <v>526752.19</v>
      </c>
      <c r="K215" s="187">
        <v>38124.62</v>
      </c>
      <c r="L215" s="187">
        <v>44719.87</v>
      </c>
      <c r="M215" s="187">
        <v>2042.88</v>
      </c>
      <c r="N215" s="187">
        <v>201933.77</v>
      </c>
      <c r="O215" s="187">
        <v>2144704.24</v>
      </c>
      <c r="P215" s="187">
        <v>46019.66</v>
      </c>
      <c r="Q215" s="187">
        <v>7680</v>
      </c>
      <c r="R215" s="187">
        <v>1326.34</v>
      </c>
      <c r="S215" s="187">
        <v>18403.17</v>
      </c>
      <c r="T215" s="187">
        <v>5806.76</v>
      </c>
      <c r="U215" s="187">
        <v>0</v>
      </c>
      <c r="V215" s="187">
        <v>79235.93</v>
      </c>
      <c r="W215" s="187">
        <v>13165204.52</v>
      </c>
      <c r="X215" s="187">
        <v>197538</v>
      </c>
      <c r="Y215" s="187">
        <v>96434.74</v>
      </c>
      <c r="Z215" s="187">
        <v>0</v>
      </c>
      <c r="AA215" s="187">
        <v>0</v>
      </c>
      <c r="AB215" s="187">
        <v>0</v>
      </c>
      <c r="AC215" s="187">
        <v>0</v>
      </c>
      <c r="AD215" s="187">
        <v>0</v>
      </c>
      <c r="AE215" s="187">
        <v>0</v>
      </c>
      <c r="AF215" s="187">
        <v>0</v>
      </c>
      <c r="AG215" s="187">
        <v>0</v>
      </c>
      <c r="AH215" s="187">
        <v>0</v>
      </c>
      <c r="AI215" s="187">
        <v>12871231.78</v>
      </c>
      <c r="AJ215" s="187">
        <v>200000</v>
      </c>
      <c r="AK215" s="187">
        <v>92400</v>
      </c>
      <c r="AL215" s="199">
        <v>0.6</v>
      </c>
      <c r="AM215" s="187">
        <v>150000</v>
      </c>
      <c r="AN215" s="187">
        <v>12813632</v>
      </c>
      <c r="AO215" s="187">
        <v>10043.13</v>
      </c>
      <c r="AP215" s="187">
        <v>26513.61</v>
      </c>
      <c r="AQ215" s="187">
        <v>16470.48</v>
      </c>
      <c r="AR215" s="187">
        <v>12797162</v>
      </c>
      <c r="AS215" s="187">
        <v>6406816</v>
      </c>
      <c r="AT215" s="187">
        <v>5125453</v>
      </c>
      <c r="AU215" s="187">
        <v>1153227</v>
      </c>
      <c r="AV215" s="187">
        <v>128136</v>
      </c>
      <c r="AW215" s="187">
        <v>0</v>
      </c>
      <c r="AX215" s="187">
        <v>0</v>
      </c>
      <c r="AY215" s="183" t="s">
        <v>809</v>
      </c>
      <c r="AZ215" s="182" t="s">
        <v>810</v>
      </c>
      <c r="BA215" s="193" t="s">
        <v>666</v>
      </c>
    </row>
    <row r="216" spans="1:53" ht="15">
      <c r="A216" s="21">
        <v>212</v>
      </c>
      <c r="B216" s="22" t="s">
        <v>668</v>
      </c>
      <c r="C216" s="103" t="s">
        <v>669</v>
      </c>
      <c r="D216" s="187">
        <v>6546</v>
      </c>
      <c r="E216" s="187">
        <v>165799425</v>
      </c>
      <c r="F216" s="187">
        <v>76599334.35</v>
      </c>
      <c r="G216" s="187">
        <v>1267457.99</v>
      </c>
      <c r="H216" s="187">
        <v>4301714.56</v>
      </c>
      <c r="I216" s="187">
        <v>3034256.57</v>
      </c>
      <c r="J216" s="187">
        <v>2725469.41</v>
      </c>
      <c r="K216" s="187">
        <v>88877.7</v>
      </c>
      <c r="L216" s="187">
        <v>0</v>
      </c>
      <c r="M216" s="187">
        <v>5338.84</v>
      </c>
      <c r="N216" s="187">
        <v>4475112.62</v>
      </c>
      <c r="O216" s="187">
        <v>10329055.14</v>
      </c>
      <c r="P216" s="187">
        <v>351894.41</v>
      </c>
      <c r="Q216" s="187">
        <v>84486.96</v>
      </c>
      <c r="R216" s="187">
        <v>14410.24</v>
      </c>
      <c r="S216" s="187">
        <v>0</v>
      </c>
      <c r="T216" s="187">
        <v>0</v>
      </c>
      <c r="U216" s="187">
        <v>0</v>
      </c>
      <c r="V216" s="187">
        <v>450791.61</v>
      </c>
      <c r="W216" s="187">
        <v>65819487.6</v>
      </c>
      <c r="X216" s="187">
        <v>1536000</v>
      </c>
      <c r="Y216" s="187">
        <v>285612.18</v>
      </c>
      <c r="Z216" s="187">
        <v>0</v>
      </c>
      <c r="AA216" s="187">
        <v>0</v>
      </c>
      <c r="AB216" s="187">
        <v>0</v>
      </c>
      <c r="AC216" s="187">
        <v>0</v>
      </c>
      <c r="AD216" s="187">
        <v>0</v>
      </c>
      <c r="AE216" s="187">
        <v>0</v>
      </c>
      <c r="AF216" s="187">
        <v>0</v>
      </c>
      <c r="AG216" s="187">
        <v>0</v>
      </c>
      <c r="AH216" s="187">
        <v>0</v>
      </c>
      <c r="AI216" s="187">
        <v>63997875.42</v>
      </c>
      <c r="AJ216" s="187">
        <v>900000</v>
      </c>
      <c r="AK216" s="187">
        <v>415800</v>
      </c>
      <c r="AL216" s="199">
        <v>0.54</v>
      </c>
      <c r="AM216" s="187">
        <v>4090033</v>
      </c>
      <c r="AN216" s="187">
        <v>60323642</v>
      </c>
      <c r="AO216" s="187">
        <v>28081.01</v>
      </c>
      <c r="AP216" s="187">
        <v>275705.1</v>
      </c>
      <c r="AQ216" s="187">
        <v>247624.09</v>
      </c>
      <c r="AR216" s="187">
        <v>60076018</v>
      </c>
      <c r="AS216" s="187">
        <v>30161821</v>
      </c>
      <c r="AT216" s="187">
        <v>29558585</v>
      </c>
      <c r="AU216" s="187">
        <v>0</v>
      </c>
      <c r="AV216" s="187">
        <v>603236</v>
      </c>
      <c r="AW216" s="187">
        <v>0</v>
      </c>
      <c r="AX216" s="187">
        <v>0</v>
      </c>
      <c r="AY216" s="183" t="s">
        <v>775</v>
      </c>
      <c r="AZ216" s="182" t="s">
        <v>788</v>
      </c>
      <c r="BA216" s="193" t="s">
        <v>668</v>
      </c>
    </row>
    <row r="217" spans="1:53" ht="15">
      <c r="A217" s="21">
        <v>213</v>
      </c>
      <c r="B217" s="22" t="s">
        <v>670</v>
      </c>
      <c r="C217" s="103" t="s">
        <v>671</v>
      </c>
      <c r="D217" s="187">
        <v>2044</v>
      </c>
      <c r="E217" s="187">
        <v>41195555</v>
      </c>
      <c r="F217" s="187">
        <v>19032346.41</v>
      </c>
      <c r="G217" s="187">
        <v>282130.04</v>
      </c>
      <c r="H217" s="187">
        <v>1387564.28</v>
      </c>
      <c r="I217" s="187">
        <v>1105434.24</v>
      </c>
      <c r="J217" s="187">
        <v>907933.52</v>
      </c>
      <c r="K217" s="187">
        <v>12453.24</v>
      </c>
      <c r="L217" s="187">
        <v>253.16</v>
      </c>
      <c r="M217" s="187">
        <v>0</v>
      </c>
      <c r="N217" s="187">
        <v>446503.18</v>
      </c>
      <c r="O217" s="187">
        <v>2472577.34</v>
      </c>
      <c r="P217" s="187">
        <v>28409.89</v>
      </c>
      <c r="Q217" s="187">
        <v>0</v>
      </c>
      <c r="R217" s="187">
        <v>0</v>
      </c>
      <c r="S217" s="187">
        <v>0</v>
      </c>
      <c r="T217" s="187">
        <v>0</v>
      </c>
      <c r="U217" s="187">
        <v>0</v>
      </c>
      <c r="V217" s="187">
        <v>28409.89</v>
      </c>
      <c r="W217" s="187">
        <v>16531359.18</v>
      </c>
      <c r="X217" s="187">
        <v>164000</v>
      </c>
      <c r="Y217" s="187">
        <v>85320.04</v>
      </c>
      <c r="Z217" s="187">
        <v>0</v>
      </c>
      <c r="AA217" s="187">
        <v>0</v>
      </c>
      <c r="AB217" s="187">
        <v>0</v>
      </c>
      <c r="AC217" s="187">
        <v>0</v>
      </c>
      <c r="AD217" s="187">
        <v>0</v>
      </c>
      <c r="AE217" s="187">
        <v>0</v>
      </c>
      <c r="AF217" s="187">
        <v>0</v>
      </c>
      <c r="AG217" s="187">
        <v>0</v>
      </c>
      <c r="AH217" s="187">
        <v>0</v>
      </c>
      <c r="AI217" s="187">
        <v>16282039.14</v>
      </c>
      <c r="AJ217" s="187">
        <v>-545555</v>
      </c>
      <c r="AK217" s="187">
        <v>-252046.41</v>
      </c>
      <c r="AL217" s="199">
        <v>-1.32</v>
      </c>
      <c r="AM217" s="187">
        <v>450000</v>
      </c>
      <c r="AN217" s="187">
        <v>15579993</v>
      </c>
      <c r="AO217" s="187">
        <v>11007.25</v>
      </c>
      <c r="AP217" s="187">
        <v>42941.47</v>
      </c>
      <c r="AQ217" s="187">
        <v>31934.22</v>
      </c>
      <c r="AR217" s="187">
        <v>15548059</v>
      </c>
      <c r="AS217" s="187">
        <v>7789997</v>
      </c>
      <c r="AT217" s="187">
        <v>6231997</v>
      </c>
      <c r="AU217" s="187">
        <v>1402199</v>
      </c>
      <c r="AV217" s="187">
        <v>155800</v>
      </c>
      <c r="AW217" s="187">
        <v>0</v>
      </c>
      <c r="AX217" s="187">
        <v>0</v>
      </c>
      <c r="AY217" s="183" t="s">
        <v>777</v>
      </c>
      <c r="AZ217" s="182" t="s">
        <v>778</v>
      </c>
      <c r="BA217" s="193" t="s">
        <v>670</v>
      </c>
    </row>
    <row r="218" spans="1:53" ht="15">
      <c r="A218" s="21">
        <v>214</v>
      </c>
      <c r="B218" s="22" t="s">
        <v>672</v>
      </c>
      <c r="C218" s="103" t="s">
        <v>673</v>
      </c>
      <c r="D218" s="187">
        <v>2575</v>
      </c>
      <c r="E218" s="187">
        <v>36384770</v>
      </c>
      <c r="F218" s="187">
        <v>16809763.74</v>
      </c>
      <c r="G218" s="187">
        <v>220163</v>
      </c>
      <c r="H218" s="187">
        <v>1830000</v>
      </c>
      <c r="I218" s="187">
        <v>1609837</v>
      </c>
      <c r="J218" s="187">
        <v>431218.86</v>
      </c>
      <c r="K218" s="187">
        <v>46144</v>
      </c>
      <c r="L218" s="187">
        <v>0</v>
      </c>
      <c r="M218" s="187">
        <v>50000</v>
      </c>
      <c r="N218" s="187">
        <v>750000</v>
      </c>
      <c r="O218" s="187">
        <v>2887199.86</v>
      </c>
      <c r="P218" s="187">
        <v>43855</v>
      </c>
      <c r="Q218" s="187">
        <v>17723</v>
      </c>
      <c r="R218" s="187">
        <v>3033</v>
      </c>
      <c r="S218" s="187">
        <v>291.1</v>
      </c>
      <c r="T218" s="187">
        <v>0</v>
      </c>
      <c r="U218" s="187">
        <v>0</v>
      </c>
      <c r="V218" s="187">
        <v>64902.1</v>
      </c>
      <c r="W218" s="187">
        <v>13857661.78</v>
      </c>
      <c r="X218" s="187">
        <v>570000</v>
      </c>
      <c r="Y218" s="187">
        <v>101007.29</v>
      </c>
      <c r="Z218" s="187">
        <v>0</v>
      </c>
      <c r="AA218" s="187">
        <v>0</v>
      </c>
      <c r="AB218" s="187">
        <v>0</v>
      </c>
      <c r="AC218" s="187">
        <v>0</v>
      </c>
      <c r="AD218" s="187">
        <v>0</v>
      </c>
      <c r="AE218" s="187">
        <v>0</v>
      </c>
      <c r="AF218" s="187">
        <v>0</v>
      </c>
      <c r="AG218" s="187">
        <v>0</v>
      </c>
      <c r="AH218" s="187">
        <v>0</v>
      </c>
      <c r="AI218" s="187">
        <v>13186654.49</v>
      </c>
      <c r="AJ218" s="187">
        <v>0</v>
      </c>
      <c r="AK218" s="187">
        <v>0</v>
      </c>
      <c r="AL218" s="199">
        <v>0</v>
      </c>
      <c r="AM218" s="187">
        <v>683500</v>
      </c>
      <c r="AN218" s="187">
        <v>12503154</v>
      </c>
      <c r="AO218" s="187">
        <v>6359</v>
      </c>
      <c r="AP218" s="187">
        <v>85263.95</v>
      </c>
      <c r="AQ218" s="187">
        <v>78904.95</v>
      </c>
      <c r="AR218" s="187">
        <v>12424249</v>
      </c>
      <c r="AS218" s="187">
        <v>6251577</v>
      </c>
      <c r="AT218" s="187">
        <v>5001262</v>
      </c>
      <c r="AU218" s="187">
        <v>1125284</v>
      </c>
      <c r="AV218" s="187">
        <v>125032</v>
      </c>
      <c r="AW218" s="187">
        <v>0</v>
      </c>
      <c r="AX218" s="187">
        <v>0</v>
      </c>
      <c r="AY218" s="183" t="s">
        <v>798</v>
      </c>
      <c r="AZ218" s="182" t="s">
        <v>787</v>
      </c>
      <c r="BA218" s="193" t="s">
        <v>672</v>
      </c>
    </row>
    <row r="219" spans="1:53" ht="15">
      <c r="A219" s="21">
        <v>215</v>
      </c>
      <c r="B219" s="22" t="s">
        <v>674</v>
      </c>
      <c r="C219" s="103" t="s">
        <v>675</v>
      </c>
      <c r="D219" s="187">
        <v>3460</v>
      </c>
      <c r="E219" s="187">
        <v>47027675</v>
      </c>
      <c r="F219" s="187">
        <v>21726785.85</v>
      </c>
      <c r="G219" s="187">
        <v>294183.32</v>
      </c>
      <c r="H219" s="187">
        <v>2409096.94</v>
      </c>
      <c r="I219" s="187">
        <v>2114913.62</v>
      </c>
      <c r="J219" s="187">
        <v>1327078.87</v>
      </c>
      <c r="K219" s="187">
        <v>48607.2</v>
      </c>
      <c r="L219" s="187">
        <v>24796.71</v>
      </c>
      <c r="M219" s="187">
        <v>0</v>
      </c>
      <c r="N219" s="187">
        <v>479278.91</v>
      </c>
      <c r="O219" s="187">
        <v>3994675.31</v>
      </c>
      <c r="P219" s="187">
        <v>27007.76</v>
      </c>
      <c r="Q219" s="187">
        <v>0</v>
      </c>
      <c r="R219" s="187">
        <v>4935.32</v>
      </c>
      <c r="S219" s="187">
        <v>2849.55</v>
      </c>
      <c r="T219" s="187">
        <v>0</v>
      </c>
      <c r="U219" s="187">
        <v>0</v>
      </c>
      <c r="V219" s="187">
        <v>34792.63</v>
      </c>
      <c r="W219" s="187">
        <v>17697317.91</v>
      </c>
      <c r="X219" s="187">
        <v>148000</v>
      </c>
      <c r="Y219" s="187">
        <v>136326.41</v>
      </c>
      <c r="Z219" s="187">
        <v>0</v>
      </c>
      <c r="AA219" s="187">
        <v>0</v>
      </c>
      <c r="AB219" s="187">
        <v>0</v>
      </c>
      <c r="AC219" s="187">
        <v>0</v>
      </c>
      <c r="AD219" s="187">
        <v>0</v>
      </c>
      <c r="AE219" s="187">
        <v>0</v>
      </c>
      <c r="AF219" s="187">
        <v>0</v>
      </c>
      <c r="AG219" s="187">
        <v>0</v>
      </c>
      <c r="AH219" s="187">
        <v>0</v>
      </c>
      <c r="AI219" s="187">
        <v>17412991.5</v>
      </c>
      <c r="AJ219" s="187">
        <v>-103500</v>
      </c>
      <c r="AK219" s="187">
        <v>-47817</v>
      </c>
      <c r="AL219" s="199">
        <v>-0.22</v>
      </c>
      <c r="AM219" s="187">
        <v>1240000</v>
      </c>
      <c r="AN219" s="187">
        <v>16125175</v>
      </c>
      <c r="AO219" s="187">
        <v>54913.5</v>
      </c>
      <c r="AP219" s="187">
        <v>127262.42</v>
      </c>
      <c r="AQ219" s="187">
        <v>72348.92</v>
      </c>
      <c r="AR219" s="187">
        <v>16052826</v>
      </c>
      <c r="AS219" s="187">
        <v>8062588</v>
      </c>
      <c r="AT219" s="187">
        <v>6450070</v>
      </c>
      <c r="AU219" s="187">
        <v>1451266</v>
      </c>
      <c r="AV219" s="187">
        <v>161252</v>
      </c>
      <c r="AW219" s="187">
        <v>0</v>
      </c>
      <c r="AX219" s="187">
        <v>0</v>
      </c>
      <c r="AY219" s="183" t="s">
        <v>815</v>
      </c>
      <c r="AZ219" s="182" t="s">
        <v>794</v>
      </c>
      <c r="BA219" s="193" t="s">
        <v>674</v>
      </c>
    </row>
    <row r="220" spans="1:53" ht="15">
      <c r="A220" s="21">
        <v>216</v>
      </c>
      <c r="B220" s="22" t="s">
        <v>676</v>
      </c>
      <c r="C220" s="103" t="s">
        <v>677</v>
      </c>
      <c r="D220" s="187">
        <v>7185</v>
      </c>
      <c r="E220" s="187">
        <v>188051498</v>
      </c>
      <c r="F220" s="187">
        <v>86879792.08</v>
      </c>
      <c r="G220" s="187">
        <v>1448234.65</v>
      </c>
      <c r="H220" s="187">
        <v>4385862.66</v>
      </c>
      <c r="I220" s="187">
        <v>2937628.01</v>
      </c>
      <c r="J220" s="187">
        <v>2931102.86</v>
      </c>
      <c r="K220" s="187">
        <v>13671.5</v>
      </c>
      <c r="L220" s="187">
        <v>14718.26</v>
      </c>
      <c r="M220" s="187">
        <v>257677.86</v>
      </c>
      <c r="N220" s="187">
        <v>1649441.64</v>
      </c>
      <c r="O220" s="187">
        <v>7804240.13</v>
      </c>
      <c r="P220" s="187">
        <v>93497.04</v>
      </c>
      <c r="Q220" s="187">
        <v>551147.17</v>
      </c>
      <c r="R220" s="187">
        <v>3417.89</v>
      </c>
      <c r="S220" s="187">
        <v>0</v>
      </c>
      <c r="T220" s="187">
        <v>217.72</v>
      </c>
      <c r="U220" s="187">
        <v>0</v>
      </c>
      <c r="V220" s="187">
        <v>648279.82</v>
      </c>
      <c r="W220" s="187">
        <v>78427272.13</v>
      </c>
      <c r="X220" s="187">
        <v>750000</v>
      </c>
      <c r="Y220" s="187">
        <v>310276.76</v>
      </c>
      <c r="Z220" s="187">
        <v>0</v>
      </c>
      <c r="AA220" s="187">
        <v>403811.77</v>
      </c>
      <c r="AB220" s="187">
        <v>403811.77</v>
      </c>
      <c r="AC220" s="187">
        <v>315770.02</v>
      </c>
      <c r="AD220" s="187">
        <v>88041.75</v>
      </c>
      <c r="AE220" s="187">
        <v>0</v>
      </c>
      <c r="AF220" s="187">
        <v>0</v>
      </c>
      <c r="AG220" s="187">
        <v>0</v>
      </c>
      <c r="AH220" s="187">
        <v>0</v>
      </c>
      <c r="AI220" s="187">
        <v>77278953.62</v>
      </c>
      <c r="AJ220" s="187">
        <v>-1635000</v>
      </c>
      <c r="AK220" s="187">
        <v>-755370</v>
      </c>
      <c r="AL220" s="199">
        <v>-0.87</v>
      </c>
      <c r="AM220" s="187">
        <v>4343989.6</v>
      </c>
      <c r="AN220" s="187">
        <v>72179594</v>
      </c>
      <c r="AO220" s="187">
        <v>47450.46</v>
      </c>
      <c r="AP220" s="187">
        <v>121916.27</v>
      </c>
      <c r="AQ220" s="187">
        <v>74465.81</v>
      </c>
      <c r="AR220" s="187">
        <v>72105128</v>
      </c>
      <c r="AS220" s="187">
        <v>35685985.23</v>
      </c>
      <c r="AT220" s="187">
        <v>35368001</v>
      </c>
      <c r="AU220" s="187">
        <v>0</v>
      </c>
      <c r="AV220" s="187">
        <v>721796</v>
      </c>
      <c r="AW220" s="187">
        <v>0</v>
      </c>
      <c r="AX220" s="187">
        <v>0</v>
      </c>
      <c r="AY220" s="183" t="s">
        <v>775</v>
      </c>
      <c r="AZ220" s="182" t="s">
        <v>776</v>
      </c>
      <c r="BA220" s="193" t="s">
        <v>676</v>
      </c>
    </row>
    <row r="221" spans="1:53" ht="15">
      <c r="A221" s="21">
        <v>217</v>
      </c>
      <c r="B221" s="22" t="s">
        <v>678</v>
      </c>
      <c r="C221" s="103" t="s">
        <v>679</v>
      </c>
      <c r="D221" s="187">
        <v>2856</v>
      </c>
      <c r="E221" s="187">
        <v>102239752</v>
      </c>
      <c r="F221" s="187">
        <v>47234765.42</v>
      </c>
      <c r="G221" s="187">
        <v>820283.56</v>
      </c>
      <c r="H221" s="187">
        <v>1261905.28</v>
      </c>
      <c r="I221" s="187">
        <v>441621.72</v>
      </c>
      <c r="J221" s="187">
        <v>2267600.1</v>
      </c>
      <c r="K221" s="187">
        <v>68332.68</v>
      </c>
      <c r="L221" s="187">
        <v>11013.17</v>
      </c>
      <c r="M221" s="187">
        <v>135931.95</v>
      </c>
      <c r="N221" s="187">
        <v>1965898.98</v>
      </c>
      <c r="O221" s="187">
        <v>4890398.6</v>
      </c>
      <c r="P221" s="187">
        <v>45184.46</v>
      </c>
      <c r="Q221" s="187">
        <v>107388</v>
      </c>
      <c r="R221" s="187">
        <v>0</v>
      </c>
      <c r="S221" s="187">
        <v>845.44</v>
      </c>
      <c r="T221" s="187">
        <v>0</v>
      </c>
      <c r="U221" s="187">
        <v>0</v>
      </c>
      <c r="V221" s="187">
        <v>153417.9</v>
      </c>
      <c r="W221" s="187">
        <v>42190948.92</v>
      </c>
      <c r="X221" s="187">
        <v>421909.49</v>
      </c>
      <c r="Y221" s="187">
        <v>135187.44</v>
      </c>
      <c r="Z221" s="187">
        <v>0</v>
      </c>
      <c r="AA221" s="187">
        <v>0</v>
      </c>
      <c r="AB221" s="187">
        <v>0</v>
      </c>
      <c r="AC221" s="187">
        <v>0</v>
      </c>
      <c r="AD221" s="187">
        <v>0</v>
      </c>
      <c r="AE221" s="187">
        <v>0</v>
      </c>
      <c r="AF221" s="187">
        <v>0</v>
      </c>
      <c r="AG221" s="187">
        <v>0</v>
      </c>
      <c r="AH221" s="187">
        <v>0</v>
      </c>
      <c r="AI221" s="187">
        <v>41633851.99</v>
      </c>
      <c r="AJ221" s="187">
        <v>100000</v>
      </c>
      <c r="AK221" s="187">
        <v>46200</v>
      </c>
      <c r="AL221" s="199">
        <v>0.1</v>
      </c>
      <c r="AM221" s="187">
        <v>1235810</v>
      </c>
      <c r="AN221" s="187">
        <v>40444242</v>
      </c>
      <c r="AO221" s="187">
        <v>11012.1</v>
      </c>
      <c r="AP221" s="187">
        <v>58457.72</v>
      </c>
      <c r="AQ221" s="187">
        <v>47445.62</v>
      </c>
      <c r="AR221" s="187">
        <v>40396796</v>
      </c>
      <c r="AS221" s="187">
        <v>20222121</v>
      </c>
      <c r="AT221" s="187">
        <v>16177697</v>
      </c>
      <c r="AU221" s="187">
        <v>4044424</v>
      </c>
      <c r="AV221" s="187">
        <v>0</v>
      </c>
      <c r="AW221" s="187">
        <v>0</v>
      </c>
      <c r="AX221" s="187">
        <v>0</v>
      </c>
      <c r="AY221" s="183" t="s">
        <v>821</v>
      </c>
      <c r="AZ221" s="182" t="s">
        <v>762</v>
      </c>
      <c r="BA221" s="193" t="s">
        <v>678</v>
      </c>
    </row>
    <row r="222" spans="1:53" ht="15">
      <c r="A222" s="21">
        <v>218</v>
      </c>
      <c r="B222" s="22" t="s">
        <v>680</v>
      </c>
      <c r="C222" s="103" t="s">
        <v>681</v>
      </c>
      <c r="D222" s="187">
        <v>2354</v>
      </c>
      <c r="E222" s="187">
        <v>106690095</v>
      </c>
      <c r="F222" s="187">
        <v>49290823.89</v>
      </c>
      <c r="G222" s="187">
        <v>874985.22</v>
      </c>
      <c r="H222" s="187">
        <v>1118241.44</v>
      </c>
      <c r="I222" s="187">
        <v>243256.22</v>
      </c>
      <c r="J222" s="187">
        <v>2784045.43</v>
      </c>
      <c r="K222" s="187">
        <v>35647.08</v>
      </c>
      <c r="L222" s="187">
        <v>1617</v>
      </c>
      <c r="M222" s="187">
        <v>0</v>
      </c>
      <c r="N222" s="187">
        <v>955372.01</v>
      </c>
      <c r="O222" s="187">
        <v>4019937.74</v>
      </c>
      <c r="P222" s="187">
        <v>23225.04</v>
      </c>
      <c r="Q222" s="187">
        <v>673.97</v>
      </c>
      <c r="R222" s="187">
        <v>0</v>
      </c>
      <c r="S222" s="187">
        <v>2434.92</v>
      </c>
      <c r="T222" s="187">
        <v>0</v>
      </c>
      <c r="U222" s="187">
        <v>0</v>
      </c>
      <c r="V222" s="187">
        <v>26333.93</v>
      </c>
      <c r="W222" s="187">
        <v>45244552.22</v>
      </c>
      <c r="X222" s="187">
        <v>452445.52</v>
      </c>
      <c r="Y222" s="187">
        <v>128571.52</v>
      </c>
      <c r="Z222" s="187">
        <v>0</v>
      </c>
      <c r="AA222" s="187">
        <v>0</v>
      </c>
      <c r="AB222" s="187">
        <v>0</v>
      </c>
      <c r="AC222" s="187">
        <v>0</v>
      </c>
      <c r="AD222" s="187">
        <v>0</v>
      </c>
      <c r="AE222" s="187">
        <v>0</v>
      </c>
      <c r="AF222" s="187">
        <v>0</v>
      </c>
      <c r="AG222" s="187">
        <v>0</v>
      </c>
      <c r="AH222" s="187">
        <v>0</v>
      </c>
      <c r="AI222" s="187">
        <v>44663535.18</v>
      </c>
      <c r="AJ222" s="187">
        <v>1014375</v>
      </c>
      <c r="AK222" s="187">
        <v>468641.25</v>
      </c>
      <c r="AL222" s="199">
        <v>0.95</v>
      </c>
      <c r="AM222" s="187">
        <v>900000</v>
      </c>
      <c r="AN222" s="187">
        <v>44232176</v>
      </c>
      <c r="AO222" s="187">
        <v>14062.07</v>
      </c>
      <c r="AP222" s="187">
        <v>37026.52</v>
      </c>
      <c r="AQ222" s="187">
        <v>22964.45</v>
      </c>
      <c r="AR222" s="187">
        <v>44209212</v>
      </c>
      <c r="AS222" s="187">
        <v>22116088</v>
      </c>
      <c r="AT222" s="187">
        <v>17692870</v>
      </c>
      <c r="AU222" s="187">
        <v>4423218</v>
      </c>
      <c r="AV222" s="187">
        <v>0</v>
      </c>
      <c r="AW222" s="187">
        <v>0</v>
      </c>
      <c r="AX222" s="187">
        <v>0</v>
      </c>
      <c r="AY222" s="183" t="s">
        <v>816</v>
      </c>
      <c r="AZ222" s="182" t="s">
        <v>762</v>
      </c>
      <c r="BA222" s="193" t="s">
        <v>680</v>
      </c>
    </row>
    <row r="223" spans="1:53" ht="15">
      <c r="A223" s="21">
        <v>219</v>
      </c>
      <c r="B223" s="22" t="s">
        <v>682</v>
      </c>
      <c r="C223" s="103" t="s">
        <v>683</v>
      </c>
      <c r="D223" s="187">
        <v>2488</v>
      </c>
      <c r="E223" s="187">
        <v>71276058</v>
      </c>
      <c r="F223" s="187">
        <v>32929538.8</v>
      </c>
      <c r="G223" s="187">
        <v>547592.62</v>
      </c>
      <c r="H223" s="187">
        <v>1645595.92</v>
      </c>
      <c r="I223" s="187">
        <v>1098003.3</v>
      </c>
      <c r="J223" s="187">
        <v>2349203.49</v>
      </c>
      <c r="K223" s="187">
        <v>76772.1</v>
      </c>
      <c r="L223" s="187">
        <v>10659.89</v>
      </c>
      <c r="M223" s="187">
        <v>0</v>
      </c>
      <c r="N223" s="187">
        <v>329524.72</v>
      </c>
      <c r="O223" s="187">
        <v>3864163.5</v>
      </c>
      <c r="P223" s="187">
        <v>25166.31</v>
      </c>
      <c r="Q223" s="187">
        <v>379670.17</v>
      </c>
      <c r="R223" s="187">
        <v>0</v>
      </c>
      <c r="S223" s="187">
        <v>1960.53</v>
      </c>
      <c r="T223" s="187">
        <v>3088.46</v>
      </c>
      <c r="U223" s="187">
        <v>0</v>
      </c>
      <c r="V223" s="187">
        <v>409885.47</v>
      </c>
      <c r="W223" s="187">
        <v>28655489.83</v>
      </c>
      <c r="X223" s="187">
        <v>429832.35</v>
      </c>
      <c r="Y223" s="187">
        <v>110790.09</v>
      </c>
      <c r="Z223" s="187">
        <v>0</v>
      </c>
      <c r="AA223" s="187">
        <v>0</v>
      </c>
      <c r="AB223" s="187">
        <v>0</v>
      </c>
      <c r="AC223" s="187">
        <v>0</v>
      </c>
      <c r="AD223" s="187">
        <v>0</v>
      </c>
      <c r="AE223" s="187">
        <v>0</v>
      </c>
      <c r="AF223" s="187">
        <v>0</v>
      </c>
      <c r="AG223" s="187">
        <v>0</v>
      </c>
      <c r="AH223" s="187">
        <v>0</v>
      </c>
      <c r="AI223" s="187">
        <v>28114867.39</v>
      </c>
      <c r="AJ223" s="187">
        <v>-2249620</v>
      </c>
      <c r="AK223" s="187">
        <v>-1039324.44</v>
      </c>
      <c r="AL223" s="199">
        <v>-3.16</v>
      </c>
      <c r="AM223" s="187">
        <v>218166.58</v>
      </c>
      <c r="AN223" s="187">
        <v>26857376</v>
      </c>
      <c r="AO223" s="187">
        <v>204423.75</v>
      </c>
      <c r="AP223" s="187">
        <v>3057528.29</v>
      </c>
      <c r="AQ223" s="187">
        <v>2853104.54</v>
      </c>
      <c r="AR223" s="187">
        <v>24004271</v>
      </c>
      <c r="AS223" s="187">
        <v>13428688</v>
      </c>
      <c r="AT223" s="187">
        <v>10742950</v>
      </c>
      <c r="AU223" s="187">
        <v>2417164</v>
      </c>
      <c r="AV223" s="187">
        <v>268574</v>
      </c>
      <c r="AW223" s="187">
        <v>0</v>
      </c>
      <c r="AX223" s="187">
        <v>0</v>
      </c>
      <c r="AY223" s="183" t="s">
        <v>766</v>
      </c>
      <c r="AZ223" s="182" t="s">
        <v>767</v>
      </c>
      <c r="BA223" s="193" t="s">
        <v>682</v>
      </c>
    </row>
    <row r="224" spans="1:53" ht="15">
      <c r="A224" s="21">
        <v>220</v>
      </c>
      <c r="B224" s="22" t="s">
        <v>684</v>
      </c>
      <c r="C224" s="103" t="s">
        <v>685</v>
      </c>
      <c r="D224" s="187">
        <v>2466</v>
      </c>
      <c r="E224" s="187">
        <v>106353340</v>
      </c>
      <c r="F224" s="187">
        <v>49135243.08</v>
      </c>
      <c r="G224" s="187">
        <v>871737.26</v>
      </c>
      <c r="H224" s="187">
        <v>1090457.76</v>
      </c>
      <c r="I224" s="187">
        <v>218720.5</v>
      </c>
      <c r="J224" s="187">
        <v>1449617.93</v>
      </c>
      <c r="K224" s="187">
        <v>9533.04</v>
      </c>
      <c r="L224" s="187">
        <v>0</v>
      </c>
      <c r="M224" s="187">
        <v>0</v>
      </c>
      <c r="N224" s="187">
        <v>2012358.46</v>
      </c>
      <c r="O224" s="187">
        <v>3690229.93</v>
      </c>
      <c r="P224" s="187">
        <v>58122.99</v>
      </c>
      <c r="Q224" s="187">
        <v>284935.52</v>
      </c>
      <c r="R224" s="187">
        <v>2383.26</v>
      </c>
      <c r="S224" s="187">
        <v>0</v>
      </c>
      <c r="T224" s="187">
        <v>0</v>
      </c>
      <c r="U224" s="187">
        <v>0</v>
      </c>
      <c r="V224" s="187">
        <v>345441.77</v>
      </c>
      <c r="W224" s="187">
        <v>45099571.38</v>
      </c>
      <c r="X224" s="187">
        <v>680993.56</v>
      </c>
      <c r="Y224" s="187">
        <v>124561.19</v>
      </c>
      <c r="Z224" s="187">
        <v>0</v>
      </c>
      <c r="AA224" s="187">
        <v>0</v>
      </c>
      <c r="AB224" s="187">
        <v>0</v>
      </c>
      <c r="AC224" s="187">
        <v>0</v>
      </c>
      <c r="AD224" s="187">
        <v>0</v>
      </c>
      <c r="AE224" s="187">
        <v>0</v>
      </c>
      <c r="AF224" s="187">
        <v>0</v>
      </c>
      <c r="AG224" s="187">
        <v>0</v>
      </c>
      <c r="AH224" s="187">
        <v>0</v>
      </c>
      <c r="AI224" s="187">
        <v>44294016.63</v>
      </c>
      <c r="AJ224" s="187">
        <v>3254655</v>
      </c>
      <c r="AK224" s="187">
        <v>1503650.61</v>
      </c>
      <c r="AL224" s="199">
        <v>3.06</v>
      </c>
      <c r="AM224" s="187">
        <v>3800000</v>
      </c>
      <c r="AN224" s="187">
        <v>41997667</v>
      </c>
      <c r="AO224" s="187">
        <v>194979.57</v>
      </c>
      <c r="AP224" s="187">
        <v>41894.64</v>
      </c>
      <c r="AQ224" s="187">
        <v>-153084.93</v>
      </c>
      <c r="AR224" s="187">
        <v>42150752</v>
      </c>
      <c r="AS224" s="187">
        <v>20998834</v>
      </c>
      <c r="AT224" s="187">
        <v>16799067</v>
      </c>
      <c r="AU224" s="187">
        <v>3779790</v>
      </c>
      <c r="AV224" s="187">
        <v>419977</v>
      </c>
      <c r="AW224" s="187">
        <v>0</v>
      </c>
      <c r="AX224" s="187">
        <v>0</v>
      </c>
      <c r="AY224" s="183" t="s">
        <v>779</v>
      </c>
      <c r="AZ224" s="182" t="s">
        <v>780</v>
      </c>
      <c r="BA224" s="193" t="s">
        <v>684</v>
      </c>
    </row>
    <row r="225" spans="1:53" ht="15">
      <c r="A225" s="21">
        <v>221</v>
      </c>
      <c r="B225" s="22" t="s">
        <v>686</v>
      </c>
      <c r="C225" s="103" t="s">
        <v>687</v>
      </c>
      <c r="D225" s="187">
        <v>1294</v>
      </c>
      <c r="E225" s="187">
        <v>25730807</v>
      </c>
      <c r="F225" s="187">
        <v>11887632.83</v>
      </c>
      <c r="G225" s="187">
        <v>173422.42</v>
      </c>
      <c r="H225" s="187">
        <v>741456.59</v>
      </c>
      <c r="I225" s="187">
        <v>568034.17</v>
      </c>
      <c r="J225" s="187">
        <v>984296.38</v>
      </c>
      <c r="K225" s="187">
        <v>14601</v>
      </c>
      <c r="L225" s="187">
        <v>10648.45</v>
      </c>
      <c r="M225" s="187">
        <v>59438.16</v>
      </c>
      <c r="N225" s="187">
        <v>150072.74</v>
      </c>
      <c r="O225" s="187">
        <v>1787090.9</v>
      </c>
      <c r="P225" s="187">
        <v>38618.75</v>
      </c>
      <c r="Q225" s="187">
        <v>40037.23</v>
      </c>
      <c r="R225" s="187">
        <v>0</v>
      </c>
      <c r="S225" s="187">
        <v>11113.51</v>
      </c>
      <c r="T225" s="187">
        <v>1501.5</v>
      </c>
      <c r="U225" s="187">
        <v>0</v>
      </c>
      <c r="V225" s="187">
        <v>91270.99</v>
      </c>
      <c r="W225" s="187">
        <v>10009270.94</v>
      </c>
      <c r="X225" s="187">
        <v>110101.98</v>
      </c>
      <c r="Y225" s="187">
        <v>53205.91</v>
      </c>
      <c r="Z225" s="187">
        <v>0</v>
      </c>
      <c r="AA225" s="187">
        <v>0</v>
      </c>
      <c r="AB225" s="187">
        <v>0</v>
      </c>
      <c r="AC225" s="187">
        <v>0</v>
      </c>
      <c r="AD225" s="187">
        <v>0</v>
      </c>
      <c r="AE225" s="187">
        <v>0</v>
      </c>
      <c r="AF225" s="187">
        <v>0</v>
      </c>
      <c r="AG225" s="187">
        <v>0</v>
      </c>
      <c r="AH225" s="187">
        <v>0</v>
      </c>
      <c r="AI225" s="187">
        <v>9845963.05</v>
      </c>
      <c r="AJ225" s="187">
        <v>143964</v>
      </c>
      <c r="AK225" s="187">
        <v>66511.37</v>
      </c>
      <c r="AL225" s="199">
        <v>0.56</v>
      </c>
      <c r="AM225" s="187">
        <v>59438.16</v>
      </c>
      <c r="AN225" s="187">
        <v>9853036</v>
      </c>
      <c r="AO225" s="187">
        <v>7036.15</v>
      </c>
      <c r="AP225" s="187">
        <v>23873.24</v>
      </c>
      <c r="AQ225" s="187">
        <v>16837.09</v>
      </c>
      <c r="AR225" s="187">
        <v>9836199</v>
      </c>
      <c r="AS225" s="187">
        <v>4926518</v>
      </c>
      <c r="AT225" s="187">
        <v>4827988</v>
      </c>
      <c r="AU225" s="187">
        <v>0</v>
      </c>
      <c r="AV225" s="187">
        <v>98530</v>
      </c>
      <c r="AW225" s="187">
        <v>0</v>
      </c>
      <c r="AX225" s="187">
        <v>0</v>
      </c>
      <c r="AY225" s="183" t="s">
        <v>781</v>
      </c>
      <c r="AZ225" s="182" t="s">
        <v>786</v>
      </c>
      <c r="BA225" s="193" t="s">
        <v>686</v>
      </c>
    </row>
    <row r="226" spans="1:53" ht="15">
      <c r="A226" s="21">
        <v>222</v>
      </c>
      <c r="B226" s="22" t="s">
        <v>688</v>
      </c>
      <c r="C226" s="103" t="s">
        <v>689</v>
      </c>
      <c r="D226" s="187">
        <v>2812</v>
      </c>
      <c r="E226" s="187">
        <v>42958875</v>
      </c>
      <c r="F226" s="187">
        <v>19847000.25</v>
      </c>
      <c r="G226" s="187">
        <v>282513</v>
      </c>
      <c r="H226" s="187">
        <v>1996021</v>
      </c>
      <c r="I226" s="187">
        <v>1713508</v>
      </c>
      <c r="J226" s="187">
        <v>809082</v>
      </c>
      <c r="K226" s="187">
        <v>26528</v>
      </c>
      <c r="L226" s="187">
        <v>44729</v>
      </c>
      <c r="M226" s="187">
        <v>2000</v>
      </c>
      <c r="N226" s="187">
        <v>464806</v>
      </c>
      <c r="O226" s="187">
        <v>3060653</v>
      </c>
      <c r="P226" s="187">
        <v>83232</v>
      </c>
      <c r="Q226" s="187">
        <v>51790</v>
      </c>
      <c r="R226" s="187">
        <v>452</v>
      </c>
      <c r="S226" s="187">
        <v>16020</v>
      </c>
      <c r="T226" s="187">
        <v>1809</v>
      </c>
      <c r="U226" s="187">
        <v>0</v>
      </c>
      <c r="V226" s="187">
        <v>153303</v>
      </c>
      <c r="W226" s="187">
        <v>16633044.25</v>
      </c>
      <c r="X226" s="187">
        <v>249495</v>
      </c>
      <c r="Y226" s="187">
        <v>111363.86</v>
      </c>
      <c r="Z226" s="187">
        <v>0</v>
      </c>
      <c r="AA226" s="187">
        <v>0</v>
      </c>
      <c r="AB226" s="187">
        <v>0</v>
      </c>
      <c r="AC226" s="187">
        <v>0</v>
      </c>
      <c r="AD226" s="187">
        <v>0</v>
      </c>
      <c r="AE226" s="187">
        <v>0</v>
      </c>
      <c r="AF226" s="187">
        <v>0</v>
      </c>
      <c r="AG226" s="187">
        <v>0</v>
      </c>
      <c r="AH226" s="187">
        <v>0</v>
      </c>
      <c r="AI226" s="187">
        <v>16272185.39</v>
      </c>
      <c r="AJ226" s="187">
        <v>229200</v>
      </c>
      <c r="AK226" s="187">
        <v>105890.4</v>
      </c>
      <c r="AL226" s="199">
        <v>0.53</v>
      </c>
      <c r="AM226" s="187">
        <v>100000</v>
      </c>
      <c r="AN226" s="187">
        <v>16278076</v>
      </c>
      <c r="AO226" s="187">
        <v>4165</v>
      </c>
      <c r="AP226" s="187">
        <v>185892</v>
      </c>
      <c r="AQ226" s="187">
        <v>181727</v>
      </c>
      <c r="AR226" s="187">
        <v>16096349</v>
      </c>
      <c r="AS226" s="187">
        <v>8139038</v>
      </c>
      <c r="AT226" s="187">
        <v>6511230</v>
      </c>
      <c r="AU226" s="187">
        <v>1465027</v>
      </c>
      <c r="AV226" s="187">
        <v>162781</v>
      </c>
      <c r="AW226" s="187">
        <v>0</v>
      </c>
      <c r="AX226" s="187">
        <v>0</v>
      </c>
      <c r="AY226" s="183" t="s">
        <v>809</v>
      </c>
      <c r="AZ226" s="182" t="s">
        <v>810</v>
      </c>
      <c r="BA226" s="193" t="s">
        <v>688</v>
      </c>
    </row>
    <row r="227" spans="1:53" ht="15">
      <c r="A227" s="21">
        <v>223</v>
      </c>
      <c r="B227" s="22" t="s">
        <v>690</v>
      </c>
      <c r="C227" s="103" t="s">
        <v>691</v>
      </c>
      <c r="D227" s="187">
        <v>10273</v>
      </c>
      <c r="E227" s="187">
        <v>233786760</v>
      </c>
      <c r="F227" s="187">
        <v>108009483.12</v>
      </c>
      <c r="G227" s="187">
        <v>1631186.64</v>
      </c>
      <c r="H227" s="187">
        <v>3722600.7</v>
      </c>
      <c r="I227" s="187">
        <v>2091414.06</v>
      </c>
      <c r="J227" s="187">
        <v>5459817.23</v>
      </c>
      <c r="K227" s="187">
        <v>78296.59</v>
      </c>
      <c r="L227" s="187">
        <v>0</v>
      </c>
      <c r="M227" s="187">
        <v>415823.07</v>
      </c>
      <c r="N227" s="187">
        <v>3180070.65</v>
      </c>
      <c r="O227" s="187">
        <v>11225421.6</v>
      </c>
      <c r="P227" s="187">
        <v>380075.75</v>
      </c>
      <c r="Q227" s="187">
        <v>148739.02</v>
      </c>
      <c r="R227" s="187">
        <v>4736.88</v>
      </c>
      <c r="S227" s="187">
        <v>0</v>
      </c>
      <c r="T227" s="187">
        <v>0</v>
      </c>
      <c r="U227" s="187">
        <v>0</v>
      </c>
      <c r="V227" s="187">
        <v>533551.65</v>
      </c>
      <c r="W227" s="187">
        <v>96250509.87</v>
      </c>
      <c r="X227" s="187">
        <v>2874333.29</v>
      </c>
      <c r="Y227" s="187">
        <v>439400.25</v>
      </c>
      <c r="Z227" s="187">
        <v>0</v>
      </c>
      <c r="AA227" s="187">
        <v>0</v>
      </c>
      <c r="AB227" s="187">
        <v>0</v>
      </c>
      <c r="AC227" s="187">
        <v>0</v>
      </c>
      <c r="AD227" s="187">
        <v>0</v>
      </c>
      <c r="AE227" s="187">
        <v>0</v>
      </c>
      <c r="AF227" s="187">
        <v>0</v>
      </c>
      <c r="AG227" s="187">
        <v>0</v>
      </c>
      <c r="AH227" s="187">
        <v>0</v>
      </c>
      <c r="AI227" s="187">
        <v>92936776.33</v>
      </c>
      <c r="AJ227" s="187">
        <v>3708000</v>
      </c>
      <c r="AK227" s="187">
        <v>1713096</v>
      </c>
      <c r="AL227" s="199">
        <v>1.59</v>
      </c>
      <c r="AM227" s="187">
        <v>13100111</v>
      </c>
      <c r="AN227" s="187">
        <v>81549761</v>
      </c>
      <c r="AO227" s="187">
        <v>413853.98</v>
      </c>
      <c r="AP227" s="187">
        <v>179626.32</v>
      </c>
      <c r="AQ227" s="187">
        <v>-234227.66</v>
      </c>
      <c r="AR227" s="187">
        <v>81783989</v>
      </c>
      <c r="AS227" s="187">
        <v>40774881</v>
      </c>
      <c r="AT227" s="187">
        <v>39959383</v>
      </c>
      <c r="AU227" s="187">
        <v>0</v>
      </c>
      <c r="AV227" s="187">
        <v>815498</v>
      </c>
      <c r="AW227" s="187">
        <v>0</v>
      </c>
      <c r="AX227" s="187">
        <v>0</v>
      </c>
      <c r="AY227" s="183" t="s">
        <v>775</v>
      </c>
      <c r="AZ227" s="182" t="s">
        <v>788</v>
      </c>
      <c r="BA227" s="193" t="s">
        <v>690</v>
      </c>
    </row>
    <row r="228" spans="1:53" ht="15">
      <c r="A228" s="21">
        <v>224</v>
      </c>
      <c r="B228" s="22" t="s">
        <v>692</v>
      </c>
      <c r="C228" s="103" t="s">
        <v>693</v>
      </c>
      <c r="D228" s="187">
        <v>10152</v>
      </c>
      <c r="E228" s="187">
        <v>249470107</v>
      </c>
      <c r="F228" s="187">
        <v>115255189.43</v>
      </c>
      <c r="G228" s="187">
        <v>2093133.99</v>
      </c>
      <c r="H228" s="187">
        <v>5796180.4</v>
      </c>
      <c r="I228" s="187">
        <v>3703046.41</v>
      </c>
      <c r="J228" s="187">
        <v>3533792.72</v>
      </c>
      <c r="K228" s="187">
        <v>91543.56</v>
      </c>
      <c r="L228" s="187">
        <v>0</v>
      </c>
      <c r="M228" s="187">
        <v>55312.5</v>
      </c>
      <c r="N228" s="187">
        <v>5643793.2</v>
      </c>
      <c r="O228" s="187">
        <v>13027488.39</v>
      </c>
      <c r="P228" s="187">
        <v>412762.42</v>
      </c>
      <c r="Q228" s="187">
        <v>121082.58</v>
      </c>
      <c r="R228" s="187">
        <v>7497.46</v>
      </c>
      <c r="S228" s="187">
        <v>0</v>
      </c>
      <c r="T228" s="187">
        <v>0</v>
      </c>
      <c r="U228" s="187">
        <v>0</v>
      </c>
      <c r="V228" s="187">
        <v>541342.46</v>
      </c>
      <c r="W228" s="187">
        <v>101686358.58</v>
      </c>
      <c r="X228" s="187">
        <v>1613572.65</v>
      </c>
      <c r="Y228" s="187">
        <v>438870.74</v>
      </c>
      <c r="Z228" s="187">
        <v>0</v>
      </c>
      <c r="AA228" s="187">
        <v>0</v>
      </c>
      <c r="AB228" s="187">
        <v>0</v>
      </c>
      <c r="AC228" s="187">
        <v>0</v>
      </c>
      <c r="AD228" s="187">
        <v>0</v>
      </c>
      <c r="AE228" s="187">
        <v>0</v>
      </c>
      <c r="AF228" s="187">
        <v>0</v>
      </c>
      <c r="AG228" s="187">
        <v>0</v>
      </c>
      <c r="AH228" s="187">
        <v>0</v>
      </c>
      <c r="AI228" s="187">
        <v>99633915.19</v>
      </c>
      <c r="AJ228" s="187">
        <v>4635000</v>
      </c>
      <c r="AK228" s="187">
        <v>2141370</v>
      </c>
      <c r="AL228" s="199">
        <v>1.86</v>
      </c>
      <c r="AM228" s="187">
        <v>5136897.25</v>
      </c>
      <c r="AN228" s="187">
        <v>96638388</v>
      </c>
      <c r="AO228" s="187">
        <v>528944.07</v>
      </c>
      <c r="AP228" s="187">
        <v>441555.79</v>
      </c>
      <c r="AQ228" s="187">
        <v>-87388.28</v>
      </c>
      <c r="AR228" s="187">
        <v>96725776</v>
      </c>
      <c r="AS228" s="187">
        <v>48319194</v>
      </c>
      <c r="AT228" s="187">
        <v>47352810</v>
      </c>
      <c r="AU228" s="187">
        <v>0</v>
      </c>
      <c r="AV228" s="187">
        <v>966384</v>
      </c>
      <c r="AW228" s="187">
        <v>0</v>
      </c>
      <c r="AX228" s="187">
        <v>0</v>
      </c>
      <c r="AY228" s="183" t="s">
        <v>775</v>
      </c>
      <c r="AZ228" s="182" t="s">
        <v>784</v>
      </c>
      <c r="BA228" s="193" t="s">
        <v>692</v>
      </c>
    </row>
    <row r="229" spans="1:53" ht="15">
      <c r="A229" s="21">
        <v>225</v>
      </c>
      <c r="B229" s="22" t="s">
        <v>694</v>
      </c>
      <c r="C229" s="103" t="s">
        <v>695</v>
      </c>
      <c r="D229" s="187">
        <v>6350</v>
      </c>
      <c r="E229" s="187">
        <v>85168617</v>
      </c>
      <c r="F229" s="187">
        <v>39347901.05</v>
      </c>
      <c r="G229" s="187">
        <v>565860.12</v>
      </c>
      <c r="H229" s="187">
        <v>4489877.91</v>
      </c>
      <c r="I229" s="187">
        <v>3924017.79</v>
      </c>
      <c r="J229" s="187">
        <v>1386824.98</v>
      </c>
      <c r="K229" s="187">
        <v>145792.33</v>
      </c>
      <c r="L229" s="187">
        <v>26602.32</v>
      </c>
      <c r="M229" s="187">
        <v>33500</v>
      </c>
      <c r="N229" s="187">
        <v>684814.16</v>
      </c>
      <c r="O229" s="187">
        <v>6201551.58</v>
      </c>
      <c r="P229" s="187">
        <v>123914.6</v>
      </c>
      <c r="Q229" s="187">
        <v>64143.35</v>
      </c>
      <c r="R229" s="187">
        <v>0</v>
      </c>
      <c r="S229" s="187">
        <v>1167.9</v>
      </c>
      <c r="T229" s="187">
        <v>0</v>
      </c>
      <c r="U229" s="187">
        <v>0</v>
      </c>
      <c r="V229" s="187">
        <v>189225.85</v>
      </c>
      <c r="W229" s="187">
        <v>32957123.62</v>
      </c>
      <c r="X229" s="187">
        <v>479314.54</v>
      </c>
      <c r="Y229" s="187">
        <v>247588.3</v>
      </c>
      <c r="Z229" s="187">
        <v>0</v>
      </c>
      <c r="AA229" s="187">
        <v>0</v>
      </c>
      <c r="AB229" s="187">
        <v>0</v>
      </c>
      <c r="AC229" s="187">
        <v>0</v>
      </c>
      <c r="AD229" s="187">
        <v>0</v>
      </c>
      <c r="AE229" s="187">
        <v>0</v>
      </c>
      <c r="AF229" s="187">
        <v>0</v>
      </c>
      <c r="AG229" s="187">
        <v>0</v>
      </c>
      <c r="AH229" s="187">
        <v>0</v>
      </c>
      <c r="AI229" s="187">
        <v>32230220.78</v>
      </c>
      <c r="AJ229" s="187">
        <v>1024330</v>
      </c>
      <c r="AK229" s="187">
        <v>473240.46</v>
      </c>
      <c r="AL229" s="199">
        <v>1.2</v>
      </c>
      <c r="AM229" s="187">
        <v>1368048.96</v>
      </c>
      <c r="AN229" s="187">
        <v>31335412</v>
      </c>
      <c r="AO229" s="187">
        <v>10132.07</v>
      </c>
      <c r="AP229" s="187">
        <v>322488.08</v>
      </c>
      <c r="AQ229" s="187">
        <v>312356.01</v>
      </c>
      <c r="AR229" s="187">
        <v>31023056</v>
      </c>
      <c r="AS229" s="187">
        <v>15667706</v>
      </c>
      <c r="AT229" s="187">
        <v>12534165</v>
      </c>
      <c r="AU229" s="187">
        <v>2820187</v>
      </c>
      <c r="AV229" s="187">
        <v>313354</v>
      </c>
      <c r="AW229" s="187">
        <v>0</v>
      </c>
      <c r="AX229" s="187">
        <v>0</v>
      </c>
      <c r="AY229" s="183" t="s">
        <v>809</v>
      </c>
      <c r="AZ229" s="182" t="s">
        <v>810</v>
      </c>
      <c r="BA229" s="193" t="s">
        <v>694</v>
      </c>
    </row>
    <row r="230" spans="1:53" ht="15">
      <c r="A230" s="21">
        <v>226</v>
      </c>
      <c r="B230" s="22" t="s">
        <v>696</v>
      </c>
      <c r="C230" s="103" t="s">
        <v>697</v>
      </c>
      <c r="D230" s="187">
        <v>3846</v>
      </c>
      <c r="E230" s="187">
        <v>89304465</v>
      </c>
      <c r="F230" s="187">
        <v>41258662.83</v>
      </c>
      <c r="G230" s="187">
        <v>670893.51</v>
      </c>
      <c r="H230" s="187">
        <v>2417612.51</v>
      </c>
      <c r="I230" s="187">
        <v>1746719</v>
      </c>
      <c r="J230" s="187">
        <v>1712196.64</v>
      </c>
      <c r="K230" s="187">
        <v>25965.87</v>
      </c>
      <c r="L230" s="187">
        <v>69911.69</v>
      </c>
      <c r="M230" s="187">
        <v>0</v>
      </c>
      <c r="N230" s="187">
        <v>479798.29</v>
      </c>
      <c r="O230" s="187">
        <v>4034591.49</v>
      </c>
      <c r="P230" s="187">
        <v>77345.87</v>
      </c>
      <c r="Q230" s="187">
        <v>7572.24</v>
      </c>
      <c r="R230" s="187">
        <v>0</v>
      </c>
      <c r="S230" s="187">
        <v>38149.81</v>
      </c>
      <c r="T230" s="187">
        <v>351.12</v>
      </c>
      <c r="U230" s="187">
        <v>0</v>
      </c>
      <c r="V230" s="187">
        <v>123419.04</v>
      </c>
      <c r="W230" s="187">
        <v>37100652.3</v>
      </c>
      <c r="X230" s="187">
        <v>371006.52</v>
      </c>
      <c r="Y230" s="187">
        <v>162353.36</v>
      </c>
      <c r="Z230" s="187">
        <v>0</v>
      </c>
      <c r="AA230" s="187">
        <v>0</v>
      </c>
      <c r="AB230" s="187">
        <v>0</v>
      </c>
      <c r="AC230" s="187">
        <v>0</v>
      </c>
      <c r="AD230" s="187">
        <v>0</v>
      </c>
      <c r="AE230" s="187">
        <v>0</v>
      </c>
      <c r="AF230" s="187">
        <v>0</v>
      </c>
      <c r="AG230" s="187">
        <v>0</v>
      </c>
      <c r="AH230" s="187">
        <v>9420</v>
      </c>
      <c r="AI230" s="187">
        <v>36557872.42</v>
      </c>
      <c r="AJ230" s="187">
        <v>220000</v>
      </c>
      <c r="AK230" s="187">
        <v>101640</v>
      </c>
      <c r="AL230" s="199">
        <v>0.25</v>
      </c>
      <c r="AM230" s="187">
        <v>2734500</v>
      </c>
      <c r="AN230" s="187">
        <v>33925012</v>
      </c>
      <c r="AO230" s="187">
        <v>49356.43</v>
      </c>
      <c r="AP230" s="187">
        <v>201067.34</v>
      </c>
      <c r="AQ230" s="187">
        <v>151710.91</v>
      </c>
      <c r="AR230" s="187">
        <v>33773301</v>
      </c>
      <c r="AS230" s="187">
        <v>16962506</v>
      </c>
      <c r="AT230" s="187">
        <v>13570005</v>
      </c>
      <c r="AU230" s="187">
        <v>3053251</v>
      </c>
      <c r="AV230" s="187">
        <v>339250</v>
      </c>
      <c r="AW230" s="187">
        <v>9420</v>
      </c>
      <c r="AX230" s="187">
        <v>0</v>
      </c>
      <c r="AY230" s="183" t="s">
        <v>820</v>
      </c>
      <c r="AZ230" s="182" t="s">
        <v>813</v>
      </c>
      <c r="BA230" s="193" t="s">
        <v>696</v>
      </c>
    </row>
    <row r="231" spans="1:53" ht="15">
      <c r="A231" s="21">
        <v>227</v>
      </c>
      <c r="B231" s="22" t="s">
        <v>698</v>
      </c>
      <c r="C231" s="103" t="s">
        <v>699</v>
      </c>
      <c r="D231" s="187">
        <v>7536</v>
      </c>
      <c r="E231" s="187">
        <v>180255141</v>
      </c>
      <c r="F231" s="187">
        <v>83277875.14</v>
      </c>
      <c r="G231" s="187">
        <v>1365625.94</v>
      </c>
      <c r="H231" s="187">
        <v>4780960.9</v>
      </c>
      <c r="I231" s="187">
        <v>3415334.96</v>
      </c>
      <c r="J231" s="187">
        <v>4253836.62</v>
      </c>
      <c r="K231" s="187">
        <v>32528.03</v>
      </c>
      <c r="L231" s="187">
        <v>1687.5</v>
      </c>
      <c r="M231" s="187">
        <v>0</v>
      </c>
      <c r="N231" s="187">
        <v>3877700.76</v>
      </c>
      <c r="O231" s="187">
        <v>11581087.87</v>
      </c>
      <c r="P231" s="187">
        <v>228386.75</v>
      </c>
      <c r="Q231" s="187">
        <v>54836.7</v>
      </c>
      <c r="R231" s="187">
        <v>0</v>
      </c>
      <c r="S231" s="187">
        <v>0</v>
      </c>
      <c r="T231" s="187">
        <v>0</v>
      </c>
      <c r="U231" s="187">
        <v>0</v>
      </c>
      <c r="V231" s="187">
        <v>283223.45</v>
      </c>
      <c r="W231" s="187">
        <v>71413563.82</v>
      </c>
      <c r="X231" s="187">
        <v>1142617.02</v>
      </c>
      <c r="Y231" s="187">
        <v>322251.8</v>
      </c>
      <c r="Z231" s="187">
        <v>0</v>
      </c>
      <c r="AA231" s="187">
        <v>0</v>
      </c>
      <c r="AB231" s="187">
        <v>0</v>
      </c>
      <c r="AC231" s="187">
        <v>0</v>
      </c>
      <c r="AD231" s="187">
        <v>0</v>
      </c>
      <c r="AE231" s="187">
        <v>0</v>
      </c>
      <c r="AF231" s="187">
        <v>0</v>
      </c>
      <c r="AG231" s="187">
        <v>0</v>
      </c>
      <c r="AH231" s="187">
        <v>0</v>
      </c>
      <c r="AI231" s="187">
        <v>69948695</v>
      </c>
      <c r="AJ231" s="187">
        <v>-1802551</v>
      </c>
      <c r="AK231" s="187">
        <v>-832778.56</v>
      </c>
      <c r="AL231" s="199">
        <v>-1</v>
      </c>
      <c r="AM231" s="187">
        <v>3570678.19</v>
      </c>
      <c r="AN231" s="187">
        <v>65545238</v>
      </c>
      <c r="AO231" s="187">
        <v>787865.17</v>
      </c>
      <c r="AP231" s="187">
        <v>100417.48</v>
      </c>
      <c r="AQ231" s="187">
        <v>-687447.69</v>
      </c>
      <c r="AR231" s="187">
        <v>66232686</v>
      </c>
      <c r="AS231" s="187">
        <v>32772619</v>
      </c>
      <c r="AT231" s="187">
        <v>32117167</v>
      </c>
      <c r="AU231" s="187">
        <v>0</v>
      </c>
      <c r="AV231" s="187">
        <v>655452</v>
      </c>
      <c r="AW231" s="187">
        <v>0</v>
      </c>
      <c r="AX231" s="187">
        <v>0</v>
      </c>
      <c r="AY231" s="183" t="s">
        <v>775</v>
      </c>
      <c r="AZ231" s="182" t="s">
        <v>819</v>
      </c>
      <c r="BA231" s="193" t="s">
        <v>698</v>
      </c>
    </row>
    <row r="232" spans="1:53" ht="15">
      <c r="A232" s="21">
        <v>228</v>
      </c>
      <c r="B232" s="22" t="s">
        <v>700</v>
      </c>
      <c r="C232" s="103" t="s">
        <v>701</v>
      </c>
      <c r="D232" s="187">
        <v>2494</v>
      </c>
      <c r="E232" s="187">
        <v>104526398</v>
      </c>
      <c r="F232" s="187">
        <v>48291195.88</v>
      </c>
      <c r="G232" s="187">
        <v>732707.28</v>
      </c>
      <c r="H232" s="187">
        <v>1382039.72</v>
      </c>
      <c r="I232" s="187">
        <v>649332.44</v>
      </c>
      <c r="J232" s="187">
        <v>870046.98</v>
      </c>
      <c r="K232" s="187">
        <v>46575.97</v>
      </c>
      <c r="L232" s="187">
        <v>31528.99</v>
      </c>
      <c r="M232" s="187">
        <v>227849.56</v>
      </c>
      <c r="N232" s="187">
        <v>890155.29</v>
      </c>
      <c r="O232" s="187">
        <v>2715489.23</v>
      </c>
      <c r="P232" s="187">
        <v>183365.8</v>
      </c>
      <c r="Q232" s="187">
        <v>21378.53</v>
      </c>
      <c r="R232" s="187">
        <v>4076.2</v>
      </c>
      <c r="S232" s="187">
        <v>19387.89</v>
      </c>
      <c r="T232" s="187">
        <v>5859.81</v>
      </c>
      <c r="U232" s="187">
        <v>0</v>
      </c>
      <c r="V232" s="187">
        <v>234068.23</v>
      </c>
      <c r="W232" s="187">
        <v>45341638.42</v>
      </c>
      <c r="X232" s="187">
        <v>453444.02</v>
      </c>
      <c r="Y232" s="187">
        <v>120600.69</v>
      </c>
      <c r="Z232" s="187">
        <v>0</v>
      </c>
      <c r="AA232" s="187">
        <v>0</v>
      </c>
      <c r="AB232" s="187">
        <v>0</v>
      </c>
      <c r="AC232" s="187">
        <v>0</v>
      </c>
      <c r="AD232" s="187">
        <v>0</v>
      </c>
      <c r="AE232" s="187">
        <v>0</v>
      </c>
      <c r="AF232" s="187">
        <v>0</v>
      </c>
      <c r="AG232" s="187">
        <v>0</v>
      </c>
      <c r="AH232" s="187">
        <v>0</v>
      </c>
      <c r="AI232" s="187">
        <v>44767593.71</v>
      </c>
      <c r="AJ232" s="187">
        <v>250000</v>
      </c>
      <c r="AK232" s="187">
        <v>115500</v>
      </c>
      <c r="AL232" s="199">
        <v>0.24</v>
      </c>
      <c r="AM232" s="187">
        <v>1000000</v>
      </c>
      <c r="AN232" s="187">
        <v>43883094</v>
      </c>
      <c r="AO232" s="187">
        <v>46783.69</v>
      </c>
      <c r="AP232" s="187">
        <v>1834228.43</v>
      </c>
      <c r="AQ232" s="187">
        <v>1787444.74</v>
      </c>
      <c r="AR232" s="187">
        <v>42095649</v>
      </c>
      <c r="AS232" s="187">
        <v>21941547</v>
      </c>
      <c r="AT232" s="187">
        <v>17553238</v>
      </c>
      <c r="AU232" s="187">
        <v>3949478</v>
      </c>
      <c r="AV232" s="187">
        <v>438831</v>
      </c>
      <c r="AW232" s="187">
        <v>0</v>
      </c>
      <c r="AX232" s="187">
        <v>0</v>
      </c>
      <c r="AY232" s="183" t="s">
        <v>809</v>
      </c>
      <c r="AZ232" s="182" t="s">
        <v>810</v>
      </c>
      <c r="BA232" s="193" t="s">
        <v>700</v>
      </c>
    </row>
    <row r="233" spans="1:53" ht="15">
      <c r="A233" s="21">
        <v>229</v>
      </c>
      <c r="B233" s="22" t="s">
        <v>702</v>
      </c>
      <c r="C233" s="103" t="s">
        <v>703</v>
      </c>
      <c r="D233" s="187">
        <v>3772</v>
      </c>
      <c r="E233" s="187">
        <v>90501329</v>
      </c>
      <c r="F233" s="187">
        <v>41811614</v>
      </c>
      <c r="G233" s="187">
        <v>666186.15</v>
      </c>
      <c r="H233" s="187">
        <v>2054196.12</v>
      </c>
      <c r="I233" s="187">
        <v>1388009.97</v>
      </c>
      <c r="J233" s="187">
        <v>2379729.53</v>
      </c>
      <c r="K233" s="187">
        <v>81497.91</v>
      </c>
      <c r="L233" s="187">
        <v>15322.11</v>
      </c>
      <c r="M233" s="187">
        <v>0</v>
      </c>
      <c r="N233" s="187">
        <v>1465049.43</v>
      </c>
      <c r="O233" s="187">
        <v>5329608.95</v>
      </c>
      <c r="P233" s="187">
        <v>122021.29</v>
      </c>
      <c r="Q233" s="187">
        <v>27584.11</v>
      </c>
      <c r="R233" s="187">
        <v>0</v>
      </c>
      <c r="S233" s="187">
        <v>0</v>
      </c>
      <c r="T233" s="187">
        <v>7519.05</v>
      </c>
      <c r="U233" s="187">
        <v>0</v>
      </c>
      <c r="V233" s="187">
        <v>157124.45</v>
      </c>
      <c r="W233" s="187">
        <v>36324880.6</v>
      </c>
      <c r="X233" s="187">
        <v>365000</v>
      </c>
      <c r="Y233" s="187">
        <v>170087.21</v>
      </c>
      <c r="Z233" s="187">
        <v>0</v>
      </c>
      <c r="AA233" s="187">
        <v>0</v>
      </c>
      <c r="AB233" s="187">
        <v>0</v>
      </c>
      <c r="AC233" s="187">
        <v>0</v>
      </c>
      <c r="AD233" s="187">
        <v>0</v>
      </c>
      <c r="AE233" s="187">
        <v>0</v>
      </c>
      <c r="AF233" s="187">
        <v>0</v>
      </c>
      <c r="AG233" s="187">
        <v>0</v>
      </c>
      <c r="AH233" s="187">
        <v>0</v>
      </c>
      <c r="AI233" s="187">
        <v>35789793.39</v>
      </c>
      <c r="AJ233" s="187">
        <v>327000</v>
      </c>
      <c r="AK233" s="187">
        <v>151074</v>
      </c>
      <c r="AL233" s="199">
        <v>0.36</v>
      </c>
      <c r="AM233" s="187">
        <v>2264000</v>
      </c>
      <c r="AN233" s="187">
        <v>33676867</v>
      </c>
      <c r="AO233" s="187">
        <v>5581.71</v>
      </c>
      <c r="AP233" s="187">
        <v>131880.82</v>
      </c>
      <c r="AQ233" s="187">
        <v>126299.11</v>
      </c>
      <c r="AR233" s="187">
        <v>33550568</v>
      </c>
      <c r="AS233" s="187">
        <v>16838434</v>
      </c>
      <c r="AT233" s="187">
        <v>13470747</v>
      </c>
      <c r="AU233" s="187">
        <v>3030918</v>
      </c>
      <c r="AV233" s="187">
        <v>336769</v>
      </c>
      <c r="AW233" s="187">
        <v>0</v>
      </c>
      <c r="AX233" s="187">
        <v>0</v>
      </c>
      <c r="AY233" s="183" t="s">
        <v>768</v>
      </c>
      <c r="AZ233" s="182" t="s">
        <v>769</v>
      </c>
      <c r="BA233" s="193" t="s">
        <v>702</v>
      </c>
    </row>
    <row r="234" spans="1:53" ht="15">
      <c r="A234" s="21">
        <v>230</v>
      </c>
      <c r="B234" s="22" t="s">
        <v>704</v>
      </c>
      <c r="C234" s="103" t="s">
        <v>705</v>
      </c>
      <c r="D234" s="187">
        <v>17356</v>
      </c>
      <c r="E234" s="187">
        <v>531455993</v>
      </c>
      <c r="F234" s="187">
        <v>245532668.77</v>
      </c>
      <c r="G234" s="187">
        <v>3869105.53</v>
      </c>
      <c r="H234" s="187">
        <v>9922488.12</v>
      </c>
      <c r="I234" s="187">
        <v>6053382.59</v>
      </c>
      <c r="J234" s="187">
        <v>16188967.12</v>
      </c>
      <c r="K234" s="187">
        <v>20024.93</v>
      </c>
      <c r="L234" s="187">
        <v>0</v>
      </c>
      <c r="M234" s="187">
        <v>1103193.07</v>
      </c>
      <c r="N234" s="187">
        <v>8973517.5</v>
      </c>
      <c r="O234" s="187">
        <v>32339085.21</v>
      </c>
      <c r="P234" s="187">
        <v>6326.42</v>
      </c>
      <c r="Q234" s="187">
        <v>595912.61</v>
      </c>
      <c r="R234" s="187">
        <v>0</v>
      </c>
      <c r="S234" s="187">
        <v>0</v>
      </c>
      <c r="T234" s="187">
        <v>0</v>
      </c>
      <c r="U234" s="187">
        <v>0</v>
      </c>
      <c r="V234" s="187">
        <v>602239.03</v>
      </c>
      <c r="W234" s="187">
        <v>212591344.53</v>
      </c>
      <c r="X234" s="187">
        <v>2555936</v>
      </c>
      <c r="Y234" s="187">
        <v>774872.76</v>
      </c>
      <c r="Z234" s="187">
        <v>0</v>
      </c>
      <c r="AA234" s="187">
        <v>55000</v>
      </c>
      <c r="AB234" s="187">
        <v>1618765</v>
      </c>
      <c r="AC234" s="187">
        <v>1576208.7</v>
      </c>
      <c r="AD234" s="187">
        <v>42556.3</v>
      </c>
      <c r="AE234" s="187">
        <v>1443449.97</v>
      </c>
      <c r="AF234" s="187">
        <v>1443449.97</v>
      </c>
      <c r="AG234" s="187">
        <v>0</v>
      </c>
      <c r="AH234" s="187">
        <v>0</v>
      </c>
      <c r="AI234" s="187">
        <v>209217979.47</v>
      </c>
      <c r="AJ234" s="187">
        <v>0</v>
      </c>
      <c r="AK234" s="187">
        <v>0</v>
      </c>
      <c r="AL234" s="199">
        <v>0</v>
      </c>
      <c r="AM234" s="187">
        <v>14800000</v>
      </c>
      <c r="AN234" s="187">
        <v>194417979</v>
      </c>
      <c r="AO234" s="187">
        <v>101486.2</v>
      </c>
      <c r="AP234" s="187">
        <v>214530.87</v>
      </c>
      <c r="AQ234" s="187">
        <v>113044.67</v>
      </c>
      <c r="AR234" s="187">
        <v>194304934</v>
      </c>
      <c r="AS234" s="187">
        <v>97153990</v>
      </c>
      <c r="AT234" s="187">
        <v>95264810</v>
      </c>
      <c r="AU234" s="187">
        <v>0</v>
      </c>
      <c r="AV234" s="187">
        <v>1944180</v>
      </c>
      <c r="AW234" s="187">
        <v>0</v>
      </c>
      <c r="AX234" s="187">
        <v>0</v>
      </c>
      <c r="AY234" s="183" t="s">
        <v>775</v>
      </c>
      <c r="AZ234" s="182" t="s">
        <v>776</v>
      </c>
      <c r="BA234" s="193" t="s">
        <v>704</v>
      </c>
    </row>
    <row r="235" spans="1:53" ht="15">
      <c r="A235" s="21">
        <v>231</v>
      </c>
      <c r="B235" s="22" t="s">
        <v>706</v>
      </c>
      <c r="C235" s="103" t="s">
        <v>707</v>
      </c>
      <c r="D235" s="187">
        <v>3681</v>
      </c>
      <c r="E235" s="187">
        <v>74847482</v>
      </c>
      <c r="F235" s="187">
        <v>34579536.68</v>
      </c>
      <c r="G235" s="187">
        <v>551309.98</v>
      </c>
      <c r="H235" s="187">
        <v>2286008.26</v>
      </c>
      <c r="I235" s="187">
        <v>1734698.28</v>
      </c>
      <c r="J235" s="187">
        <v>2173971.52</v>
      </c>
      <c r="K235" s="187">
        <v>93798.2</v>
      </c>
      <c r="L235" s="187">
        <v>23536.67</v>
      </c>
      <c r="M235" s="187">
        <v>1013017.99</v>
      </c>
      <c r="N235" s="187">
        <v>1400412.14</v>
      </c>
      <c r="O235" s="187">
        <v>6439434.8</v>
      </c>
      <c r="P235" s="187">
        <v>45393.42</v>
      </c>
      <c r="Q235" s="187">
        <v>3197.53</v>
      </c>
      <c r="R235" s="187">
        <v>1828.69</v>
      </c>
      <c r="S235" s="187">
        <v>0</v>
      </c>
      <c r="T235" s="187">
        <v>0</v>
      </c>
      <c r="U235" s="187">
        <v>0</v>
      </c>
      <c r="V235" s="187">
        <v>50419.64</v>
      </c>
      <c r="W235" s="187">
        <v>28089682.24</v>
      </c>
      <c r="X235" s="187">
        <v>280896.82</v>
      </c>
      <c r="Y235" s="187">
        <v>152928.92</v>
      </c>
      <c r="Z235" s="187">
        <v>0</v>
      </c>
      <c r="AA235" s="187">
        <v>0</v>
      </c>
      <c r="AB235" s="187">
        <v>0</v>
      </c>
      <c r="AC235" s="187">
        <v>0</v>
      </c>
      <c r="AD235" s="187">
        <v>0</v>
      </c>
      <c r="AE235" s="187">
        <v>0</v>
      </c>
      <c r="AF235" s="187">
        <v>0</v>
      </c>
      <c r="AG235" s="187">
        <v>0</v>
      </c>
      <c r="AH235" s="187">
        <v>0</v>
      </c>
      <c r="AI235" s="187">
        <v>27655856.5</v>
      </c>
      <c r="AJ235" s="187">
        <v>-283866</v>
      </c>
      <c r="AK235" s="187">
        <v>-131146.09</v>
      </c>
      <c r="AL235" s="199">
        <v>-0.38</v>
      </c>
      <c r="AM235" s="187">
        <v>1426911.05</v>
      </c>
      <c r="AN235" s="187">
        <v>26097799</v>
      </c>
      <c r="AO235" s="187">
        <v>64706.99</v>
      </c>
      <c r="AP235" s="187">
        <v>273764.39</v>
      </c>
      <c r="AQ235" s="187">
        <v>209057.4</v>
      </c>
      <c r="AR235" s="187">
        <v>25888742</v>
      </c>
      <c r="AS235" s="187">
        <v>13048900</v>
      </c>
      <c r="AT235" s="187">
        <v>10439120</v>
      </c>
      <c r="AU235" s="187">
        <v>2348802</v>
      </c>
      <c r="AV235" s="187">
        <v>260978</v>
      </c>
      <c r="AW235" s="187">
        <v>0</v>
      </c>
      <c r="AX235" s="187">
        <v>0</v>
      </c>
      <c r="AY235" s="183" t="s">
        <v>768</v>
      </c>
      <c r="AZ235" s="182" t="s">
        <v>769</v>
      </c>
      <c r="BA235" s="193" t="s">
        <v>706</v>
      </c>
    </row>
    <row r="236" spans="1:53" ht="15">
      <c r="A236" s="21">
        <v>232</v>
      </c>
      <c r="B236" s="22" t="s">
        <v>212</v>
      </c>
      <c r="C236" s="103" t="s">
        <v>203</v>
      </c>
      <c r="D236" s="187">
        <v>11513</v>
      </c>
      <c r="E236" s="187">
        <v>199321302</v>
      </c>
      <c r="F236" s="187">
        <v>92086441.52</v>
      </c>
      <c r="G236" s="187">
        <v>1401905.12</v>
      </c>
      <c r="H236" s="187">
        <v>7036702.59</v>
      </c>
      <c r="I236" s="187">
        <v>5634797.47</v>
      </c>
      <c r="J236" s="187">
        <v>5074850.87</v>
      </c>
      <c r="K236" s="187">
        <v>134445.66</v>
      </c>
      <c r="L236" s="187">
        <v>115664.85</v>
      </c>
      <c r="M236" s="187">
        <v>87119</v>
      </c>
      <c r="N236" s="187">
        <v>3079698.43</v>
      </c>
      <c r="O236" s="187">
        <v>14126576.28</v>
      </c>
      <c r="P236" s="187">
        <v>397215.09</v>
      </c>
      <c r="Q236" s="187">
        <v>205242.2</v>
      </c>
      <c r="R236" s="187">
        <v>22141.64</v>
      </c>
      <c r="S236" s="187">
        <v>7802.97</v>
      </c>
      <c r="T236" s="187">
        <v>0</v>
      </c>
      <c r="U236" s="187">
        <v>0</v>
      </c>
      <c r="V236" s="187">
        <v>632401.9</v>
      </c>
      <c r="W236" s="187">
        <v>77327463.34</v>
      </c>
      <c r="X236" s="187">
        <v>927700</v>
      </c>
      <c r="Y236" s="187">
        <v>463652.91</v>
      </c>
      <c r="Z236" s="187">
        <v>0</v>
      </c>
      <c r="AA236" s="187">
        <v>0</v>
      </c>
      <c r="AB236" s="187">
        <v>0</v>
      </c>
      <c r="AC236" s="187">
        <v>0</v>
      </c>
      <c r="AD236" s="187">
        <v>0</v>
      </c>
      <c r="AE236" s="187">
        <v>0</v>
      </c>
      <c r="AF236" s="187">
        <v>0</v>
      </c>
      <c r="AG236" s="187">
        <v>0</v>
      </c>
      <c r="AH236" s="187">
        <v>0</v>
      </c>
      <c r="AI236" s="187">
        <v>75936110.43</v>
      </c>
      <c r="AJ236" s="187">
        <v>6146213</v>
      </c>
      <c r="AK236" s="187">
        <v>2839550.41</v>
      </c>
      <c r="AL236" s="199">
        <v>3.08</v>
      </c>
      <c r="AM236" s="187">
        <v>2277816.66</v>
      </c>
      <c r="AN236" s="187">
        <v>76497844</v>
      </c>
      <c r="AO236" s="187">
        <v>113019.93</v>
      </c>
      <c r="AP236" s="187">
        <v>290349.31</v>
      </c>
      <c r="AQ236" s="187">
        <v>177329.38</v>
      </c>
      <c r="AR236" s="187">
        <v>76320515</v>
      </c>
      <c r="AS236" s="187">
        <v>38248922</v>
      </c>
      <c r="AT236" s="187">
        <v>37483944</v>
      </c>
      <c r="AU236" s="187">
        <v>0</v>
      </c>
      <c r="AV236" s="187">
        <v>764978</v>
      </c>
      <c r="AW236" s="187">
        <v>0</v>
      </c>
      <c r="AX236" s="187">
        <v>0</v>
      </c>
      <c r="AY236" s="183" t="s">
        <v>781</v>
      </c>
      <c r="AZ236" s="182" t="s">
        <v>822</v>
      </c>
      <c r="BA236" s="193" t="s">
        <v>212</v>
      </c>
    </row>
    <row r="237" spans="1:53" ht="15">
      <c r="A237" s="21">
        <v>233</v>
      </c>
      <c r="B237" s="22" t="s">
        <v>708</v>
      </c>
      <c r="C237" s="103" t="s">
        <v>709</v>
      </c>
      <c r="D237" s="187">
        <v>3351</v>
      </c>
      <c r="E237" s="187">
        <v>227030211</v>
      </c>
      <c r="F237" s="187">
        <v>104887957.48</v>
      </c>
      <c r="G237" s="187">
        <v>1942240.74</v>
      </c>
      <c r="H237" s="187">
        <v>945334.25</v>
      </c>
      <c r="I237" s="187">
        <v>-996906.49</v>
      </c>
      <c r="J237" s="187">
        <v>3614727.18</v>
      </c>
      <c r="K237" s="187">
        <v>0</v>
      </c>
      <c r="L237" s="187">
        <v>0</v>
      </c>
      <c r="M237" s="187">
        <v>0</v>
      </c>
      <c r="N237" s="187">
        <v>5773496.25</v>
      </c>
      <c r="O237" s="187">
        <v>8391316.94</v>
      </c>
      <c r="P237" s="187">
        <v>357818.69</v>
      </c>
      <c r="Q237" s="187">
        <v>59905.9</v>
      </c>
      <c r="R237" s="187">
        <v>0</v>
      </c>
      <c r="S237" s="187">
        <v>0</v>
      </c>
      <c r="T237" s="187">
        <v>0</v>
      </c>
      <c r="U237" s="187">
        <v>0</v>
      </c>
      <c r="V237" s="187">
        <v>417724.59</v>
      </c>
      <c r="W237" s="187">
        <v>96078915.95</v>
      </c>
      <c r="X237" s="187">
        <v>1921578.32</v>
      </c>
      <c r="Y237" s="187">
        <v>210291.11</v>
      </c>
      <c r="Z237" s="187">
        <v>0</v>
      </c>
      <c r="AA237" s="187">
        <v>0</v>
      </c>
      <c r="AB237" s="187">
        <v>0</v>
      </c>
      <c r="AC237" s="187">
        <v>0</v>
      </c>
      <c r="AD237" s="187">
        <v>0</v>
      </c>
      <c r="AE237" s="187">
        <v>0</v>
      </c>
      <c r="AF237" s="187">
        <v>0</v>
      </c>
      <c r="AG237" s="187">
        <v>0</v>
      </c>
      <c r="AH237" s="187">
        <v>0</v>
      </c>
      <c r="AI237" s="187">
        <v>93947046.52</v>
      </c>
      <c r="AJ237" s="187">
        <v>-3381962</v>
      </c>
      <c r="AK237" s="187">
        <v>-1562466.44</v>
      </c>
      <c r="AL237" s="199">
        <v>-1.49</v>
      </c>
      <c r="AM237" s="187">
        <v>2765231.36</v>
      </c>
      <c r="AN237" s="187">
        <v>89619349</v>
      </c>
      <c r="AO237" s="187">
        <v>556852.57</v>
      </c>
      <c r="AP237" s="187">
        <v>159978.93</v>
      </c>
      <c r="AQ237" s="187">
        <v>-396873.64</v>
      </c>
      <c r="AR237" s="187">
        <v>90016223</v>
      </c>
      <c r="AS237" s="187">
        <v>44809675</v>
      </c>
      <c r="AT237" s="187">
        <v>43913481</v>
      </c>
      <c r="AU237" s="187">
        <v>0</v>
      </c>
      <c r="AV237" s="187">
        <v>896193</v>
      </c>
      <c r="AW237" s="187">
        <v>0</v>
      </c>
      <c r="AX237" s="187">
        <v>0</v>
      </c>
      <c r="AY237" s="183" t="s">
        <v>781</v>
      </c>
      <c r="AZ237" s="182" t="s">
        <v>791</v>
      </c>
      <c r="BA237" s="193" t="s">
        <v>708</v>
      </c>
    </row>
    <row r="238" spans="1:53" ht="15">
      <c r="A238" s="21">
        <v>234</v>
      </c>
      <c r="B238" s="22" t="s">
        <v>710</v>
      </c>
      <c r="C238" s="103" t="s">
        <v>711</v>
      </c>
      <c r="D238" s="187">
        <v>4439</v>
      </c>
      <c r="E238" s="187">
        <v>261218727</v>
      </c>
      <c r="F238" s="187">
        <v>120683051.87</v>
      </c>
      <c r="G238" s="187">
        <v>2216134.94</v>
      </c>
      <c r="H238" s="187">
        <v>1770642.59</v>
      </c>
      <c r="I238" s="187">
        <v>-445492.35</v>
      </c>
      <c r="J238" s="187">
        <v>3630427.42</v>
      </c>
      <c r="K238" s="187">
        <v>76939.45</v>
      </c>
      <c r="L238" s="187">
        <v>942</v>
      </c>
      <c r="M238" s="187">
        <v>410629.31</v>
      </c>
      <c r="N238" s="187">
        <v>3885243.92</v>
      </c>
      <c r="O238" s="187">
        <v>7558689.75</v>
      </c>
      <c r="P238" s="187">
        <v>27138.26</v>
      </c>
      <c r="Q238" s="187">
        <v>317352.3</v>
      </c>
      <c r="R238" s="187">
        <v>0</v>
      </c>
      <c r="S238" s="187">
        <v>0</v>
      </c>
      <c r="T238" s="187">
        <v>0</v>
      </c>
      <c r="U238" s="187">
        <v>0</v>
      </c>
      <c r="V238" s="187">
        <v>344490.56</v>
      </c>
      <c r="W238" s="187">
        <v>112779871.56</v>
      </c>
      <c r="X238" s="187">
        <v>318000</v>
      </c>
      <c r="Y238" s="187">
        <v>242567.31</v>
      </c>
      <c r="Z238" s="187">
        <v>0</v>
      </c>
      <c r="AA238" s="187">
        <v>0</v>
      </c>
      <c r="AB238" s="187">
        <v>0</v>
      </c>
      <c r="AC238" s="187">
        <v>0</v>
      </c>
      <c r="AD238" s="187">
        <v>0</v>
      </c>
      <c r="AE238" s="187">
        <v>0</v>
      </c>
      <c r="AF238" s="187">
        <v>0</v>
      </c>
      <c r="AG238" s="187">
        <v>0</v>
      </c>
      <c r="AH238" s="187">
        <v>0</v>
      </c>
      <c r="AI238" s="187">
        <v>112219304.25</v>
      </c>
      <c r="AJ238" s="187">
        <v>1386905</v>
      </c>
      <c r="AK238" s="187">
        <v>640750.11</v>
      </c>
      <c r="AL238" s="199">
        <v>0.53</v>
      </c>
      <c r="AM238" s="187">
        <v>708222</v>
      </c>
      <c r="AN238" s="187">
        <v>112151832</v>
      </c>
      <c r="AO238" s="187">
        <v>30213.69</v>
      </c>
      <c r="AP238" s="187">
        <v>117889.43</v>
      </c>
      <c r="AQ238" s="187">
        <v>87675.74</v>
      </c>
      <c r="AR238" s="187">
        <v>112064156</v>
      </c>
      <c r="AS238" s="187">
        <v>56075916</v>
      </c>
      <c r="AT238" s="187">
        <v>54954398</v>
      </c>
      <c r="AU238" s="187">
        <v>0</v>
      </c>
      <c r="AV238" s="187">
        <v>1121518</v>
      </c>
      <c r="AW238" s="187">
        <v>0</v>
      </c>
      <c r="AX238" s="187">
        <v>0</v>
      </c>
      <c r="AY238" s="183" t="s">
        <v>775</v>
      </c>
      <c r="AZ238" s="182" t="s">
        <v>784</v>
      </c>
      <c r="BA238" s="193" t="s">
        <v>710</v>
      </c>
    </row>
    <row r="239" spans="1:53" ht="15">
      <c r="A239" s="21">
        <v>235</v>
      </c>
      <c r="B239" s="22" t="s">
        <v>712</v>
      </c>
      <c r="C239" s="103" t="s">
        <v>713</v>
      </c>
      <c r="D239" s="187">
        <v>1966</v>
      </c>
      <c r="E239" s="187">
        <v>74075266</v>
      </c>
      <c r="F239" s="187">
        <v>34222772.89</v>
      </c>
      <c r="G239" s="187">
        <v>598854.02</v>
      </c>
      <c r="H239" s="187">
        <v>796511.29</v>
      </c>
      <c r="I239" s="187">
        <v>197657.27</v>
      </c>
      <c r="J239" s="187">
        <v>1723317</v>
      </c>
      <c r="K239" s="187">
        <v>57085.2</v>
      </c>
      <c r="L239" s="187">
        <v>2708.25</v>
      </c>
      <c r="M239" s="187">
        <v>0</v>
      </c>
      <c r="N239" s="187">
        <v>2102563.23</v>
      </c>
      <c r="O239" s="187">
        <v>4083330.95</v>
      </c>
      <c r="P239" s="187">
        <v>16512.3</v>
      </c>
      <c r="Q239" s="187">
        <v>26376</v>
      </c>
      <c r="R239" s="187">
        <v>249.63</v>
      </c>
      <c r="S239" s="187">
        <v>0</v>
      </c>
      <c r="T239" s="187">
        <v>0</v>
      </c>
      <c r="U239" s="187">
        <v>0</v>
      </c>
      <c r="V239" s="187">
        <v>43137.93</v>
      </c>
      <c r="W239" s="187">
        <v>30096304.01</v>
      </c>
      <c r="X239" s="187">
        <v>304916</v>
      </c>
      <c r="Y239" s="187">
        <v>99867.95</v>
      </c>
      <c r="Z239" s="187">
        <v>0</v>
      </c>
      <c r="AA239" s="187">
        <v>0</v>
      </c>
      <c r="AB239" s="187">
        <v>0</v>
      </c>
      <c r="AC239" s="187">
        <v>0</v>
      </c>
      <c r="AD239" s="187">
        <v>0</v>
      </c>
      <c r="AE239" s="187">
        <v>0</v>
      </c>
      <c r="AF239" s="187">
        <v>0</v>
      </c>
      <c r="AG239" s="187">
        <v>0</v>
      </c>
      <c r="AH239" s="187">
        <v>0</v>
      </c>
      <c r="AI239" s="187">
        <v>29691520.06</v>
      </c>
      <c r="AJ239" s="187">
        <v>0</v>
      </c>
      <c r="AK239" s="187">
        <v>0</v>
      </c>
      <c r="AL239" s="199">
        <v>0</v>
      </c>
      <c r="AM239" s="187">
        <v>609832</v>
      </c>
      <c r="AN239" s="187">
        <v>29081688</v>
      </c>
      <c r="AO239" s="187">
        <v>21069.7</v>
      </c>
      <c r="AP239" s="187">
        <v>180045.41</v>
      </c>
      <c r="AQ239" s="187">
        <v>158975.71</v>
      </c>
      <c r="AR239" s="187">
        <v>28922712</v>
      </c>
      <c r="AS239" s="187">
        <v>14540844</v>
      </c>
      <c r="AT239" s="187">
        <v>11632675</v>
      </c>
      <c r="AU239" s="187">
        <v>2617352</v>
      </c>
      <c r="AV239" s="187">
        <v>290817</v>
      </c>
      <c r="AW239" s="187">
        <v>0</v>
      </c>
      <c r="AX239" s="187">
        <v>0</v>
      </c>
      <c r="AY239" s="183" t="s">
        <v>770</v>
      </c>
      <c r="AZ239" s="182" t="s">
        <v>771</v>
      </c>
      <c r="BA239" s="193" t="s">
        <v>712</v>
      </c>
    </row>
    <row r="240" spans="1:53" ht="15">
      <c r="A240" s="21">
        <v>236</v>
      </c>
      <c r="B240" s="22" t="s">
        <v>714</v>
      </c>
      <c r="C240" s="103" t="s">
        <v>715</v>
      </c>
      <c r="D240" s="187">
        <v>4444</v>
      </c>
      <c r="E240" s="187">
        <v>175879134</v>
      </c>
      <c r="F240" s="187">
        <v>81256159.91</v>
      </c>
      <c r="G240" s="187">
        <v>1433930.17</v>
      </c>
      <c r="H240" s="187">
        <v>1547973.27</v>
      </c>
      <c r="I240" s="187">
        <v>114043.1</v>
      </c>
      <c r="J240" s="187">
        <v>8205733.73</v>
      </c>
      <c r="K240" s="187">
        <v>36696.55</v>
      </c>
      <c r="L240" s="187">
        <v>78884.37</v>
      </c>
      <c r="M240" s="187">
        <v>0</v>
      </c>
      <c r="N240" s="187">
        <v>1423071.65</v>
      </c>
      <c r="O240" s="187">
        <v>9858429.4</v>
      </c>
      <c r="P240" s="187">
        <v>105949.64</v>
      </c>
      <c r="Q240" s="187">
        <v>42819.53</v>
      </c>
      <c r="R240" s="187">
        <v>0</v>
      </c>
      <c r="S240" s="187">
        <v>63416.49</v>
      </c>
      <c r="T240" s="187">
        <v>33123.42</v>
      </c>
      <c r="U240" s="187">
        <v>0</v>
      </c>
      <c r="V240" s="187">
        <v>245309.08</v>
      </c>
      <c r="W240" s="187">
        <v>71152421.43</v>
      </c>
      <c r="X240" s="187">
        <v>312250</v>
      </c>
      <c r="Y240" s="187">
        <v>218655.53</v>
      </c>
      <c r="Z240" s="187">
        <v>0</v>
      </c>
      <c r="AA240" s="187">
        <v>0</v>
      </c>
      <c r="AB240" s="187">
        <v>0</v>
      </c>
      <c r="AC240" s="187">
        <v>0</v>
      </c>
      <c r="AD240" s="187">
        <v>0</v>
      </c>
      <c r="AE240" s="187">
        <v>0</v>
      </c>
      <c r="AF240" s="187">
        <v>0</v>
      </c>
      <c r="AG240" s="187">
        <v>0</v>
      </c>
      <c r="AH240" s="187">
        <v>0</v>
      </c>
      <c r="AI240" s="187">
        <v>70621515.9</v>
      </c>
      <c r="AJ240" s="187">
        <v>0</v>
      </c>
      <c r="AK240" s="187">
        <v>0</v>
      </c>
      <c r="AL240" s="199">
        <v>0</v>
      </c>
      <c r="AM240" s="187">
        <v>500000</v>
      </c>
      <c r="AN240" s="187">
        <v>70121516</v>
      </c>
      <c r="AO240" s="187">
        <v>43534</v>
      </c>
      <c r="AP240" s="187">
        <v>136460.96</v>
      </c>
      <c r="AQ240" s="187">
        <v>92926.96</v>
      </c>
      <c r="AR240" s="187">
        <v>70028589</v>
      </c>
      <c r="AS240" s="187">
        <v>35060758</v>
      </c>
      <c r="AT240" s="187">
        <v>28048606</v>
      </c>
      <c r="AU240" s="187">
        <v>6310936</v>
      </c>
      <c r="AV240" s="187">
        <v>701215</v>
      </c>
      <c r="AW240" s="187">
        <v>0</v>
      </c>
      <c r="AX240" s="187">
        <v>0</v>
      </c>
      <c r="AY240" s="183" t="s">
        <v>799</v>
      </c>
      <c r="AZ240" s="182" t="s">
        <v>800</v>
      </c>
      <c r="BA240" s="193" t="s">
        <v>714</v>
      </c>
    </row>
    <row r="241" spans="1:53" ht="15">
      <c r="A241" s="21">
        <v>237</v>
      </c>
      <c r="B241" s="22" t="s">
        <v>716</v>
      </c>
      <c r="C241" s="103" t="s">
        <v>717</v>
      </c>
      <c r="D241" s="187">
        <v>2113</v>
      </c>
      <c r="E241" s="187">
        <v>54249510</v>
      </c>
      <c r="F241" s="187">
        <v>25063273.62</v>
      </c>
      <c r="G241" s="187">
        <v>411999.41</v>
      </c>
      <c r="H241" s="187">
        <v>1250944.26</v>
      </c>
      <c r="I241" s="187">
        <v>838944.85</v>
      </c>
      <c r="J241" s="187">
        <v>907157.3</v>
      </c>
      <c r="K241" s="187">
        <v>32677.98</v>
      </c>
      <c r="L241" s="187">
        <v>24073.95</v>
      </c>
      <c r="M241" s="187">
        <v>16300</v>
      </c>
      <c r="N241" s="187">
        <v>785410.56</v>
      </c>
      <c r="O241" s="187">
        <v>2604564.64</v>
      </c>
      <c r="P241" s="187">
        <v>2385.61</v>
      </c>
      <c r="Q241" s="187">
        <v>0</v>
      </c>
      <c r="R241" s="187">
        <v>0</v>
      </c>
      <c r="S241" s="187">
        <v>0</v>
      </c>
      <c r="T241" s="187">
        <v>0</v>
      </c>
      <c r="U241" s="187">
        <v>0</v>
      </c>
      <c r="V241" s="187">
        <v>2385.61</v>
      </c>
      <c r="W241" s="187">
        <v>22456323.37</v>
      </c>
      <c r="X241" s="187">
        <v>1353182.78</v>
      </c>
      <c r="Y241" s="187">
        <v>90901.45</v>
      </c>
      <c r="Z241" s="187">
        <v>0</v>
      </c>
      <c r="AA241" s="187">
        <v>0</v>
      </c>
      <c r="AB241" s="187">
        <v>0</v>
      </c>
      <c r="AC241" s="187">
        <v>0</v>
      </c>
      <c r="AD241" s="187">
        <v>0</v>
      </c>
      <c r="AE241" s="187">
        <v>0</v>
      </c>
      <c r="AF241" s="187">
        <v>0</v>
      </c>
      <c r="AG241" s="187">
        <v>0</v>
      </c>
      <c r="AH241" s="187">
        <v>0</v>
      </c>
      <c r="AI241" s="187">
        <v>21012239.14</v>
      </c>
      <c r="AJ241" s="187">
        <v>1361224</v>
      </c>
      <c r="AK241" s="187">
        <v>628885.49</v>
      </c>
      <c r="AL241" s="199">
        <v>2.51</v>
      </c>
      <c r="AM241" s="187">
        <v>911048</v>
      </c>
      <c r="AN241" s="187">
        <v>20730077</v>
      </c>
      <c r="AO241" s="187">
        <v>83447.68</v>
      </c>
      <c r="AP241" s="187">
        <v>56262.18</v>
      </c>
      <c r="AQ241" s="187">
        <v>-27185.5</v>
      </c>
      <c r="AR241" s="187">
        <v>20757263</v>
      </c>
      <c r="AS241" s="187">
        <v>10365039</v>
      </c>
      <c r="AT241" s="187">
        <v>8292031</v>
      </c>
      <c r="AU241" s="187">
        <v>1865707</v>
      </c>
      <c r="AV241" s="187">
        <v>207301</v>
      </c>
      <c r="AW241" s="187">
        <v>0</v>
      </c>
      <c r="AX241" s="187">
        <v>0</v>
      </c>
      <c r="AY241" s="183" t="s">
        <v>764</v>
      </c>
      <c r="AZ241" s="182" t="s">
        <v>765</v>
      </c>
      <c r="BA241" s="193" t="s">
        <v>716</v>
      </c>
    </row>
    <row r="242" spans="1:53" ht="15">
      <c r="A242" s="21">
        <v>238</v>
      </c>
      <c r="B242" s="22" t="s">
        <v>718</v>
      </c>
      <c r="C242" s="103" t="s">
        <v>719</v>
      </c>
      <c r="D242" s="187">
        <v>6187</v>
      </c>
      <c r="E242" s="187">
        <v>317880394</v>
      </c>
      <c r="F242" s="187">
        <v>146860742.03</v>
      </c>
      <c r="G242" s="187">
        <v>2644639.07</v>
      </c>
      <c r="H242" s="187">
        <v>3112141.07</v>
      </c>
      <c r="I242" s="187">
        <v>467502</v>
      </c>
      <c r="J242" s="187">
        <v>5350695.22</v>
      </c>
      <c r="K242" s="187">
        <v>88397.28</v>
      </c>
      <c r="L242" s="187">
        <v>28576.96</v>
      </c>
      <c r="M242" s="187">
        <v>222927.95</v>
      </c>
      <c r="N242" s="187">
        <v>3714329.52</v>
      </c>
      <c r="O242" s="187">
        <v>9872428.93</v>
      </c>
      <c r="P242" s="187">
        <v>130975.17</v>
      </c>
      <c r="Q242" s="187">
        <v>590323.56</v>
      </c>
      <c r="R242" s="187">
        <v>0</v>
      </c>
      <c r="S242" s="187">
        <v>25888.15</v>
      </c>
      <c r="T242" s="187">
        <v>24420.27</v>
      </c>
      <c r="U242" s="187">
        <v>0</v>
      </c>
      <c r="V242" s="187">
        <v>771607.15</v>
      </c>
      <c r="W242" s="187">
        <v>136216705.95</v>
      </c>
      <c r="X242" s="187">
        <v>1498383.77</v>
      </c>
      <c r="Y242" s="187">
        <v>330468.24</v>
      </c>
      <c r="Z242" s="187">
        <v>0</v>
      </c>
      <c r="AA242" s="187">
        <v>0</v>
      </c>
      <c r="AB242" s="187">
        <v>0</v>
      </c>
      <c r="AC242" s="187">
        <v>0</v>
      </c>
      <c r="AD242" s="187">
        <v>0</v>
      </c>
      <c r="AE242" s="187">
        <v>0</v>
      </c>
      <c r="AF242" s="187">
        <v>0</v>
      </c>
      <c r="AG242" s="187">
        <v>0</v>
      </c>
      <c r="AH242" s="187">
        <v>0</v>
      </c>
      <c r="AI242" s="187">
        <v>134387853.94</v>
      </c>
      <c r="AJ242" s="187">
        <v>-1500000</v>
      </c>
      <c r="AK242" s="187">
        <v>-693000</v>
      </c>
      <c r="AL242" s="199">
        <v>-0.47</v>
      </c>
      <c r="AM242" s="187">
        <v>3500000</v>
      </c>
      <c r="AN242" s="187">
        <v>130194854</v>
      </c>
      <c r="AO242" s="187">
        <v>14485.37</v>
      </c>
      <c r="AP242" s="187">
        <v>539337.99</v>
      </c>
      <c r="AQ242" s="187">
        <v>524852.62</v>
      </c>
      <c r="AR242" s="187">
        <v>129670001</v>
      </c>
      <c r="AS242" s="187">
        <v>65097427</v>
      </c>
      <c r="AT242" s="187">
        <v>63795478</v>
      </c>
      <c r="AU242" s="187">
        <v>0</v>
      </c>
      <c r="AV242" s="187">
        <v>1301949</v>
      </c>
      <c r="AW242" s="187">
        <v>0</v>
      </c>
      <c r="AX242" s="187">
        <v>0</v>
      </c>
      <c r="AY242" s="183" t="s">
        <v>781</v>
      </c>
      <c r="AZ242" s="182" t="s">
        <v>782</v>
      </c>
      <c r="BA242" s="193" t="s">
        <v>718</v>
      </c>
    </row>
    <row r="243" spans="1:53" ht="15">
      <c r="A243" s="21">
        <v>239</v>
      </c>
      <c r="B243" s="22" t="s">
        <v>720</v>
      </c>
      <c r="C243" s="103" t="s">
        <v>721</v>
      </c>
      <c r="D243" s="187">
        <v>5183</v>
      </c>
      <c r="E243" s="187">
        <v>82110354</v>
      </c>
      <c r="F243" s="187">
        <v>37934983.55</v>
      </c>
      <c r="G243" s="187">
        <v>550955.66</v>
      </c>
      <c r="H243" s="187">
        <v>3352051.36</v>
      </c>
      <c r="I243" s="187">
        <v>2801095.7</v>
      </c>
      <c r="J243" s="187">
        <v>1731742.82</v>
      </c>
      <c r="K243" s="187">
        <v>91054.73</v>
      </c>
      <c r="L243" s="187">
        <v>54296.11</v>
      </c>
      <c r="M243" s="187">
        <v>0</v>
      </c>
      <c r="N243" s="187">
        <v>884686.59</v>
      </c>
      <c r="O243" s="187">
        <v>5562875.95</v>
      </c>
      <c r="P243" s="187">
        <v>188418.79</v>
      </c>
      <c r="Q243" s="187">
        <v>100471.67</v>
      </c>
      <c r="R243" s="187">
        <v>0</v>
      </c>
      <c r="S243" s="187">
        <v>11403.29</v>
      </c>
      <c r="T243" s="187">
        <v>0</v>
      </c>
      <c r="U243" s="187">
        <v>0</v>
      </c>
      <c r="V243" s="187">
        <v>300293.75</v>
      </c>
      <c r="W243" s="187">
        <v>32071813.85</v>
      </c>
      <c r="X243" s="187">
        <v>127522.89</v>
      </c>
      <c r="Y243" s="187">
        <v>206225.62</v>
      </c>
      <c r="Z243" s="187">
        <v>0</v>
      </c>
      <c r="AA243" s="187">
        <v>0</v>
      </c>
      <c r="AB243" s="187">
        <v>0</v>
      </c>
      <c r="AC243" s="187">
        <v>0</v>
      </c>
      <c r="AD243" s="187">
        <v>0</v>
      </c>
      <c r="AE243" s="187">
        <v>0</v>
      </c>
      <c r="AF243" s="187">
        <v>0</v>
      </c>
      <c r="AG243" s="187">
        <v>0</v>
      </c>
      <c r="AH243" s="187">
        <v>0</v>
      </c>
      <c r="AI243" s="187">
        <v>31738065.34</v>
      </c>
      <c r="AJ243" s="187">
        <v>220000</v>
      </c>
      <c r="AK243" s="187">
        <v>101640</v>
      </c>
      <c r="AL243" s="199">
        <v>0.27</v>
      </c>
      <c r="AM243" s="187">
        <v>270000</v>
      </c>
      <c r="AN243" s="187">
        <v>31569705</v>
      </c>
      <c r="AO243" s="187">
        <v>5629.79</v>
      </c>
      <c r="AP243" s="187">
        <v>2613196.52</v>
      </c>
      <c r="AQ243" s="187">
        <v>2607566.73</v>
      </c>
      <c r="AR243" s="187">
        <v>28962138</v>
      </c>
      <c r="AS243" s="187">
        <v>15784853</v>
      </c>
      <c r="AT243" s="187">
        <v>12627882</v>
      </c>
      <c r="AU243" s="187">
        <v>2841273</v>
      </c>
      <c r="AV243" s="187">
        <v>315697</v>
      </c>
      <c r="AW243" s="187">
        <v>0</v>
      </c>
      <c r="AX243" s="187">
        <v>0</v>
      </c>
      <c r="AY243" s="183" t="s">
        <v>812</v>
      </c>
      <c r="AZ243" s="182" t="s">
        <v>813</v>
      </c>
      <c r="BA243" s="193" t="s">
        <v>720</v>
      </c>
    </row>
    <row r="244" spans="1:53" ht="15">
      <c r="A244" s="21">
        <v>240</v>
      </c>
      <c r="B244" s="22" t="s">
        <v>722</v>
      </c>
      <c r="C244" s="103" t="s">
        <v>723</v>
      </c>
      <c r="D244" s="187">
        <v>2682</v>
      </c>
      <c r="E244" s="187">
        <v>63171423</v>
      </c>
      <c r="F244" s="187">
        <v>29185197.43</v>
      </c>
      <c r="G244" s="187">
        <v>482975.71</v>
      </c>
      <c r="H244" s="187">
        <v>1572009.17</v>
      </c>
      <c r="I244" s="187">
        <v>1089033.46</v>
      </c>
      <c r="J244" s="187">
        <v>934938.65</v>
      </c>
      <c r="K244" s="187">
        <v>47199.85</v>
      </c>
      <c r="L244" s="187">
        <v>34048.15</v>
      </c>
      <c r="M244" s="187">
        <v>0</v>
      </c>
      <c r="N244" s="187">
        <v>531116.73</v>
      </c>
      <c r="O244" s="187">
        <v>2636336.84</v>
      </c>
      <c r="P244" s="187">
        <v>62158.77</v>
      </c>
      <c r="Q244" s="187">
        <v>41389.63</v>
      </c>
      <c r="R244" s="187">
        <v>5533.28</v>
      </c>
      <c r="S244" s="187">
        <v>34048.15</v>
      </c>
      <c r="T244" s="187">
        <v>0</v>
      </c>
      <c r="U244" s="187">
        <v>0</v>
      </c>
      <c r="V244" s="187">
        <v>143129.83</v>
      </c>
      <c r="W244" s="187">
        <v>26405730.76</v>
      </c>
      <c r="X244" s="187">
        <v>528114.62</v>
      </c>
      <c r="Y244" s="187">
        <v>113510.96</v>
      </c>
      <c r="Z244" s="187">
        <v>0</v>
      </c>
      <c r="AA244" s="187">
        <v>0</v>
      </c>
      <c r="AB244" s="187">
        <v>0</v>
      </c>
      <c r="AC244" s="187">
        <v>0</v>
      </c>
      <c r="AD244" s="187">
        <v>0</v>
      </c>
      <c r="AE244" s="187">
        <v>0</v>
      </c>
      <c r="AF244" s="187">
        <v>0</v>
      </c>
      <c r="AG244" s="187">
        <v>0</v>
      </c>
      <c r="AH244" s="187">
        <v>0</v>
      </c>
      <c r="AI244" s="187">
        <v>25764105.18</v>
      </c>
      <c r="AJ244" s="187">
        <v>0</v>
      </c>
      <c r="AK244" s="187">
        <v>0</v>
      </c>
      <c r="AL244" s="199">
        <v>0</v>
      </c>
      <c r="AM244" s="187">
        <v>1320286.54</v>
      </c>
      <c r="AN244" s="187">
        <v>24443819</v>
      </c>
      <c r="AO244" s="187">
        <v>10194.66</v>
      </c>
      <c r="AP244" s="187">
        <v>1558542.38</v>
      </c>
      <c r="AQ244" s="187">
        <v>1548347.72</v>
      </c>
      <c r="AR244" s="187">
        <v>22895471</v>
      </c>
      <c r="AS244" s="187">
        <v>12221910</v>
      </c>
      <c r="AT244" s="187">
        <v>9777528</v>
      </c>
      <c r="AU244" s="187">
        <v>2444382</v>
      </c>
      <c r="AV244" s="187">
        <v>0</v>
      </c>
      <c r="AW244" s="187">
        <v>0</v>
      </c>
      <c r="AX244" s="187">
        <v>0</v>
      </c>
      <c r="AY244" s="183" t="s">
        <v>789</v>
      </c>
      <c r="AZ244" s="182" t="s">
        <v>762</v>
      </c>
      <c r="BA244" s="193" t="s">
        <v>722</v>
      </c>
    </row>
    <row r="245" spans="1:53" ht="15">
      <c r="A245" s="21">
        <v>241</v>
      </c>
      <c r="B245" s="22" t="s">
        <v>724</v>
      </c>
      <c r="C245" s="103" t="s">
        <v>725</v>
      </c>
      <c r="D245" s="187">
        <v>4226</v>
      </c>
      <c r="E245" s="187">
        <v>100844968</v>
      </c>
      <c r="F245" s="187">
        <v>46590375.22</v>
      </c>
      <c r="G245" s="187">
        <v>700000</v>
      </c>
      <c r="H245" s="187">
        <v>2198663.84</v>
      </c>
      <c r="I245" s="187">
        <v>1498663.84</v>
      </c>
      <c r="J245" s="187">
        <v>3039500</v>
      </c>
      <c r="K245" s="187">
        <v>140000</v>
      </c>
      <c r="L245" s="187">
        <v>49644</v>
      </c>
      <c r="M245" s="187">
        <v>50000</v>
      </c>
      <c r="N245" s="187">
        <v>1486818.75</v>
      </c>
      <c r="O245" s="187">
        <v>6264626.59</v>
      </c>
      <c r="P245" s="187">
        <v>16093</v>
      </c>
      <c r="Q245" s="187">
        <v>60962</v>
      </c>
      <c r="R245" s="187">
        <v>0</v>
      </c>
      <c r="S245" s="187">
        <v>24822</v>
      </c>
      <c r="T245" s="187">
        <v>0</v>
      </c>
      <c r="U245" s="187">
        <v>100000</v>
      </c>
      <c r="V245" s="187">
        <v>201877</v>
      </c>
      <c r="W245" s="187">
        <v>40123871.63</v>
      </c>
      <c r="X245" s="187">
        <v>490000</v>
      </c>
      <c r="Y245" s="187">
        <v>179287.41</v>
      </c>
      <c r="Z245" s="187">
        <v>0</v>
      </c>
      <c r="AA245" s="187">
        <v>0</v>
      </c>
      <c r="AB245" s="187">
        <v>0</v>
      </c>
      <c r="AC245" s="187">
        <v>0</v>
      </c>
      <c r="AD245" s="187">
        <v>0</v>
      </c>
      <c r="AE245" s="187">
        <v>0</v>
      </c>
      <c r="AF245" s="187">
        <v>0</v>
      </c>
      <c r="AG245" s="187">
        <v>0</v>
      </c>
      <c r="AH245" s="187">
        <v>0</v>
      </c>
      <c r="AI245" s="187">
        <v>39454584.22</v>
      </c>
      <c r="AJ245" s="187">
        <v>0</v>
      </c>
      <c r="AK245" s="187">
        <v>0</v>
      </c>
      <c r="AL245" s="199">
        <v>0</v>
      </c>
      <c r="AM245" s="187">
        <v>2076043.8</v>
      </c>
      <c r="AN245" s="187">
        <v>37378540</v>
      </c>
      <c r="AO245" s="187">
        <v>152936</v>
      </c>
      <c r="AP245" s="187">
        <v>259149</v>
      </c>
      <c r="AQ245" s="187">
        <v>106213</v>
      </c>
      <c r="AR245" s="187">
        <v>37272327</v>
      </c>
      <c r="AS245" s="187">
        <v>18689270</v>
      </c>
      <c r="AT245" s="187">
        <v>14951416</v>
      </c>
      <c r="AU245" s="187">
        <v>3737854</v>
      </c>
      <c r="AV245" s="187">
        <v>0</v>
      </c>
      <c r="AW245" s="187">
        <v>0</v>
      </c>
      <c r="AX245" s="187">
        <v>0</v>
      </c>
      <c r="AY245" s="183" t="s">
        <v>789</v>
      </c>
      <c r="AZ245" s="182" t="s">
        <v>762</v>
      </c>
      <c r="BA245" s="193" t="s">
        <v>724</v>
      </c>
    </row>
    <row r="246" spans="1:53" ht="15">
      <c r="A246" s="21">
        <v>242</v>
      </c>
      <c r="B246" s="22" t="s">
        <v>726</v>
      </c>
      <c r="C246" s="103" t="s">
        <v>727</v>
      </c>
      <c r="D246" s="187">
        <v>7572</v>
      </c>
      <c r="E246" s="187">
        <v>105692504</v>
      </c>
      <c r="F246" s="187">
        <v>48829936.85</v>
      </c>
      <c r="G246" s="187">
        <v>683791.3</v>
      </c>
      <c r="H246" s="187">
        <v>5198601.9</v>
      </c>
      <c r="I246" s="187">
        <v>4514810.6</v>
      </c>
      <c r="J246" s="187">
        <v>2776099.72</v>
      </c>
      <c r="K246" s="187">
        <v>86272.7</v>
      </c>
      <c r="L246" s="187">
        <v>24380.21</v>
      </c>
      <c r="M246" s="187">
        <v>0</v>
      </c>
      <c r="N246" s="187">
        <v>635122.52</v>
      </c>
      <c r="O246" s="187">
        <v>8036685.75</v>
      </c>
      <c r="P246" s="187">
        <v>52720.48</v>
      </c>
      <c r="Q246" s="187">
        <v>30288.92</v>
      </c>
      <c r="R246" s="187">
        <v>10735.2</v>
      </c>
      <c r="S246" s="187">
        <v>8584</v>
      </c>
      <c r="T246" s="187">
        <v>13308.6</v>
      </c>
      <c r="U246" s="187">
        <v>0</v>
      </c>
      <c r="V246" s="187">
        <v>115637.2</v>
      </c>
      <c r="W246" s="187">
        <v>40677613.9</v>
      </c>
      <c r="X246" s="187">
        <v>406776.14</v>
      </c>
      <c r="Y246" s="187">
        <v>296593.05</v>
      </c>
      <c r="Z246" s="187">
        <v>0</v>
      </c>
      <c r="AA246" s="187">
        <v>0</v>
      </c>
      <c r="AB246" s="187">
        <v>0</v>
      </c>
      <c r="AC246" s="187">
        <v>0</v>
      </c>
      <c r="AD246" s="187">
        <v>0</v>
      </c>
      <c r="AE246" s="187">
        <v>0</v>
      </c>
      <c r="AF246" s="187">
        <v>0</v>
      </c>
      <c r="AG246" s="187">
        <v>0</v>
      </c>
      <c r="AH246" s="187">
        <v>0</v>
      </c>
      <c r="AI246" s="187">
        <v>39974244.71</v>
      </c>
      <c r="AJ246" s="187">
        <v>124590</v>
      </c>
      <c r="AK246" s="187">
        <v>57560.58</v>
      </c>
      <c r="AL246" s="199">
        <v>0.12</v>
      </c>
      <c r="AM246" s="187">
        <v>1481508</v>
      </c>
      <c r="AN246" s="187">
        <v>38550297</v>
      </c>
      <c r="AO246" s="187">
        <v>24511.14</v>
      </c>
      <c r="AP246" s="187">
        <v>134184.92</v>
      </c>
      <c r="AQ246" s="187">
        <v>109673.78</v>
      </c>
      <c r="AR246" s="187">
        <v>38440623</v>
      </c>
      <c r="AS246" s="187">
        <v>19275149</v>
      </c>
      <c r="AT246" s="187">
        <v>15420119</v>
      </c>
      <c r="AU246" s="187">
        <v>3855030</v>
      </c>
      <c r="AV246" s="187">
        <v>0</v>
      </c>
      <c r="AW246" s="187">
        <v>0</v>
      </c>
      <c r="AX246" s="187">
        <v>0</v>
      </c>
      <c r="AY246" s="183" t="s">
        <v>763</v>
      </c>
      <c r="AZ246" s="182" t="s">
        <v>762</v>
      </c>
      <c r="BA246" s="193" t="s">
        <v>726</v>
      </c>
    </row>
    <row r="247" spans="1:53" ht="15">
      <c r="A247" s="21">
        <v>243</v>
      </c>
      <c r="B247" s="22" t="s">
        <v>728</v>
      </c>
      <c r="C247" s="103" t="s">
        <v>729</v>
      </c>
      <c r="D247" s="187">
        <v>3602</v>
      </c>
      <c r="E247" s="187">
        <v>73803854</v>
      </c>
      <c r="F247" s="187">
        <v>34097380.55</v>
      </c>
      <c r="G247" s="187">
        <v>540362.61</v>
      </c>
      <c r="H247" s="187">
        <v>1956857.56</v>
      </c>
      <c r="I247" s="187">
        <v>1416494.95</v>
      </c>
      <c r="J247" s="187">
        <v>3036898.97</v>
      </c>
      <c r="K247" s="187">
        <v>52648.38</v>
      </c>
      <c r="L247" s="187">
        <v>89791.81</v>
      </c>
      <c r="M247" s="187">
        <v>25000</v>
      </c>
      <c r="N247" s="187">
        <v>1206317.32</v>
      </c>
      <c r="O247" s="187">
        <v>5827151.43</v>
      </c>
      <c r="P247" s="187">
        <v>92661.95</v>
      </c>
      <c r="Q247" s="187">
        <v>108173.8</v>
      </c>
      <c r="R247" s="187">
        <v>7886.9</v>
      </c>
      <c r="S247" s="187">
        <v>41669.44</v>
      </c>
      <c r="T247" s="187">
        <v>22059.59</v>
      </c>
      <c r="U247" s="187">
        <v>0</v>
      </c>
      <c r="V247" s="187">
        <v>272451.68</v>
      </c>
      <c r="W247" s="187">
        <v>27997777.44</v>
      </c>
      <c r="X247" s="187">
        <v>120000</v>
      </c>
      <c r="Y247" s="187">
        <v>148821.04</v>
      </c>
      <c r="Z247" s="187">
        <v>0</v>
      </c>
      <c r="AA247" s="187">
        <v>0</v>
      </c>
      <c r="AB247" s="187">
        <v>0</v>
      </c>
      <c r="AC247" s="187">
        <v>0</v>
      </c>
      <c r="AD247" s="187">
        <v>0</v>
      </c>
      <c r="AE247" s="187">
        <v>0</v>
      </c>
      <c r="AF247" s="187">
        <v>0</v>
      </c>
      <c r="AG247" s="187">
        <v>0</v>
      </c>
      <c r="AH247" s="187">
        <v>20000</v>
      </c>
      <c r="AI247" s="187">
        <v>27708956.4</v>
      </c>
      <c r="AJ247" s="187">
        <v>700000</v>
      </c>
      <c r="AK247" s="187">
        <v>323400</v>
      </c>
      <c r="AL247" s="199">
        <v>0.95</v>
      </c>
      <c r="AM247" s="187">
        <v>470000</v>
      </c>
      <c r="AN247" s="187">
        <v>27562356</v>
      </c>
      <c r="AO247" s="187">
        <v>7533.04</v>
      </c>
      <c r="AP247" s="187">
        <v>137280.67</v>
      </c>
      <c r="AQ247" s="187">
        <v>129747.63</v>
      </c>
      <c r="AR247" s="187">
        <v>27432608</v>
      </c>
      <c r="AS247" s="187">
        <v>13781178</v>
      </c>
      <c r="AT247" s="187">
        <v>11024942</v>
      </c>
      <c r="AU247" s="187">
        <v>2756236</v>
      </c>
      <c r="AV247" s="187">
        <v>0</v>
      </c>
      <c r="AW247" s="187">
        <v>20000</v>
      </c>
      <c r="AX247" s="187">
        <v>0</v>
      </c>
      <c r="AY247" s="183" t="s">
        <v>793</v>
      </c>
      <c r="AZ247" s="182" t="s">
        <v>762</v>
      </c>
      <c r="BA247" s="193" t="s">
        <v>728</v>
      </c>
    </row>
    <row r="248" spans="1:53" ht="15">
      <c r="A248" s="21">
        <v>244</v>
      </c>
      <c r="B248" s="22" t="s">
        <v>730</v>
      </c>
      <c r="C248" s="103" t="s">
        <v>731</v>
      </c>
      <c r="D248" s="187">
        <v>2548</v>
      </c>
      <c r="E248" s="187">
        <v>53184161</v>
      </c>
      <c r="F248" s="187">
        <v>24571082.38</v>
      </c>
      <c r="G248" s="187">
        <v>376847.01</v>
      </c>
      <c r="H248" s="187">
        <v>1478937.64</v>
      </c>
      <c r="I248" s="187">
        <v>1102090.63</v>
      </c>
      <c r="J248" s="187">
        <v>1282100.4</v>
      </c>
      <c r="K248" s="187">
        <v>6047.64</v>
      </c>
      <c r="L248" s="187">
        <v>50662.37</v>
      </c>
      <c r="M248" s="187">
        <v>0</v>
      </c>
      <c r="N248" s="187">
        <v>681951.39</v>
      </c>
      <c r="O248" s="187">
        <v>3122852.43</v>
      </c>
      <c r="P248" s="187">
        <v>125326.88</v>
      </c>
      <c r="Q248" s="187">
        <v>130711.39</v>
      </c>
      <c r="R248" s="187">
        <v>847.8</v>
      </c>
      <c r="S248" s="187">
        <v>14565.66</v>
      </c>
      <c r="T248" s="187">
        <v>1224.3</v>
      </c>
      <c r="U248" s="187">
        <v>0</v>
      </c>
      <c r="V248" s="187">
        <v>272676.03</v>
      </c>
      <c r="W248" s="187">
        <v>21175553.92</v>
      </c>
      <c r="X248" s="187">
        <v>100000</v>
      </c>
      <c r="Y248" s="187">
        <v>106988.49</v>
      </c>
      <c r="Z248" s="187">
        <v>0</v>
      </c>
      <c r="AA248" s="187">
        <v>0</v>
      </c>
      <c r="AB248" s="187">
        <v>0</v>
      </c>
      <c r="AC248" s="187">
        <v>0</v>
      </c>
      <c r="AD248" s="187">
        <v>0</v>
      </c>
      <c r="AE248" s="187">
        <v>0</v>
      </c>
      <c r="AF248" s="187">
        <v>0</v>
      </c>
      <c r="AG248" s="187">
        <v>0</v>
      </c>
      <c r="AH248" s="187">
        <v>0</v>
      </c>
      <c r="AI248" s="187">
        <v>20968565.43</v>
      </c>
      <c r="AJ248" s="187">
        <v>187376</v>
      </c>
      <c r="AK248" s="187">
        <v>86567.71</v>
      </c>
      <c r="AL248" s="199">
        <v>0.35</v>
      </c>
      <c r="AM248" s="187">
        <v>500000</v>
      </c>
      <c r="AN248" s="187">
        <v>20555133</v>
      </c>
      <c r="AO248" s="187">
        <v>25377.35</v>
      </c>
      <c r="AP248" s="187">
        <v>48767.02</v>
      </c>
      <c r="AQ248" s="187">
        <v>23389.67</v>
      </c>
      <c r="AR248" s="187">
        <v>20531743</v>
      </c>
      <c r="AS248" s="187">
        <v>10277567</v>
      </c>
      <c r="AT248" s="187">
        <v>8222053</v>
      </c>
      <c r="AU248" s="187">
        <v>2055513</v>
      </c>
      <c r="AV248" s="187">
        <v>0</v>
      </c>
      <c r="AW248" s="187">
        <v>0</v>
      </c>
      <c r="AX248" s="187">
        <v>0</v>
      </c>
      <c r="AY248" s="183" t="s">
        <v>808</v>
      </c>
      <c r="AZ248" s="182" t="s">
        <v>762</v>
      </c>
      <c r="BA248" s="193" t="s">
        <v>730</v>
      </c>
    </row>
    <row r="249" spans="1:53" ht="15">
      <c r="A249" s="21">
        <v>245</v>
      </c>
      <c r="B249" s="22" t="s">
        <v>732</v>
      </c>
      <c r="C249" s="103" t="s">
        <v>733</v>
      </c>
      <c r="D249" s="187">
        <v>4091</v>
      </c>
      <c r="E249" s="187">
        <v>108600919</v>
      </c>
      <c r="F249" s="187">
        <v>50173624.58</v>
      </c>
      <c r="G249" s="187">
        <v>825797.7</v>
      </c>
      <c r="H249" s="187">
        <v>2102945.59</v>
      </c>
      <c r="I249" s="187">
        <v>1277147.89</v>
      </c>
      <c r="J249" s="187">
        <v>3566429.76</v>
      </c>
      <c r="K249" s="187">
        <v>76326.99</v>
      </c>
      <c r="L249" s="187">
        <v>43266.21</v>
      </c>
      <c r="M249" s="187">
        <v>0</v>
      </c>
      <c r="N249" s="187">
        <v>905704.38</v>
      </c>
      <c r="O249" s="187">
        <v>5868875.23</v>
      </c>
      <c r="P249" s="187">
        <v>191506.08</v>
      </c>
      <c r="Q249" s="187">
        <v>8691</v>
      </c>
      <c r="R249" s="187">
        <v>9540.87</v>
      </c>
      <c r="S249" s="187">
        <v>22181.98</v>
      </c>
      <c r="T249" s="187">
        <v>0</v>
      </c>
      <c r="U249" s="187">
        <v>0</v>
      </c>
      <c r="V249" s="187">
        <v>231919.93</v>
      </c>
      <c r="W249" s="187">
        <v>44072829.42</v>
      </c>
      <c r="X249" s="187">
        <v>528873.95</v>
      </c>
      <c r="Y249" s="187">
        <v>186628.53</v>
      </c>
      <c r="Z249" s="187">
        <v>0</v>
      </c>
      <c r="AA249" s="187">
        <v>0</v>
      </c>
      <c r="AB249" s="187">
        <v>0</v>
      </c>
      <c r="AC249" s="187">
        <v>0</v>
      </c>
      <c r="AD249" s="187">
        <v>0</v>
      </c>
      <c r="AE249" s="187">
        <v>0</v>
      </c>
      <c r="AF249" s="187">
        <v>0</v>
      </c>
      <c r="AG249" s="187">
        <v>0</v>
      </c>
      <c r="AH249" s="187">
        <v>0</v>
      </c>
      <c r="AI249" s="187">
        <v>43357326.94</v>
      </c>
      <c r="AJ249" s="187">
        <v>-420000</v>
      </c>
      <c r="AK249" s="187">
        <v>-194040</v>
      </c>
      <c r="AL249" s="199">
        <v>-0.39</v>
      </c>
      <c r="AM249" s="187">
        <v>2335859.96</v>
      </c>
      <c r="AN249" s="187">
        <v>40827427</v>
      </c>
      <c r="AO249" s="187">
        <v>53934.24</v>
      </c>
      <c r="AP249" s="187">
        <v>100511.19</v>
      </c>
      <c r="AQ249" s="187">
        <v>46576.95</v>
      </c>
      <c r="AR249" s="187">
        <v>40780850</v>
      </c>
      <c r="AS249" s="187">
        <v>20413714</v>
      </c>
      <c r="AT249" s="187">
        <v>16330971</v>
      </c>
      <c r="AU249" s="187">
        <v>4082743</v>
      </c>
      <c r="AV249" s="187">
        <v>0</v>
      </c>
      <c r="AW249" s="187">
        <v>0</v>
      </c>
      <c r="AX249" s="187">
        <v>0</v>
      </c>
      <c r="AY249" s="183" t="s">
        <v>804</v>
      </c>
      <c r="AZ249" s="182" t="s">
        <v>762</v>
      </c>
      <c r="BA249" s="193" t="s">
        <v>732</v>
      </c>
    </row>
    <row r="250" spans="1:53" ht="15">
      <c r="A250" s="21">
        <v>246</v>
      </c>
      <c r="B250" s="22" t="s">
        <v>734</v>
      </c>
      <c r="C250" s="103" t="s">
        <v>735</v>
      </c>
      <c r="D250" s="187">
        <v>2776</v>
      </c>
      <c r="E250" s="187">
        <v>86314051</v>
      </c>
      <c r="F250" s="187">
        <v>39877091.56</v>
      </c>
      <c r="G250" s="187">
        <v>671551.64</v>
      </c>
      <c r="H250" s="187">
        <v>1798100.74</v>
      </c>
      <c r="I250" s="187">
        <v>1126549.1</v>
      </c>
      <c r="J250" s="187">
        <v>1464570.87</v>
      </c>
      <c r="K250" s="187">
        <v>45385.56</v>
      </c>
      <c r="L250" s="187">
        <v>4851.3</v>
      </c>
      <c r="M250" s="187">
        <v>30000</v>
      </c>
      <c r="N250" s="187">
        <v>1111753.58</v>
      </c>
      <c r="O250" s="187">
        <v>3783110.41</v>
      </c>
      <c r="P250" s="187">
        <v>104985.4</v>
      </c>
      <c r="Q250" s="187">
        <v>19032.17</v>
      </c>
      <c r="R250" s="187">
        <v>428.61</v>
      </c>
      <c r="S250" s="187">
        <v>4851.3</v>
      </c>
      <c r="T250" s="187">
        <v>0</v>
      </c>
      <c r="U250" s="187">
        <v>32000</v>
      </c>
      <c r="V250" s="187">
        <v>161297.48</v>
      </c>
      <c r="W250" s="187">
        <v>35932683.67</v>
      </c>
      <c r="X250" s="187">
        <v>360000</v>
      </c>
      <c r="Y250" s="187">
        <v>124367.47</v>
      </c>
      <c r="Z250" s="187">
        <v>0</v>
      </c>
      <c r="AA250" s="187">
        <v>0</v>
      </c>
      <c r="AB250" s="187">
        <v>0</v>
      </c>
      <c r="AC250" s="187">
        <v>0</v>
      </c>
      <c r="AD250" s="187">
        <v>0</v>
      </c>
      <c r="AE250" s="187">
        <v>0</v>
      </c>
      <c r="AF250" s="187">
        <v>0</v>
      </c>
      <c r="AG250" s="187">
        <v>0</v>
      </c>
      <c r="AH250" s="187">
        <v>0</v>
      </c>
      <c r="AI250" s="187">
        <v>35448316.2</v>
      </c>
      <c r="AJ250" s="187">
        <v>500000</v>
      </c>
      <c r="AK250" s="187">
        <v>231000</v>
      </c>
      <c r="AL250" s="199">
        <v>0.58</v>
      </c>
      <c r="AM250" s="187">
        <v>1000000</v>
      </c>
      <c r="AN250" s="187">
        <v>34679316</v>
      </c>
      <c r="AO250" s="187">
        <v>31052.56</v>
      </c>
      <c r="AP250" s="187">
        <v>90238.93</v>
      </c>
      <c r="AQ250" s="187">
        <v>59186.37</v>
      </c>
      <c r="AR250" s="187">
        <v>34620130</v>
      </c>
      <c r="AS250" s="187">
        <v>17339658</v>
      </c>
      <c r="AT250" s="187">
        <v>13871726</v>
      </c>
      <c r="AU250" s="187">
        <v>3121138</v>
      </c>
      <c r="AV250" s="187">
        <v>346793</v>
      </c>
      <c r="AW250" s="187">
        <v>0</v>
      </c>
      <c r="AX250" s="187">
        <v>0</v>
      </c>
      <c r="AY250" s="183" t="s">
        <v>798</v>
      </c>
      <c r="AZ250" s="182" t="s">
        <v>787</v>
      </c>
      <c r="BA250" s="193" t="s">
        <v>734</v>
      </c>
    </row>
    <row r="251" spans="1:53" ht="15">
      <c r="A251" s="21">
        <v>247</v>
      </c>
      <c r="B251" s="22" t="s">
        <v>736</v>
      </c>
      <c r="C251" s="103" t="s">
        <v>737</v>
      </c>
      <c r="D251" s="187">
        <v>5403</v>
      </c>
      <c r="E251" s="187">
        <v>111188307</v>
      </c>
      <c r="F251" s="187">
        <v>51368997.83</v>
      </c>
      <c r="G251" s="187">
        <v>803717.61</v>
      </c>
      <c r="H251" s="187">
        <v>3144595.02</v>
      </c>
      <c r="I251" s="187">
        <v>2340877.41</v>
      </c>
      <c r="J251" s="187">
        <v>3127595.7</v>
      </c>
      <c r="K251" s="187">
        <v>26969.46</v>
      </c>
      <c r="L251" s="187">
        <v>91797.15</v>
      </c>
      <c r="M251" s="187">
        <v>0</v>
      </c>
      <c r="N251" s="187">
        <v>1429954.88</v>
      </c>
      <c r="O251" s="187">
        <v>7017194.6</v>
      </c>
      <c r="P251" s="187">
        <v>154241.43</v>
      </c>
      <c r="Q251" s="187">
        <v>142595.21</v>
      </c>
      <c r="R251" s="187">
        <v>3709.13</v>
      </c>
      <c r="S251" s="187">
        <v>37611.2</v>
      </c>
      <c r="T251" s="187">
        <v>43342.74</v>
      </c>
      <c r="U251" s="187">
        <v>0</v>
      </c>
      <c r="V251" s="187">
        <v>381499.71</v>
      </c>
      <c r="W251" s="187">
        <v>43970303.52</v>
      </c>
      <c r="X251" s="187">
        <v>439703</v>
      </c>
      <c r="Y251" s="187">
        <v>223390.14</v>
      </c>
      <c r="Z251" s="187">
        <v>0</v>
      </c>
      <c r="AA251" s="187">
        <v>0</v>
      </c>
      <c r="AB251" s="187">
        <v>0</v>
      </c>
      <c r="AC251" s="187">
        <v>0</v>
      </c>
      <c r="AD251" s="187">
        <v>0</v>
      </c>
      <c r="AE251" s="187">
        <v>0</v>
      </c>
      <c r="AF251" s="187">
        <v>0</v>
      </c>
      <c r="AG251" s="187">
        <v>0</v>
      </c>
      <c r="AH251" s="187">
        <v>20000</v>
      </c>
      <c r="AI251" s="187">
        <v>43287210.38</v>
      </c>
      <c r="AJ251" s="187">
        <v>1110000</v>
      </c>
      <c r="AK251" s="187">
        <v>512820</v>
      </c>
      <c r="AL251" s="199">
        <v>1</v>
      </c>
      <c r="AM251" s="187">
        <v>2198515</v>
      </c>
      <c r="AN251" s="187">
        <v>41601515</v>
      </c>
      <c r="AO251" s="187">
        <v>14585.48</v>
      </c>
      <c r="AP251" s="187">
        <v>308503.71</v>
      </c>
      <c r="AQ251" s="187">
        <v>293918.23</v>
      </c>
      <c r="AR251" s="187">
        <v>41307597</v>
      </c>
      <c r="AS251" s="187">
        <v>20800758</v>
      </c>
      <c r="AT251" s="187">
        <v>16640606</v>
      </c>
      <c r="AU251" s="187">
        <v>3744136</v>
      </c>
      <c r="AV251" s="187">
        <v>416015</v>
      </c>
      <c r="AW251" s="187">
        <v>20000</v>
      </c>
      <c r="AX251" s="187">
        <v>0</v>
      </c>
      <c r="AY251" s="183" t="s">
        <v>820</v>
      </c>
      <c r="AZ251" s="182" t="s">
        <v>813</v>
      </c>
      <c r="BA251" s="193" t="s">
        <v>736</v>
      </c>
    </row>
    <row r="252" spans="1:53" ht="15">
      <c r="A252" s="21">
        <v>248</v>
      </c>
      <c r="B252" s="22" t="s">
        <v>738</v>
      </c>
      <c r="C252" s="103" t="s">
        <v>739</v>
      </c>
      <c r="D252" s="187">
        <v>2503</v>
      </c>
      <c r="E252" s="187">
        <v>51631015</v>
      </c>
      <c r="F252" s="187">
        <v>23853528.93</v>
      </c>
      <c r="G252" s="187">
        <v>370909.07</v>
      </c>
      <c r="H252" s="187">
        <v>1792896.51</v>
      </c>
      <c r="I252" s="187">
        <v>1421987.44</v>
      </c>
      <c r="J252" s="187">
        <v>420442.07</v>
      </c>
      <c r="K252" s="187">
        <v>20234.16</v>
      </c>
      <c r="L252" s="187">
        <v>10230.09</v>
      </c>
      <c r="M252" s="187">
        <v>0</v>
      </c>
      <c r="N252" s="187">
        <v>452207.24</v>
      </c>
      <c r="O252" s="187">
        <v>2325101</v>
      </c>
      <c r="P252" s="187">
        <v>34787.85</v>
      </c>
      <c r="Q252" s="187">
        <v>222001.22</v>
      </c>
      <c r="R252" s="187">
        <v>4022.33</v>
      </c>
      <c r="S252" s="187">
        <v>5425.89</v>
      </c>
      <c r="T252" s="187">
        <v>0</v>
      </c>
      <c r="U252" s="187">
        <v>0</v>
      </c>
      <c r="V252" s="187">
        <v>266237.29</v>
      </c>
      <c r="W252" s="187">
        <v>21262190.64</v>
      </c>
      <c r="X252" s="187">
        <v>202085.17</v>
      </c>
      <c r="Y252" s="187">
        <v>103528</v>
      </c>
      <c r="Z252" s="187">
        <v>0</v>
      </c>
      <c r="AA252" s="187">
        <v>54035.33</v>
      </c>
      <c r="AB252" s="187">
        <v>662064.67</v>
      </c>
      <c r="AC252" s="187">
        <v>0</v>
      </c>
      <c r="AD252" s="187">
        <v>662064.67</v>
      </c>
      <c r="AE252" s="187">
        <v>0</v>
      </c>
      <c r="AF252" s="187">
        <v>0</v>
      </c>
      <c r="AG252" s="187">
        <v>0</v>
      </c>
      <c r="AH252" s="187">
        <v>0</v>
      </c>
      <c r="AI252" s="187">
        <v>20294512.8</v>
      </c>
      <c r="AJ252" s="187">
        <v>0</v>
      </c>
      <c r="AK252" s="187">
        <v>0</v>
      </c>
      <c r="AL252" s="199">
        <v>0</v>
      </c>
      <c r="AM252" s="187">
        <v>1155000</v>
      </c>
      <c r="AN252" s="187">
        <v>19139513</v>
      </c>
      <c r="AO252" s="187">
        <v>2422.16</v>
      </c>
      <c r="AP252" s="187">
        <v>136856.25</v>
      </c>
      <c r="AQ252" s="187">
        <v>134434.09</v>
      </c>
      <c r="AR252" s="187">
        <v>19005079</v>
      </c>
      <c r="AS252" s="187">
        <v>9515721.67</v>
      </c>
      <c r="AT252" s="187">
        <v>7655805</v>
      </c>
      <c r="AU252" s="187">
        <v>1722556</v>
      </c>
      <c r="AV252" s="187">
        <v>191395</v>
      </c>
      <c r="AW252" s="187">
        <v>0</v>
      </c>
      <c r="AX252" s="187">
        <v>0</v>
      </c>
      <c r="AY252" s="183" t="s">
        <v>801</v>
      </c>
      <c r="AZ252" s="182" t="s">
        <v>802</v>
      </c>
      <c r="BA252" s="193" t="s">
        <v>738</v>
      </c>
    </row>
    <row r="253" spans="1:53" ht="15">
      <c r="A253" s="21">
        <v>249</v>
      </c>
      <c r="B253" s="22" t="s">
        <v>740</v>
      </c>
      <c r="C253" s="103" t="s">
        <v>741</v>
      </c>
      <c r="D253" s="187">
        <v>3581</v>
      </c>
      <c r="E253" s="187">
        <v>80548980</v>
      </c>
      <c r="F253" s="187">
        <v>37213628.76</v>
      </c>
      <c r="G253" s="187">
        <v>612340.04</v>
      </c>
      <c r="H253" s="187">
        <v>2264676.61</v>
      </c>
      <c r="I253" s="187">
        <v>1652336.57</v>
      </c>
      <c r="J253" s="187">
        <v>1722126.95</v>
      </c>
      <c r="K253" s="187">
        <v>45028.78</v>
      </c>
      <c r="L253" s="187">
        <v>0</v>
      </c>
      <c r="M253" s="187">
        <v>5728.47</v>
      </c>
      <c r="N253" s="187">
        <v>1469525.29</v>
      </c>
      <c r="O253" s="187">
        <v>4894746.06</v>
      </c>
      <c r="P253" s="187">
        <v>281340.45</v>
      </c>
      <c r="Q253" s="187">
        <v>441689.4</v>
      </c>
      <c r="R253" s="187">
        <v>287.43</v>
      </c>
      <c r="S253" s="187">
        <v>0</v>
      </c>
      <c r="T253" s="187">
        <v>0</v>
      </c>
      <c r="U253" s="187">
        <v>0</v>
      </c>
      <c r="V253" s="187">
        <v>723317.28</v>
      </c>
      <c r="W253" s="187">
        <v>31595565.42</v>
      </c>
      <c r="X253" s="187">
        <v>600000</v>
      </c>
      <c r="Y253" s="187">
        <v>150311.58</v>
      </c>
      <c r="Z253" s="187">
        <v>0</v>
      </c>
      <c r="AA253" s="187">
        <v>0</v>
      </c>
      <c r="AB253" s="187">
        <v>0</v>
      </c>
      <c r="AC253" s="187">
        <v>0</v>
      </c>
      <c r="AD253" s="187">
        <v>0</v>
      </c>
      <c r="AE253" s="187">
        <v>0</v>
      </c>
      <c r="AF253" s="187">
        <v>0</v>
      </c>
      <c r="AG253" s="187">
        <v>0</v>
      </c>
      <c r="AH253" s="187">
        <v>0</v>
      </c>
      <c r="AI253" s="187">
        <v>30845253.84</v>
      </c>
      <c r="AJ253" s="187">
        <v>-401195</v>
      </c>
      <c r="AK253" s="187">
        <v>-185352.09</v>
      </c>
      <c r="AL253" s="199">
        <v>-0.5</v>
      </c>
      <c r="AM253" s="187">
        <v>506470</v>
      </c>
      <c r="AN253" s="187">
        <v>30153432</v>
      </c>
      <c r="AO253" s="187">
        <v>45730.64</v>
      </c>
      <c r="AP253" s="187">
        <v>119512.44</v>
      </c>
      <c r="AQ253" s="187">
        <v>73781.8</v>
      </c>
      <c r="AR253" s="187">
        <v>30079650</v>
      </c>
      <c r="AS253" s="187">
        <v>15076716</v>
      </c>
      <c r="AT253" s="187">
        <v>14775182</v>
      </c>
      <c r="AU253" s="187">
        <v>0</v>
      </c>
      <c r="AV253" s="187">
        <v>301534</v>
      </c>
      <c r="AW253" s="187">
        <v>0</v>
      </c>
      <c r="AX253" s="187">
        <v>0</v>
      </c>
      <c r="AY253" s="183" t="s">
        <v>775</v>
      </c>
      <c r="AZ253" s="182" t="s">
        <v>817</v>
      </c>
      <c r="BA253" s="193" t="s">
        <v>740</v>
      </c>
    </row>
    <row r="254" spans="1:53" ht="15">
      <c r="A254" s="21">
        <v>250</v>
      </c>
      <c r="B254" s="22" t="s">
        <v>742</v>
      </c>
      <c r="C254" s="103" t="s">
        <v>743</v>
      </c>
      <c r="D254" s="187">
        <v>6500</v>
      </c>
      <c r="E254" s="187">
        <v>261314763</v>
      </c>
      <c r="F254" s="187">
        <v>120727420.51</v>
      </c>
      <c r="G254" s="187">
        <v>2133966.57</v>
      </c>
      <c r="H254" s="187">
        <v>2964741.34</v>
      </c>
      <c r="I254" s="187">
        <v>830774.77</v>
      </c>
      <c r="J254" s="187">
        <v>7951808.97</v>
      </c>
      <c r="K254" s="187">
        <v>46087.62</v>
      </c>
      <c r="L254" s="187">
        <v>0</v>
      </c>
      <c r="M254" s="187">
        <v>200000</v>
      </c>
      <c r="N254" s="187">
        <v>2853991.24</v>
      </c>
      <c r="O254" s="187">
        <v>11882662.6</v>
      </c>
      <c r="P254" s="187">
        <v>0</v>
      </c>
      <c r="Q254" s="187">
        <v>49810.09</v>
      </c>
      <c r="R254" s="187">
        <v>0</v>
      </c>
      <c r="S254" s="187">
        <v>0</v>
      </c>
      <c r="T254" s="187">
        <v>0</v>
      </c>
      <c r="U254" s="187">
        <v>0</v>
      </c>
      <c r="V254" s="187">
        <v>49810.09</v>
      </c>
      <c r="W254" s="187">
        <v>108794947.82</v>
      </c>
      <c r="X254" s="187">
        <v>1414334.32</v>
      </c>
      <c r="Y254" s="187">
        <v>321849.61</v>
      </c>
      <c r="Z254" s="187">
        <v>0</v>
      </c>
      <c r="AA254" s="187">
        <v>0</v>
      </c>
      <c r="AB254" s="187">
        <v>0</v>
      </c>
      <c r="AC254" s="187">
        <v>0</v>
      </c>
      <c r="AD254" s="187">
        <v>0</v>
      </c>
      <c r="AE254" s="187">
        <v>0</v>
      </c>
      <c r="AF254" s="187">
        <v>0</v>
      </c>
      <c r="AG254" s="187">
        <v>0</v>
      </c>
      <c r="AH254" s="187">
        <v>0</v>
      </c>
      <c r="AI254" s="187">
        <v>107058763.89</v>
      </c>
      <c r="AJ254" s="187">
        <v>-295000</v>
      </c>
      <c r="AK254" s="187">
        <v>-136290</v>
      </c>
      <c r="AL254" s="199">
        <v>-0.11</v>
      </c>
      <c r="AM254" s="187">
        <v>5832624.25</v>
      </c>
      <c r="AN254" s="187">
        <v>101089850</v>
      </c>
      <c r="AO254" s="187">
        <v>283893.24</v>
      </c>
      <c r="AP254" s="187">
        <v>414309.72</v>
      </c>
      <c r="AQ254" s="187">
        <v>130416.48</v>
      </c>
      <c r="AR254" s="187">
        <v>100959434</v>
      </c>
      <c r="AS254" s="187">
        <v>50544925</v>
      </c>
      <c r="AT254" s="187">
        <v>49534027</v>
      </c>
      <c r="AU254" s="187">
        <v>0</v>
      </c>
      <c r="AV254" s="187">
        <v>1010899</v>
      </c>
      <c r="AW254" s="187">
        <v>0</v>
      </c>
      <c r="AX254" s="187">
        <v>0</v>
      </c>
      <c r="AY254" s="183" t="s">
        <v>781</v>
      </c>
      <c r="AZ254" s="182" t="s">
        <v>780</v>
      </c>
      <c r="BA254" s="193" t="s">
        <v>742</v>
      </c>
    </row>
    <row r="255" spans="1:53" ht="15">
      <c r="A255" s="21">
        <v>251</v>
      </c>
      <c r="B255" s="22" t="s">
        <v>744</v>
      </c>
      <c r="C255" s="103" t="s">
        <v>745</v>
      </c>
      <c r="D255" s="187">
        <v>5684</v>
      </c>
      <c r="E255" s="187">
        <v>118785677</v>
      </c>
      <c r="F255" s="187">
        <v>54878982.77</v>
      </c>
      <c r="G255" s="187">
        <v>854840.96</v>
      </c>
      <c r="H255" s="187">
        <v>4345826.14</v>
      </c>
      <c r="I255" s="187">
        <v>3490985.18</v>
      </c>
      <c r="J255" s="187">
        <v>3040595.97</v>
      </c>
      <c r="K255" s="187">
        <v>53824</v>
      </c>
      <c r="L255" s="187">
        <v>0</v>
      </c>
      <c r="M255" s="187">
        <v>0</v>
      </c>
      <c r="N255" s="187">
        <v>1613508.72</v>
      </c>
      <c r="O255" s="187">
        <v>8198913.87</v>
      </c>
      <c r="P255" s="187">
        <v>63564.76</v>
      </c>
      <c r="Q255" s="187">
        <v>847.36</v>
      </c>
      <c r="R255" s="187">
        <v>3626.7</v>
      </c>
      <c r="S255" s="187">
        <v>0</v>
      </c>
      <c r="T255" s="187">
        <v>0</v>
      </c>
      <c r="U255" s="187">
        <v>0</v>
      </c>
      <c r="V255" s="187">
        <v>68038.82</v>
      </c>
      <c r="W255" s="187">
        <v>46612030.08</v>
      </c>
      <c r="X255" s="187">
        <v>932240.6</v>
      </c>
      <c r="Y255" s="187">
        <v>238667.49</v>
      </c>
      <c r="Z255" s="187">
        <v>0</v>
      </c>
      <c r="AA255" s="187">
        <v>0</v>
      </c>
      <c r="AB255" s="187">
        <v>0</v>
      </c>
      <c r="AC255" s="187">
        <v>0</v>
      </c>
      <c r="AD255" s="187">
        <v>0</v>
      </c>
      <c r="AE255" s="187">
        <v>0</v>
      </c>
      <c r="AF255" s="187">
        <v>0</v>
      </c>
      <c r="AG255" s="187">
        <v>0</v>
      </c>
      <c r="AH255" s="187">
        <v>0</v>
      </c>
      <c r="AI255" s="187">
        <v>45441121.99</v>
      </c>
      <c r="AJ255" s="187">
        <v>-220000</v>
      </c>
      <c r="AK255" s="187">
        <v>-101640</v>
      </c>
      <c r="AL255" s="199">
        <v>-0.19</v>
      </c>
      <c r="AM255" s="187">
        <v>3000000</v>
      </c>
      <c r="AN255" s="187">
        <v>42339482</v>
      </c>
      <c r="AO255" s="187">
        <v>24910.68</v>
      </c>
      <c r="AP255" s="187">
        <v>105654.41</v>
      </c>
      <c r="AQ255" s="187">
        <v>80743.73</v>
      </c>
      <c r="AR255" s="187">
        <v>42258738</v>
      </c>
      <c r="AS255" s="187">
        <v>21169741</v>
      </c>
      <c r="AT255" s="187">
        <v>20746346</v>
      </c>
      <c r="AU255" s="187">
        <v>0</v>
      </c>
      <c r="AV255" s="187">
        <v>423395</v>
      </c>
      <c r="AW255" s="187">
        <v>0</v>
      </c>
      <c r="AX255" s="187">
        <v>0</v>
      </c>
      <c r="AY255" s="183" t="s">
        <v>781</v>
      </c>
      <c r="AZ255" s="182" t="s">
        <v>778</v>
      </c>
      <c r="BA255" s="193" t="s">
        <v>744</v>
      </c>
    </row>
    <row r="256" spans="1:53" ht="15">
      <c r="A256" s="21">
        <v>252</v>
      </c>
      <c r="B256" s="22" t="s">
        <v>746</v>
      </c>
      <c r="C256" s="103" t="s">
        <v>747</v>
      </c>
      <c r="D256" s="187">
        <v>10673</v>
      </c>
      <c r="E256" s="187">
        <v>511392544</v>
      </c>
      <c r="F256" s="187">
        <v>236263355.33</v>
      </c>
      <c r="G256" s="187">
        <v>4062968.09</v>
      </c>
      <c r="H256" s="187">
        <v>4660730.19</v>
      </c>
      <c r="I256" s="187">
        <v>597762.1</v>
      </c>
      <c r="J256" s="187">
        <v>22463385.74</v>
      </c>
      <c r="K256" s="187">
        <v>51864.84</v>
      </c>
      <c r="L256" s="187">
        <v>0</v>
      </c>
      <c r="M256" s="187">
        <v>0</v>
      </c>
      <c r="N256" s="187">
        <v>2953246.84</v>
      </c>
      <c r="O256" s="187">
        <v>26066259.52</v>
      </c>
      <c r="P256" s="187">
        <v>351766.74</v>
      </c>
      <c r="Q256" s="187">
        <v>26797.66</v>
      </c>
      <c r="R256" s="187">
        <v>0</v>
      </c>
      <c r="S256" s="187">
        <v>0</v>
      </c>
      <c r="T256" s="187">
        <v>0</v>
      </c>
      <c r="U256" s="187">
        <v>0</v>
      </c>
      <c r="V256" s="187">
        <v>378564.4</v>
      </c>
      <c r="W256" s="187">
        <v>209818531.41</v>
      </c>
      <c r="X256" s="187">
        <v>4196370.62</v>
      </c>
      <c r="Y256" s="187">
        <v>655771.26</v>
      </c>
      <c r="Z256" s="187">
        <v>0</v>
      </c>
      <c r="AA256" s="187">
        <v>0</v>
      </c>
      <c r="AB256" s="187">
        <v>0</v>
      </c>
      <c r="AC256" s="187">
        <v>0</v>
      </c>
      <c r="AD256" s="187">
        <v>0</v>
      </c>
      <c r="AE256" s="187">
        <v>0</v>
      </c>
      <c r="AF256" s="187">
        <v>0</v>
      </c>
      <c r="AG256" s="187">
        <v>0</v>
      </c>
      <c r="AH256" s="187">
        <v>0</v>
      </c>
      <c r="AI256" s="187">
        <v>204966389.53</v>
      </c>
      <c r="AJ256" s="187">
        <v>-699453</v>
      </c>
      <c r="AK256" s="187">
        <v>-323147.29</v>
      </c>
      <c r="AL256" s="199">
        <v>-0.14</v>
      </c>
      <c r="AM256" s="187">
        <v>14057841.57</v>
      </c>
      <c r="AN256" s="187">
        <v>190585401</v>
      </c>
      <c r="AO256" s="187">
        <v>175445.51</v>
      </c>
      <c r="AP256" s="187">
        <v>660918.77</v>
      </c>
      <c r="AQ256" s="187">
        <v>485473.26</v>
      </c>
      <c r="AR256" s="187">
        <v>190099928</v>
      </c>
      <c r="AS256" s="187">
        <v>95292701</v>
      </c>
      <c r="AT256" s="187">
        <v>57175620</v>
      </c>
      <c r="AU256" s="187">
        <v>38117080</v>
      </c>
      <c r="AV256" s="187">
        <v>0</v>
      </c>
      <c r="AW256" s="187">
        <v>0</v>
      </c>
      <c r="AX256" s="187">
        <v>0</v>
      </c>
      <c r="AY256" s="183" t="s">
        <v>773</v>
      </c>
      <c r="AZ256" s="183" t="s">
        <v>774</v>
      </c>
      <c r="BA256" s="193" t="s">
        <v>746</v>
      </c>
    </row>
    <row r="257" spans="1:53" ht="15">
      <c r="A257" s="21">
        <v>253</v>
      </c>
      <c r="B257" s="22" t="s">
        <v>748</v>
      </c>
      <c r="C257" s="103" t="s">
        <v>749</v>
      </c>
      <c r="D257" s="187">
        <v>2479</v>
      </c>
      <c r="E257" s="187">
        <v>103891840</v>
      </c>
      <c r="F257" s="187">
        <v>47998030.08</v>
      </c>
      <c r="G257" s="187">
        <v>851248.79</v>
      </c>
      <c r="H257" s="187">
        <v>1084374.39</v>
      </c>
      <c r="I257" s="187">
        <v>233125.6</v>
      </c>
      <c r="J257" s="187">
        <v>1488331.74</v>
      </c>
      <c r="K257" s="187">
        <v>12151.8</v>
      </c>
      <c r="L257" s="187">
        <v>0</v>
      </c>
      <c r="M257" s="187">
        <v>0</v>
      </c>
      <c r="N257" s="187">
        <v>1068461.37</v>
      </c>
      <c r="O257" s="187">
        <v>2802070.51</v>
      </c>
      <c r="P257" s="187">
        <v>43974.88</v>
      </c>
      <c r="Q257" s="187">
        <v>59728.98</v>
      </c>
      <c r="R257" s="187">
        <v>3037.95</v>
      </c>
      <c r="S257" s="187">
        <v>0</v>
      </c>
      <c r="T257" s="187">
        <v>0</v>
      </c>
      <c r="U257" s="187">
        <v>0</v>
      </c>
      <c r="V257" s="187">
        <v>106741.81</v>
      </c>
      <c r="W257" s="187">
        <v>45089217.76</v>
      </c>
      <c r="X257" s="187">
        <v>450894.18</v>
      </c>
      <c r="Y257" s="187">
        <v>132328.26</v>
      </c>
      <c r="Z257" s="187">
        <v>0</v>
      </c>
      <c r="AA257" s="187">
        <v>0</v>
      </c>
      <c r="AB257" s="187">
        <v>0</v>
      </c>
      <c r="AC257" s="187">
        <v>0</v>
      </c>
      <c r="AD257" s="187">
        <v>0</v>
      </c>
      <c r="AE257" s="187">
        <v>0</v>
      </c>
      <c r="AF257" s="187">
        <v>0</v>
      </c>
      <c r="AG257" s="187">
        <v>0</v>
      </c>
      <c r="AH257" s="187">
        <v>0</v>
      </c>
      <c r="AI257" s="187">
        <v>44505995.32</v>
      </c>
      <c r="AJ257" s="187">
        <v>-933690</v>
      </c>
      <c r="AK257" s="187">
        <v>-431364.78</v>
      </c>
      <c r="AL257" s="199">
        <v>-0.9</v>
      </c>
      <c r="AM257" s="187">
        <v>1725056</v>
      </c>
      <c r="AN257" s="187">
        <v>42349575</v>
      </c>
      <c r="AO257" s="187">
        <v>59985.08</v>
      </c>
      <c r="AP257" s="187">
        <v>16704.51</v>
      </c>
      <c r="AQ257" s="187">
        <v>-43280.57</v>
      </c>
      <c r="AR257" s="187">
        <v>42392856</v>
      </c>
      <c r="AS257" s="187">
        <v>21174788</v>
      </c>
      <c r="AT257" s="187">
        <v>16939830</v>
      </c>
      <c r="AU257" s="187">
        <v>4234958</v>
      </c>
      <c r="AV257" s="187">
        <v>0</v>
      </c>
      <c r="AW257" s="187">
        <v>0</v>
      </c>
      <c r="AX257" s="187">
        <v>0</v>
      </c>
      <c r="AY257" s="183" t="s">
        <v>816</v>
      </c>
      <c r="AZ257" s="182" t="s">
        <v>762</v>
      </c>
      <c r="BA257" s="193" t="s">
        <v>748</v>
      </c>
    </row>
    <row r="258" spans="1:53" ht="15">
      <c r="A258" s="21">
        <v>254</v>
      </c>
      <c r="B258" s="22" t="s">
        <v>750</v>
      </c>
      <c r="C258" s="103" t="s">
        <v>751</v>
      </c>
      <c r="D258" s="187">
        <v>3801</v>
      </c>
      <c r="E258" s="187">
        <v>156968371</v>
      </c>
      <c r="F258" s="187">
        <v>72519387.4</v>
      </c>
      <c r="G258" s="187">
        <v>1266080.58</v>
      </c>
      <c r="H258" s="187">
        <v>1297303</v>
      </c>
      <c r="I258" s="187">
        <v>31222.42</v>
      </c>
      <c r="J258" s="187">
        <v>5105392</v>
      </c>
      <c r="K258" s="187">
        <v>128398</v>
      </c>
      <c r="L258" s="187">
        <v>0</v>
      </c>
      <c r="M258" s="187">
        <v>0</v>
      </c>
      <c r="N258" s="187">
        <v>1054800</v>
      </c>
      <c r="O258" s="187">
        <v>6319812.42</v>
      </c>
      <c r="P258" s="187">
        <v>134951.08</v>
      </c>
      <c r="Q258" s="187">
        <v>30000</v>
      </c>
      <c r="R258" s="187">
        <v>1102</v>
      </c>
      <c r="S258" s="187">
        <v>0</v>
      </c>
      <c r="T258" s="187">
        <v>0</v>
      </c>
      <c r="U258" s="187">
        <v>0</v>
      </c>
      <c r="V258" s="187">
        <v>166053.08</v>
      </c>
      <c r="W258" s="187">
        <v>66033521.9</v>
      </c>
      <c r="X258" s="187">
        <v>660335.22</v>
      </c>
      <c r="Y258" s="187">
        <v>197970.37</v>
      </c>
      <c r="Z258" s="187">
        <v>0</v>
      </c>
      <c r="AA258" s="187">
        <v>0</v>
      </c>
      <c r="AB258" s="187">
        <v>0</v>
      </c>
      <c r="AC258" s="187">
        <v>0</v>
      </c>
      <c r="AD258" s="187">
        <v>0</v>
      </c>
      <c r="AE258" s="187">
        <v>0</v>
      </c>
      <c r="AF258" s="187">
        <v>0</v>
      </c>
      <c r="AG258" s="187">
        <v>0</v>
      </c>
      <c r="AH258" s="187">
        <v>0</v>
      </c>
      <c r="AI258" s="187">
        <v>65175216.31</v>
      </c>
      <c r="AJ258" s="187">
        <v>-1200000</v>
      </c>
      <c r="AK258" s="187">
        <v>-554400</v>
      </c>
      <c r="AL258" s="199">
        <v>-0.76</v>
      </c>
      <c r="AM258" s="187">
        <v>2235102.6</v>
      </c>
      <c r="AN258" s="187">
        <v>62385714</v>
      </c>
      <c r="AO258" s="187">
        <v>32661</v>
      </c>
      <c r="AP258" s="187">
        <v>213281</v>
      </c>
      <c r="AQ258" s="187">
        <v>180620</v>
      </c>
      <c r="AR258" s="187">
        <v>62205094</v>
      </c>
      <c r="AS258" s="187">
        <v>31192857</v>
      </c>
      <c r="AT258" s="187">
        <v>24954286</v>
      </c>
      <c r="AU258" s="187">
        <v>6238571</v>
      </c>
      <c r="AV258" s="187">
        <v>0</v>
      </c>
      <c r="AW258" s="187">
        <v>0</v>
      </c>
      <c r="AX258" s="187">
        <v>0</v>
      </c>
      <c r="AY258" s="183" t="s">
        <v>797</v>
      </c>
      <c r="AZ258" s="182" t="s">
        <v>762</v>
      </c>
      <c r="BA258" s="193" t="s">
        <v>750</v>
      </c>
    </row>
    <row r="259" spans="1:53" ht="15">
      <c r="A259" s="21">
        <v>255</v>
      </c>
      <c r="B259" s="22" t="s">
        <v>752</v>
      </c>
      <c r="C259" s="103" t="s">
        <v>753</v>
      </c>
      <c r="D259" s="187">
        <v>3664</v>
      </c>
      <c r="E259" s="187">
        <v>111226032</v>
      </c>
      <c r="F259" s="187">
        <v>51386426.78</v>
      </c>
      <c r="G259" s="187">
        <v>879853.32</v>
      </c>
      <c r="H259" s="187">
        <v>1802386.08</v>
      </c>
      <c r="I259" s="187">
        <v>922532.76</v>
      </c>
      <c r="J259" s="187">
        <v>2263010.88</v>
      </c>
      <c r="K259" s="187">
        <v>32307.32</v>
      </c>
      <c r="L259" s="187">
        <v>52344.18</v>
      </c>
      <c r="M259" s="187">
        <v>65368.46</v>
      </c>
      <c r="N259" s="187">
        <v>703025.93</v>
      </c>
      <c r="O259" s="187">
        <v>4038589.53</v>
      </c>
      <c r="P259" s="187">
        <v>98673.95</v>
      </c>
      <c r="Q259" s="187">
        <v>82356.19</v>
      </c>
      <c r="R259" s="187">
        <v>994.14</v>
      </c>
      <c r="S259" s="187">
        <v>18949.47</v>
      </c>
      <c r="T259" s="187">
        <v>10968.8</v>
      </c>
      <c r="U259" s="187">
        <v>0</v>
      </c>
      <c r="V259" s="187">
        <v>211942.55</v>
      </c>
      <c r="W259" s="187">
        <v>47135894.7</v>
      </c>
      <c r="X259" s="187">
        <v>589785.5</v>
      </c>
      <c r="Y259" s="187">
        <v>164145.47</v>
      </c>
      <c r="Z259" s="187">
        <v>0</v>
      </c>
      <c r="AA259" s="187">
        <v>0</v>
      </c>
      <c r="AB259" s="187">
        <v>0</v>
      </c>
      <c r="AC259" s="187">
        <v>0</v>
      </c>
      <c r="AD259" s="187">
        <v>0</v>
      </c>
      <c r="AE259" s="187">
        <v>0</v>
      </c>
      <c r="AF259" s="187">
        <v>0</v>
      </c>
      <c r="AG259" s="187">
        <v>0</v>
      </c>
      <c r="AH259" s="187">
        <v>0</v>
      </c>
      <c r="AI259" s="187">
        <v>46381963.73</v>
      </c>
      <c r="AJ259" s="187">
        <v>0</v>
      </c>
      <c r="AK259" s="187">
        <v>0</v>
      </c>
      <c r="AL259" s="199">
        <v>0</v>
      </c>
      <c r="AM259" s="187">
        <v>919149.95</v>
      </c>
      <c r="AN259" s="187">
        <v>45462814</v>
      </c>
      <c r="AO259" s="187">
        <v>11741.57</v>
      </c>
      <c r="AP259" s="187">
        <v>68679.9</v>
      </c>
      <c r="AQ259" s="187">
        <v>56938.33</v>
      </c>
      <c r="AR259" s="187">
        <v>45405876</v>
      </c>
      <c r="AS259" s="187">
        <v>22731407</v>
      </c>
      <c r="AT259" s="187">
        <v>18185126</v>
      </c>
      <c r="AU259" s="187">
        <v>4546281</v>
      </c>
      <c r="AV259" s="187">
        <v>0</v>
      </c>
      <c r="AW259" s="187">
        <v>0</v>
      </c>
      <c r="AX259" s="187">
        <v>0</v>
      </c>
      <c r="AY259" s="183" t="s">
        <v>772</v>
      </c>
      <c r="AZ259" s="182" t="s">
        <v>762</v>
      </c>
      <c r="BA259" s="193" t="s">
        <v>752</v>
      </c>
    </row>
    <row r="260" spans="1:53" ht="15">
      <c r="A260" s="21">
        <v>256</v>
      </c>
      <c r="B260" s="22" t="s">
        <v>754</v>
      </c>
      <c r="C260" s="103" t="s">
        <v>755</v>
      </c>
      <c r="D260" s="187">
        <v>4371</v>
      </c>
      <c r="E260" s="187">
        <v>129408045</v>
      </c>
      <c r="F260" s="187">
        <v>59786516.79</v>
      </c>
      <c r="G260" s="187">
        <v>989109.45</v>
      </c>
      <c r="H260" s="187">
        <v>2818197.31</v>
      </c>
      <c r="I260" s="187">
        <v>1829087.86</v>
      </c>
      <c r="J260" s="187">
        <v>2747582.36</v>
      </c>
      <c r="K260" s="187">
        <v>92242.94</v>
      </c>
      <c r="L260" s="187">
        <v>0</v>
      </c>
      <c r="M260" s="187">
        <v>75000</v>
      </c>
      <c r="N260" s="187">
        <v>2964408.26</v>
      </c>
      <c r="O260" s="187">
        <v>7708321.42</v>
      </c>
      <c r="P260" s="187">
        <v>239508.12</v>
      </c>
      <c r="Q260" s="187">
        <v>150178.99</v>
      </c>
      <c r="R260" s="187">
        <v>13721.31</v>
      </c>
      <c r="S260" s="187">
        <v>0</v>
      </c>
      <c r="T260" s="187">
        <v>0</v>
      </c>
      <c r="U260" s="187">
        <v>0</v>
      </c>
      <c r="V260" s="187">
        <v>403408.42</v>
      </c>
      <c r="W260" s="187">
        <v>51674786.95</v>
      </c>
      <c r="X260" s="187">
        <v>716104.06</v>
      </c>
      <c r="Y260" s="187">
        <v>195141.7</v>
      </c>
      <c r="Z260" s="187">
        <v>0</v>
      </c>
      <c r="AA260" s="187">
        <v>0</v>
      </c>
      <c r="AB260" s="187">
        <v>0</v>
      </c>
      <c r="AC260" s="187">
        <v>0</v>
      </c>
      <c r="AD260" s="187">
        <v>0</v>
      </c>
      <c r="AE260" s="187">
        <v>0</v>
      </c>
      <c r="AF260" s="187">
        <v>0</v>
      </c>
      <c r="AG260" s="187">
        <v>0</v>
      </c>
      <c r="AH260" s="187">
        <v>0</v>
      </c>
      <c r="AI260" s="187">
        <v>50763541.19</v>
      </c>
      <c r="AJ260" s="187">
        <v>0</v>
      </c>
      <c r="AK260" s="187">
        <v>0</v>
      </c>
      <c r="AL260" s="199">
        <v>0</v>
      </c>
      <c r="AM260" s="187">
        <v>3153739.35</v>
      </c>
      <c r="AN260" s="187">
        <v>47609802</v>
      </c>
      <c r="AO260" s="187">
        <v>77354.55</v>
      </c>
      <c r="AP260" s="187">
        <v>61773.36</v>
      </c>
      <c r="AQ260" s="187">
        <v>-15581.19</v>
      </c>
      <c r="AR260" s="187">
        <v>47625383</v>
      </c>
      <c r="AS260" s="187">
        <v>23804901</v>
      </c>
      <c r="AT260" s="187">
        <v>23328803</v>
      </c>
      <c r="AU260" s="187">
        <v>0</v>
      </c>
      <c r="AV260" s="187">
        <v>476098</v>
      </c>
      <c r="AW260" s="187">
        <v>0</v>
      </c>
      <c r="AX260" s="187">
        <v>0</v>
      </c>
      <c r="AY260" s="183" t="s">
        <v>775</v>
      </c>
      <c r="AZ260" s="182" t="s">
        <v>819</v>
      </c>
      <c r="BA260" s="193" t="s">
        <v>754</v>
      </c>
    </row>
    <row r="261" spans="1:53" ht="15">
      <c r="A261" s="21">
        <v>257</v>
      </c>
      <c r="B261" s="22" t="s">
        <v>756</v>
      </c>
      <c r="C261" s="103" t="s">
        <v>757</v>
      </c>
      <c r="D261" s="187">
        <v>3941</v>
      </c>
      <c r="E261" s="187">
        <v>110624200</v>
      </c>
      <c r="F261" s="187">
        <v>51108380.4</v>
      </c>
      <c r="G261" s="187">
        <v>859956.11</v>
      </c>
      <c r="H261" s="187">
        <v>2101286.39</v>
      </c>
      <c r="I261" s="187">
        <v>1241330.28</v>
      </c>
      <c r="J261" s="187">
        <v>2108722.95</v>
      </c>
      <c r="K261" s="187">
        <v>15226.51</v>
      </c>
      <c r="L261" s="187">
        <v>21851.88</v>
      </c>
      <c r="M261" s="187">
        <v>3902.98</v>
      </c>
      <c r="N261" s="187">
        <v>1757220</v>
      </c>
      <c r="O261" s="187">
        <v>5148254.6</v>
      </c>
      <c r="P261" s="187">
        <v>194704.2</v>
      </c>
      <c r="Q261" s="187">
        <v>78046.18</v>
      </c>
      <c r="R261" s="187">
        <v>3806.63</v>
      </c>
      <c r="S261" s="187">
        <v>15897.45</v>
      </c>
      <c r="T261" s="187">
        <v>4704.11</v>
      </c>
      <c r="U261" s="187">
        <v>0</v>
      </c>
      <c r="V261" s="187">
        <v>297158.57</v>
      </c>
      <c r="W261" s="187">
        <v>45662967.23</v>
      </c>
      <c r="X261" s="187">
        <v>550000</v>
      </c>
      <c r="Y261" s="187">
        <v>172645.36</v>
      </c>
      <c r="Z261" s="187">
        <v>0</v>
      </c>
      <c r="AA261" s="187">
        <v>0</v>
      </c>
      <c r="AB261" s="187">
        <v>0</v>
      </c>
      <c r="AC261" s="187">
        <v>0</v>
      </c>
      <c r="AD261" s="187">
        <v>0</v>
      </c>
      <c r="AE261" s="187">
        <v>0</v>
      </c>
      <c r="AF261" s="187">
        <v>0</v>
      </c>
      <c r="AG261" s="187">
        <v>0</v>
      </c>
      <c r="AH261" s="187">
        <v>0</v>
      </c>
      <c r="AI261" s="187">
        <v>44940321.87</v>
      </c>
      <c r="AJ261" s="187">
        <v>0</v>
      </c>
      <c r="AK261" s="187">
        <v>0</v>
      </c>
      <c r="AL261" s="199">
        <v>0</v>
      </c>
      <c r="AM261" s="187">
        <v>3145822.53</v>
      </c>
      <c r="AN261" s="187">
        <v>41794499</v>
      </c>
      <c r="AO261" s="187">
        <v>41147.17</v>
      </c>
      <c r="AP261" s="187">
        <v>107009.13</v>
      </c>
      <c r="AQ261" s="187">
        <v>65861.96</v>
      </c>
      <c r="AR261" s="187">
        <v>41728637</v>
      </c>
      <c r="AS261" s="187">
        <v>20897250</v>
      </c>
      <c r="AT261" s="187">
        <v>16717800</v>
      </c>
      <c r="AU261" s="187">
        <v>3761505</v>
      </c>
      <c r="AV261" s="187">
        <v>417945</v>
      </c>
      <c r="AW261" s="187">
        <v>0</v>
      </c>
      <c r="AX261" s="187">
        <v>0</v>
      </c>
      <c r="AY261" s="183" t="s">
        <v>801</v>
      </c>
      <c r="AZ261" s="182" t="s">
        <v>802</v>
      </c>
      <c r="BA261" s="193" t="s">
        <v>756</v>
      </c>
    </row>
    <row r="262" spans="1:53" ht="15">
      <c r="A262" s="21">
        <v>258</v>
      </c>
      <c r="B262" s="22" t="s">
        <v>758</v>
      </c>
      <c r="C262" s="103" t="s">
        <v>0</v>
      </c>
      <c r="D262" s="187">
        <v>2939</v>
      </c>
      <c r="E262" s="187">
        <v>46602050</v>
      </c>
      <c r="F262" s="187">
        <v>21530147.1</v>
      </c>
      <c r="G262" s="187">
        <v>315504.77</v>
      </c>
      <c r="H262" s="187">
        <v>1973956.63</v>
      </c>
      <c r="I262" s="187">
        <v>1658451.86</v>
      </c>
      <c r="J262" s="187">
        <v>790542.8</v>
      </c>
      <c r="K262" s="187">
        <v>34854</v>
      </c>
      <c r="L262" s="187">
        <v>10491.55</v>
      </c>
      <c r="M262" s="187">
        <v>17324.54</v>
      </c>
      <c r="N262" s="187">
        <v>352346.54</v>
      </c>
      <c r="O262" s="187">
        <v>2864011.29</v>
      </c>
      <c r="P262" s="187">
        <v>75263.94</v>
      </c>
      <c r="Q262" s="187">
        <v>64935.42</v>
      </c>
      <c r="R262" s="187">
        <v>3010.34</v>
      </c>
      <c r="S262" s="187">
        <v>3723.77</v>
      </c>
      <c r="T262" s="187">
        <v>0</v>
      </c>
      <c r="U262" s="187">
        <v>0</v>
      </c>
      <c r="V262" s="187">
        <v>146933.47</v>
      </c>
      <c r="W262" s="187">
        <v>18519202.34</v>
      </c>
      <c r="X262" s="187">
        <v>185192.02</v>
      </c>
      <c r="Y262" s="187">
        <v>116953.14</v>
      </c>
      <c r="Z262" s="187">
        <v>0</v>
      </c>
      <c r="AA262" s="187">
        <v>0</v>
      </c>
      <c r="AB262" s="187">
        <v>0</v>
      </c>
      <c r="AC262" s="187">
        <v>0</v>
      </c>
      <c r="AD262" s="187">
        <v>0</v>
      </c>
      <c r="AE262" s="187">
        <v>0</v>
      </c>
      <c r="AF262" s="187">
        <v>0</v>
      </c>
      <c r="AG262" s="187">
        <v>0</v>
      </c>
      <c r="AH262" s="187">
        <v>0</v>
      </c>
      <c r="AI262" s="187">
        <v>18217057.18</v>
      </c>
      <c r="AJ262" s="187">
        <v>1070000</v>
      </c>
      <c r="AK262" s="187">
        <v>494340</v>
      </c>
      <c r="AL262" s="199">
        <v>2.3</v>
      </c>
      <c r="AM262" s="187">
        <v>1058700</v>
      </c>
      <c r="AN262" s="187">
        <v>17652697</v>
      </c>
      <c r="AO262" s="187">
        <v>2822.07</v>
      </c>
      <c r="AP262" s="187">
        <v>119779.15</v>
      </c>
      <c r="AQ262" s="187">
        <v>116957.08</v>
      </c>
      <c r="AR262" s="187">
        <v>17535740</v>
      </c>
      <c r="AS262" s="187">
        <v>8826349</v>
      </c>
      <c r="AT262" s="187">
        <v>7061079</v>
      </c>
      <c r="AU262" s="187">
        <v>1588743</v>
      </c>
      <c r="AV262" s="187">
        <v>176527</v>
      </c>
      <c r="AW262" s="187">
        <v>0</v>
      </c>
      <c r="AX262" s="187">
        <v>0</v>
      </c>
      <c r="AY262" s="183" t="s">
        <v>801</v>
      </c>
      <c r="AZ262" s="182" t="s">
        <v>802</v>
      </c>
      <c r="BA262" s="193" t="s">
        <v>758</v>
      </c>
    </row>
    <row r="263" spans="1:53" ht="15">
      <c r="A263" s="21">
        <v>259</v>
      </c>
      <c r="B263" s="22" t="s">
        <v>1</v>
      </c>
      <c r="C263" s="103" t="s">
        <v>2</v>
      </c>
      <c r="D263" s="187">
        <v>2082</v>
      </c>
      <c r="E263" s="187">
        <v>111975335</v>
      </c>
      <c r="F263" s="187">
        <v>51732604.77</v>
      </c>
      <c r="G263" s="187">
        <v>944177.93</v>
      </c>
      <c r="H263" s="187">
        <v>745067.14</v>
      </c>
      <c r="I263" s="187">
        <v>-199110.79</v>
      </c>
      <c r="J263" s="187">
        <v>1558680.33</v>
      </c>
      <c r="K263" s="187">
        <v>3862.2</v>
      </c>
      <c r="L263" s="187">
        <v>0</v>
      </c>
      <c r="M263" s="187">
        <v>109727.42</v>
      </c>
      <c r="N263" s="187">
        <v>1520576.09</v>
      </c>
      <c r="O263" s="187">
        <v>2993735.25</v>
      </c>
      <c r="P263" s="187">
        <v>165584.87</v>
      </c>
      <c r="Q263" s="187">
        <v>94137.2</v>
      </c>
      <c r="R263" s="187">
        <v>965.55</v>
      </c>
      <c r="S263" s="187">
        <v>0</v>
      </c>
      <c r="T263" s="187">
        <v>0</v>
      </c>
      <c r="U263" s="187">
        <v>0</v>
      </c>
      <c r="V263" s="187">
        <v>260687.62</v>
      </c>
      <c r="W263" s="187">
        <v>48478181.9</v>
      </c>
      <c r="X263" s="187">
        <v>950000</v>
      </c>
      <c r="Y263" s="187">
        <v>113076.72</v>
      </c>
      <c r="Z263" s="187">
        <v>0</v>
      </c>
      <c r="AA263" s="187">
        <v>0</v>
      </c>
      <c r="AB263" s="187">
        <v>0</v>
      </c>
      <c r="AC263" s="187">
        <v>0</v>
      </c>
      <c r="AD263" s="187">
        <v>0</v>
      </c>
      <c r="AE263" s="187">
        <v>0</v>
      </c>
      <c r="AF263" s="187">
        <v>0</v>
      </c>
      <c r="AG263" s="187">
        <v>0</v>
      </c>
      <c r="AH263" s="187">
        <v>0</v>
      </c>
      <c r="AI263" s="187">
        <v>47415105.18</v>
      </c>
      <c r="AJ263" s="187">
        <v>0</v>
      </c>
      <c r="AK263" s="187">
        <v>0</v>
      </c>
      <c r="AL263" s="199">
        <v>0</v>
      </c>
      <c r="AM263" s="187">
        <v>2765273.2</v>
      </c>
      <c r="AN263" s="187">
        <v>44649832</v>
      </c>
      <c r="AO263" s="187">
        <v>98690.88</v>
      </c>
      <c r="AP263" s="187">
        <v>51290.37</v>
      </c>
      <c r="AQ263" s="187">
        <v>-47400.51</v>
      </c>
      <c r="AR263" s="187">
        <v>44697233</v>
      </c>
      <c r="AS263" s="187">
        <v>22324916</v>
      </c>
      <c r="AT263" s="187">
        <v>17859933</v>
      </c>
      <c r="AU263" s="187">
        <v>4464983</v>
      </c>
      <c r="AV263" s="187">
        <v>0</v>
      </c>
      <c r="AW263" s="187">
        <v>0</v>
      </c>
      <c r="AX263" s="187">
        <v>0</v>
      </c>
      <c r="AY263" s="183" t="s">
        <v>797</v>
      </c>
      <c r="AZ263" s="182" t="s">
        <v>762</v>
      </c>
      <c r="BA263" s="193" t="s">
        <v>1</v>
      </c>
    </row>
    <row r="264" spans="1:53" ht="15">
      <c r="A264" s="21">
        <v>260</v>
      </c>
      <c r="B264" s="22" t="s">
        <v>3</v>
      </c>
      <c r="C264" s="103" t="s">
        <v>4</v>
      </c>
      <c r="D264" s="187">
        <v>9953</v>
      </c>
      <c r="E264" s="187">
        <v>237586694</v>
      </c>
      <c r="F264" s="187">
        <v>109765052.63</v>
      </c>
      <c r="G264" s="187">
        <v>1794636.89</v>
      </c>
      <c r="H264" s="187">
        <v>6153335.21</v>
      </c>
      <c r="I264" s="187">
        <v>4358698.32</v>
      </c>
      <c r="J264" s="187">
        <v>3913435.57</v>
      </c>
      <c r="K264" s="187">
        <v>230855.94</v>
      </c>
      <c r="L264" s="187">
        <v>0</v>
      </c>
      <c r="M264" s="187">
        <v>31458.97</v>
      </c>
      <c r="N264" s="187">
        <v>3722777.71</v>
      </c>
      <c r="O264" s="187">
        <v>12257226.51</v>
      </c>
      <c r="P264" s="187">
        <v>0</v>
      </c>
      <c r="Q264" s="187">
        <v>47867.4</v>
      </c>
      <c r="R264" s="187">
        <v>20017.5</v>
      </c>
      <c r="S264" s="187">
        <v>0</v>
      </c>
      <c r="T264" s="187">
        <v>0</v>
      </c>
      <c r="U264" s="187">
        <v>0</v>
      </c>
      <c r="V264" s="187">
        <v>67884.9</v>
      </c>
      <c r="W264" s="187">
        <v>97439941.22</v>
      </c>
      <c r="X264" s="187">
        <v>974399.41</v>
      </c>
      <c r="Y264" s="187">
        <v>429416.83</v>
      </c>
      <c r="Z264" s="187">
        <v>0</v>
      </c>
      <c r="AA264" s="187">
        <v>0</v>
      </c>
      <c r="AB264" s="187">
        <v>0</v>
      </c>
      <c r="AC264" s="187">
        <v>0</v>
      </c>
      <c r="AD264" s="187">
        <v>0</v>
      </c>
      <c r="AE264" s="187">
        <v>0</v>
      </c>
      <c r="AF264" s="187">
        <v>0</v>
      </c>
      <c r="AG264" s="187">
        <v>0</v>
      </c>
      <c r="AH264" s="187">
        <v>0</v>
      </c>
      <c r="AI264" s="187">
        <v>96036124.98</v>
      </c>
      <c r="AJ264" s="187">
        <v>0</v>
      </c>
      <c r="AK264" s="187">
        <v>0</v>
      </c>
      <c r="AL264" s="199">
        <v>0</v>
      </c>
      <c r="AM264" s="187">
        <v>7278355</v>
      </c>
      <c r="AN264" s="187">
        <v>88757770</v>
      </c>
      <c r="AO264" s="187">
        <v>57281.61</v>
      </c>
      <c r="AP264" s="187">
        <v>159371.23</v>
      </c>
      <c r="AQ264" s="187">
        <v>102089.62</v>
      </c>
      <c r="AR264" s="187">
        <v>88655680</v>
      </c>
      <c r="AS264" s="187">
        <v>44378885</v>
      </c>
      <c r="AT264" s="187">
        <v>43491307</v>
      </c>
      <c r="AU264" s="187">
        <v>0</v>
      </c>
      <c r="AV264" s="187">
        <v>887578</v>
      </c>
      <c r="AW264" s="187">
        <v>0</v>
      </c>
      <c r="AX264" s="187">
        <v>0</v>
      </c>
      <c r="AY264" s="183" t="s">
        <v>775</v>
      </c>
      <c r="AZ264" s="182" t="s">
        <v>788</v>
      </c>
      <c r="BA264" s="193" t="s">
        <v>3</v>
      </c>
    </row>
    <row r="265" spans="1:53" ht="15">
      <c r="A265" s="21">
        <v>261</v>
      </c>
      <c r="B265" s="22" t="s">
        <v>5</v>
      </c>
      <c r="C265" s="103" t="s">
        <v>6</v>
      </c>
      <c r="D265" s="187">
        <v>4983</v>
      </c>
      <c r="E265" s="187">
        <v>194790164</v>
      </c>
      <c r="F265" s="187">
        <v>89993055.77</v>
      </c>
      <c r="G265" s="187">
        <v>1421022.89</v>
      </c>
      <c r="H265" s="187">
        <v>2345878.37</v>
      </c>
      <c r="I265" s="187">
        <v>924855.48</v>
      </c>
      <c r="J265" s="187">
        <v>3708541.13</v>
      </c>
      <c r="K265" s="187">
        <v>35043.2</v>
      </c>
      <c r="L265" s="187">
        <v>9506.45</v>
      </c>
      <c r="M265" s="187">
        <v>918247.45</v>
      </c>
      <c r="N265" s="187">
        <v>1362130.74</v>
      </c>
      <c r="O265" s="187">
        <v>6958324.45</v>
      </c>
      <c r="P265" s="187">
        <v>192612.45</v>
      </c>
      <c r="Q265" s="187">
        <v>54706.26</v>
      </c>
      <c r="R265" s="187">
        <v>3947.78</v>
      </c>
      <c r="S265" s="187">
        <v>9506.45</v>
      </c>
      <c r="T265" s="187">
        <v>0</v>
      </c>
      <c r="U265" s="187">
        <v>125000</v>
      </c>
      <c r="V265" s="187">
        <v>385772.94</v>
      </c>
      <c r="W265" s="187">
        <v>82648958.38</v>
      </c>
      <c r="X265" s="187">
        <v>909138.54</v>
      </c>
      <c r="Y265" s="187">
        <v>236341.1</v>
      </c>
      <c r="Z265" s="187">
        <v>0</v>
      </c>
      <c r="AA265" s="187">
        <v>8684.83</v>
      </c>
      <c r="AB265" s="187">
        <v>0</v>
      </c>
      <c r="AC265" s="187">
        <v>0</v>
      </c>
      <c r="AD265" s="187">
        <v>0</v>
      </c>
      <c r="AE265" s="187">
        <v>0</v>
      </c>
      <c r="AF265" s="187">
        <v>0</v>
      </c>
      <c r="AG265" s="187">
        <v>0</v>
      </c>
      <c r="AH265" s="187">
        <v>0</v>
      </c>
      <c r="AI265" s="187">
        <v>81503478.74</v>
      </c>
      <c r="AJ265" s="187">
        <v>60175</v>
      </c>
      <c r="AK265" s="187">
        <v>27800.85</v>
      </c>
      <c r="AL265" s="199">
        <v>0.03</v>
      </c>
      <c r="AM265" s="187">
        <v>4132447.92</v>
      </c>
      <c r="AN265" s="187">
        <v>77398832</v>
      </c>
      <c r="AO265" s="187">
        <v>631955.42</v>
      </c>
      <c r="AP265" s="187">
        <v>521695.35</v>
      </c>
      <c r="AQ265" s="187">
        <v>-110260.07</v>
      </c>
      <c r="AR265" s="187">
        <v>77509092</v>
      </c>
      <c r="AS265" s="187">
        <v>38690731.17</v>
      </c>
      <c r="AT265" s="187">
        <v>37925428</v>
      </c>
      <c r="AU265" s="187">
        <v>0</v>
      </c>
      <c r="AV265" s="187">
        <v>773988</v>
      </c>
      <c r="AW265" s="187">
        <v>0</v>
      </c>
      <c r="AX265" s="187">
        <v>0</v>
      </c>
      <c r="AY265" s="183" t="s">
        <v>781</v>
      </c>
      <c r="AZ265" s="182" t="s">
        <v>818</v>
      </c>
      <c r="BA265" s="193" t="s">
        <v>5</v>
      </c>
    </row>
    <row r="266" spans="1:53" ht="15">
      <c r="A266" s="21">
        <v>262</v>
      </c>
      <c r="B266" s="22" t="s">
        <v>7</v>
      </c>
      <c r="C266" s="103" t="s">
        <v>8</v>
      </c>
      <c r="D266" s="187">
        <v>8566</v>
      </c>
      <c r="E266" s="187">
        <v>213412784</v>
      </c>
      <c r="F266" s="187">
        <v>98596706.21</v>
      </c>
      <c r="G266" s="187">
        <v>1643432.52</v>
      </c>
      <c r="H266" s="187">
        <v>5375260</v>
      </c>
      <c r="I266" s="187">
        <v>3731827.48</v>
      </c>
      <c r="J266" s="187">
        <v>4242119.2</v>
      </c>
      <c r="K266" s="187">
        <v>53599.8</v>
      </c>
      <c r="L266" s="187">
        <v>0</v>
      </c>
      <c r="M266" s="187">
        <v>196063.53</v>
      </c>
      <c r="N266" s="187">
        <v>4717358.47</v>
      </c>
      <c r="O266" s="187">
        <v>12940968.48</v>
      </c>
      <c r="P266" s="187">
        <v>166766.66</v>
      </c>
      <c r="Q266" s="187">
        <v>149496.82</v>
      </c>
      <c r="R266" s="187">
        <v>5019.28</v>
      </c>
      <c r="S266" s="187">
        <v>0</v>
      </c>
      <c r="T266" s="187">
        <v>0</v>
      </c>
      <c r="U266" s="187">
        <v>0</v>
      </c>
      <c r="V266" s="187">
        <v>321282.76</v>
      </c>
      <c r="W266" s="187">
        <v>85334454.97</v>
      </c>
      <c r="X266" s="187">
        <v>1792024</v>
      </c>
      <c r="Y266" s="187">
        <v>366369.89</v>
      </c>
      <c r="Z266" s="187">
        <v>0</v>
      </c>
      <c r="AA266" s="187">
        <v>0</v>
      </c>
      <c r="AB266" s="187">
        <v>0</v>
      </c>
      <c r="AC266" s="187">
        <v>0</v>
      </c>
      <c r="AD266" s="187">
        <v>0</v>
      </c>
      <c r="AE266" s="187">
        <v>0</v>
      </c>
      <c r="AF266" s="187">
        <v>0</v>
      </c>
      <c r="AG266" s="187">
        <v>0</v>
      </c>
      <c r="AH266" s="187">
        <v>0</v>
      </c>
      <c r="AI266" s="187">
        <v>83176061.08</v>
      </c>
      <c r="AJ266" s="187">
        <v>0</v>
      </c>
      <c r="AK266" s="187">
        <v>0</v>
      </c>
      <c r="AL266" s="199">
        <v>0</v>
      </c>
      <c r="AM266" s="187">
        <v>8379524</v>
      </c>
      <c r="AN266" s="187">
        <v>74796537</v>
      </c>
      <c r="AO266" s="187">
        <v>83592.66</v>
      </c>
      <c r="AP266" s="187">
        <v>304464.09</v>
      </c>
      <c r="AQ266" s="187">
        <v>220871.43</v>
      </c>
      <c r="AR266" s="187">
        <v>74575666</v>
      </c>
      <c r="AS266" s="187">
        <v>37398269</v>
      </c>
      <c r="AT266" s="187">
        <v>36650303</v>
      </c>
      <c r="AU266" s="187">
        <v>0</v>
      </c>
      <c r="AV266" s="187">
        <v>747965</v>
      </c>
      <c r="AW266" s="187">
        <v>0</v>
      </c>
      <c r="AX266" s="187">
        <v>0</v>
      </c>
      <c r="AY266" s="183" t="s">
        <v>781</v>
      </c>
      <c r="AZ266" s="182" t="s">
        <v>802</v>
      </c>
      <c r="BA266" s="193" t="s">
        <v>7</v>
      </c>
    </row>
    <row r="267" spans="1:53" ht="15">
      <c r="A267" s="21">
        <v>263</v>
      </c>
      <c r="B267" s="22" t="s">
        <v>9</v>
      </c>
      <c r="C267" s="103" t="s">
        <v>10</v>
      </c>
      <c r="D267" s="187">
        <v>4888</v>
      </c>
      <c r="E267" s="187">
        <v>133375751</v>
      </c>
      <c r="F267" s="187">
        <v>61619596.96</v>
      </c>
      <c r="G267" s="187">
        <v>1015676.46</v>
      </c>
      <c r="H267" s="187">
        <v>3269591.85</v>
      </c>
      <c r="I267" s="187">
        <v>2253915.39</v>
      </c>
      <c r="J267" s="187">
        <v>3691756.6</v>
      </c>
      <c r="K267" s="187">
        <v>56783.76</v>
      </c>
      <c r="L267" s="187">
        <v>43131.2</v>
      </c>
      <c r="M267" s="187">
        <v>39385.5</v>
      </c>
      <c r="N267" s="187">
        <v>1484383.95</v>
      </c>
      <c r="O267" s="187">
        <v>7569356.4</v>
      </c>
      <c r="P267" s="187">
        <v>37503.6</v>
      </c>
      <c r="Q267" s="187">
        <v>26219.53</v>
      </c>
      <c r="R267" s="187">
        <v>0</v>
      </c>
      <c r="S267" s="187">
        <v>19871.55</v>
      </c>
      <c r="T267" s="187">
        <v>0</v>
      </c>
      <c r="U267" s="187">
        <v>0</v>
      </c>
      <c r="V267" s="187">
        <v>83594.68</v>
      </c>
      <c r="W267" s="187">
        <v>53966645.88</v>
      </c>
      <c r="X267" s="187">
        <v>550000</v>
      </c>
      <c r="Y267" s="187">
        <v>217406.25</v>
      </c>
      <c r="Z267" s="187">
        <v>0</v>
      </c>
      <c r="AA267" s="187">
        <v>0</v>
      </c>
      <c r="AB267" s="187">
        <v>0</v>
      </c>
      <c r="AC267" s="187">
        <v>0</v>
      </c>
      <c r="AD267" s="187">
        <v>0</v>
      </c>
      <c r="AE267" s="187">
        <v>0</v>
      </c>
      <c r="AF267" s="187">
        <v>0</v>
      </c>
      <c r="AG267" s="187">
        <v>0</v>
      </c>
      <c r="AH267" s="187">
        <v>0</v>
      </c>
      <c r="AI267" s="187">
        <v>53199239.63</v>
      </c>
      <c r="AJ267" s="187">
        <v>-100000</v>
      </c>
      <c r="AK267" s="187">
        <v>-46200</v>
      </c>
      <c r="AL267" s="199">
        <v>-0.07</v>
      </c>
      <c r="AM267" s="187">
        <v>2745040.75</v>
      </c>
      <c r="AN267" s="187">
        <v>50407999</v>
      </c>
      <c r="AO267" s="187">
        <v>30861.47</v>
      </c>
      <c r="AP267" s="187">
        <v>121061.79</v>
      </c>
      <c r="AQ267" s="187">
        <v>90200.32</v>
      </c>
      <c r="AR267" s="187">
        <v>50317799</v>
      </c>
      <c r="AS267" s="187">
        <v>25204000</v>
      </c>
      <c r="AT267" s="187">
        <v>20163200</v>
      </c>
      <c r="AU267" s="187">
        <v>5040800</v>
      </c>
      <c r="AV267" s="187">
        <v>0</v>
      </c>
      <c r="AW267" s="187">
        <v>0</v>
      </c>
      <c r="AX267" s="187">
        <v>0</v>
      </c>
      <c r="AY267" s="183" t="s">
        <v>821</v>
      </c>
      <c r="AZ267" s="182" t="s">
        <v>762</v>
      </c>
      <c r="BA267" s="193" t="s">
        <v>9</v>
      </c>
    </row>
    <row r="268" spans="1:53" ht="15">
      <c r="A268" s="21">
        <v>264</v>
      </c>
      <c r="B268" s="22" t="s">
        <v>11</v>
      </c>
      <c r="C268" s="103" t="s">
        <v>12</v>
      </c>
      <c r="D268" s="187">
        <v>3840</v>
      </c>
      <c r="E268" s="187">
        <v>66066701</v>
      </c>
      <c r="F268" s="187">
        <v>30522815.86</v>
      </c>
      <c r="G268" s="187">
        <v>468463.37</v>
      </c>
      <c r="H268" s="187">
        <v>2304767.28</v>
      </c>
      <c r="I268" s="187">
        <v>1836303.91</v>
      </c>
      <c r="J268" s="187">
        <v>1726194.05</v>
      </c>
      <c r="K268" s="187">
        <v>47770.7</v>
      </c>
      <c r="L268" s="187">
        <v>38472.62</v>
      </c>
      <c r="M268" s="187">
        <v>16839.9</v>
      </c>
      <c r="N268" s="187">
        <v>902747.12</v>
      </c>
      <c r="O268" s="187">
        <v>4568328.3</v>
      </c>
      <c r="P268" s="187">
        <v>54912.69</v>
      </c>
      <c r="Q268" s="187">
        <v>8568.95</v>
      </c>
      <c r="R268" s="187">
        <v>0</v>
      </c>
      <c r="S268" s="187">
        <v>2767.11</v>
      </c>
      <c r="T268" s="187">
        <v>0</v>
      </c>
      <c r="U268" s="187">
        <v>0</v>
      </c>
      <c r="V268" s="187">
        <v>66248.75</v>
      </c>
      <c r="W268" s="187">
        <v>25888238.81</v>
      </c>
      <c r="X268" s="187">
        <v>252811.54</v>
      </c>
      <c r="Y268" s="187">
        <v>157552.66</v>
      </c>
      <c r="Z268" s="187">
        <v>0</v>
      </c>
      <c r="AA268" s="187">
        <v>0</v>
      </c>
      <c r="AB268" s="187">
        <v>0</v>
      </c>
      <c r="AC268" s="187">
        <v>0</v>
      </c>
      <c r="AD268" s="187">
        <v>0</v>
      </c>
      <c r="AE268" s="187">
        <v>0</v>
      </c>
      <c r="AF268" s="187">
        <v>0</v>
      </c>
      <c r="AG268" s="187">
        <v>0</v>
      </c>
      <c r="AH268" s="187">
        <v>0</v>
      </c>
      <c r="AI268" s="187">
        <v>25477874.61</v>
      </c>
      <c r="AJ268" s="187">
        <v>-649350.65</v>
      </c>
      <c r="AK268" s="187">
        <v>-300000</v>
      </c>
      <c r="AL268" s="199">
        <v>-0.98</v>
      </c>
      <c r="AM268" s="187">
        <v>1000000</v>
      </c>
      <c r="AN268" s="187">
        <v>24177875</v>
      </c>
      <c r="AO268" s="187">
        <v>102251.37</v>
      </c>
      <c r="AP268" s="187">
        <v>11754.1</v>
      </c>
      <c r="AQ268" s="187">
        <v>-90497.27</v>
      </c>
      <c r="AR268" s="187">
        <v>24268372</v>
      </c>
      <c r="AS268" s="187">
        <v>12088938</v>
      </c>
      <c r="AT268" s="187">
        <v>9671150</v>
      </c>
      <c r="AU268" s="187">
        <v>2417788</v>
      </c>
      <c r="AV268" s="187">
        <v>0</v>
      </c>
      <c r="AW268" s="187">
        <v>0</v>
      </c>
      <c r="AX268" s="187">
        <v>0</v>
      </c>
      <c r="AY268" s="183" t="s">
        <v>803</v>
      </c>
      <c r="AZ268" s="182" t="s">
        <v>762</v>
      </c>
      <c r="BA268" s="193" t="s">
        <v>11</v>
      </c>
    </row>
    <row r="269" spans="1:53" ht="15">
      <c r="A269" s="21">
        <v>265</v>
      </c>
      <c r="B269" s="22" t="s">
        <v>13</v>
      </c>
      <c r="C269" s="103" t="s">
        <v>14</v>
      </c>
      <c r="D269" s="187">
        <v>6514</v>
      </c>
      <c r="E269" s="187">
        <v>155413587</v>
      </c>
      <c r="F269" s="187">
        <v>71801077.19</v>
      </c>
      <c r="G269" s="187">
        <v>1233303.65</v>
      </c>
      <c r="H269" s="187">
        <v>3170365.08</v>
      </c>
      <c r="I269" s="187">
        <v>1937061.43</v>
      </c>
      <c r="J269" s="187">
        <v>2094023.39</v>
      </c>
      <c r="K269" s="187">
        <v>33893.16</v>
      </c>
      <c r="L269" s="187">
        <v>66509.05</v>
      </c>
      <c r="M269" s="187">
        <v>0</v>
      </c>
      <c r="N269" s="187">
        <v>1002023.06</v>
      </c>
      <c r="O269" s="187">
        <v>5133510.09</v>
      </c>
      <c r="P269" s="187">
        <v>77214.94</v>
      </c>
      <c r="Q269" s="187">
        <v>317080.37</v>
      </c>
      <c r="R269" s="187">
        <v>0</v>
      </c>
      <c r="S269" s="187">
        <v>33902.53</v>
      </c>
      <c r="T269" s="187">
        <v>31610.28</v>
      </c>
      <c r="U269" s="187">
        <v>0</v>
      </c>
      <c r="V269" s="187">
        <v>459808.12</v>
      </c>
      <c r="W269" s="187">
        <v>66207758.98</v>
      </c>
      <c r="X269" s="187">
        <v>459000</v>
      </c>
      <c r="Y269" s="187">
        <v>277837.91</v>
      </c>
      <c r="Z269" s="187">
        <v>0</v>
      </c>
      <c r="AA269" s="187">
        <v>0</v>
      </c>
      <c r="AB269" s="187">
        <v>0</v>
      </c>
      <c r="AC269" s="187">
        <v>0</v>
      </c>
      <c r="AD269" s="187">
        <v>0</v>
      </c>
      <c r="AE269" s="187">
        <v>0</v>
      </c>
      <c r="AF269" s="187">
        <v>0</v>
      </c>
      <c r="AG269" s="187">
        <v>0</v>
      </c>
      <c r="AH269" s="187">
        <v>0</v>
      </c>
      <c r="AI269" s="187">
        <v>65470921.07</v>
      </c>
      <c r="AJ269" s="187">
        <v>2823652</v>
      </c>
      <c r="AK269" s="187">
        <v>1304527.22</v>
      </c>
      <c r="AL269" s="199">
        <v>1.82</v>
      </c>
      <c r="AM269" s="187">
        <v>7586609.94</v>
      </c>
      <c r="AN269" s="187">
        <v>59188838</v>
      </c>
      <c r="AO269" s="187">
        <v>9835.6</v>
      </c>
      <c r="AP269" s="187">
        <v>18755011.78</v>
      </c>
      <c r="AQ269" s="187">
        <v>18745176.18</v>
      </c>
      <c r="AR269" s="187">
        <v>40443662</v>
      </c>
      <c r="AS269" s="187">
        <v>29594419</v>
      </c>
      <c r="AT269" s="187">
        <v>23675535</v>
      </c>
      <c r="AU269" s="187">
        <v>5918884</v>
      </c>
      <c r="AV269" s="187">
        <v>0</v>
      </c>
      <c r="AW269" s="187">
        <v>0</v>
      </c>
      <c r="AX269" s="187">
        <v>0</v>
      </c>
      <c r="AY269" s="183" t="s">
        <v>772</v>
      </c>
      <c r="AZ269" s="182" t="s">
        <v>762</v>
      </c>
      <c r="BA269" s="193" t="s">
        <v>13</v>
      </c>
    </row>
    <row r="270" spans="1:53" ht="15">
      <c r="A270" s="21">
        <v>266</v>
      </c>
      <c r="B270" s="22" t="s">
        <v>15</v>
      </c>
      <c r="C270" s="103" t="s">
        <v>16</v>
      </c>
      <c r="D270" s="187">
        <v>7580</v>
      </c>
      <c r="E270" s="187">
        <v>216976220</v>
      </c>
      <c r="F270" s="187">
        <v>100243013.64</v>
      </c>
      <c r="G270" s="187">
        <v>1716688.23</v>
      </c>
      <c r="H270" s="187">
        <v>4009266.38</v>
      </c>
      <c r="I270" s="187">
        <v>2292578.15</v>
      </c>
      <c r="J270" s="187">
        <v>5028555.69</v>
      </c>
      <c r="K270" s="187">
        <v>34163.23</v>
      </c>
      <c r="L270" s="187">
        <v>1636.73</v>
      </c>
      <c r="M270" s="187">
        <v>500000</v>
      </c>
      <c r="N270" s="187">
        <v>2900206.67</v>
      </c>
      <c r="O270" s="187">
        <v>10757140.47</v>
      </c>
      <c r="P270" s="187">
        <v>71579</v>
      </c>
      <c r="Q270" s="187">
        <v>85292.34</v>
      </c>
      <c r="R270" s="187">
        <v>565.2</v>
      </c>
      <c r="S270" s="187">
        <v>0</v>
      </c>
      <c r="T270" s="187">
        <v>0</v>
      </c>
      <c r="U270" s="187">
        <v>0</v>
      </c>
      <c r="V270" s="187">
        <v>157436.54</v>
      </c>
      <c r="W270" s="187">
        <v>89328436.63</v>
      </c>
      <c r="X270" s="187">
        <v>3000000</v>
      </c>
      <c r="Y270" s="187">
        <v>333442.82</v>
      </c>
      <c r="Z270" s="187">
        <v>0</v>
      </c>
      <c r="AA270" s="187">
        <v>37680</v>
      </c>
      <c r="AB270" s="187">
        <v>513744</v>
      </c>
      <c r="AC270" s="187">
        <v>133736</v>
      </c>
      <c r="AD270" s="187">
        <v>380008</v>
      </c>
      <c r="AE270" s="187">
        <v>0</v>
      </c>
      <c r="AF270" s="187">
        <v>0</v>
      </c>
      <c r="AG270" s="187">
        <v>0</v>
      </c>
      <c r="AH270" s="187">
        <v>0</v>
      </c>
      <c r="AI270" s="187">
        <v>85614985.81</v>
      </c>
      <c r="AJ270" s="187">
        <v>5000000</v>
      </c>
      <c r="AK270" s="187">
        <v>2310000</v>
      </c>
      <c r="AL270" s="199">
        <v>2.3</v>
      </c>
      <c r="AM270" s="187">
        <v>4485030</v>
      </c>
      <c r="AN270" s="187">
        <v>83439956</v>
      </c>
      <c r="AO270" s="187">
        <v>35094.01</v>
      </c>
      <c r="AP270" s="187">
        <v>243597.18</v>
      </c>
      <c r="AQ270" s="187">
        <v>208503.17</v>
      </c>
      <c r="AR270" s="187">
        <v>83231453</v>
      </c>
      <c r="AS270" s="187">
        <v>41682298</v>
      </c>
      <c r="AT270" s="187">
        <v>40885578</v>
      </c>
      <c r="AU270" s="187">
        <v>0</v>
      </c>
      <c r="AV270" s="187">
        <v>834400</v>
      </c>
      <c r="AW270" s="187">
        <v>0</v>
      </c>
      <c r="AX270" s="187">
        <v>0</v>
      </c>
      <c r="AY270" s="183" t="s">
        <v>775</v>
      </c>
      <c r="AZ270" s="182" t="s">
        <v>817</v>
      </c>
      <c r="BA270" s="193" t="s">
        <v>15</v>
      </c>
    </row>
    <row r="271" spans="1:53" ht="15">
      <c r="A271" s="21">
        <v>267</v>
      </c>
      <c r="B271" s="22" t="s">
        <v>17</v>
      </c>
      <c r="C271" s="103" t="s">
        <v>18</v>
      </c>
      <c r="D271" s="187">
        <v>2390</v>
      </c>
      <c r="E271" s="187">
        <v>86100305</v>
      </c>
      <c r="F271" s="187">
        <v>39778340.91</v>
      </c>
      <c r="G271" s="187">
        <v>684806.4</v>
      </c>
      <c r="H271" s="187">
        <v>1081960.61</v>
      </c>
      <c r="I271" s="187">
        <v>397154.21</v>
      </c>
      <c r="J271" s="187">
        <v>1281103.83</v>
      </c>
      <c r="K271" s="187">
        <v>5510.7</v>
      </c>
      <c r="L271" s="187">
        <v>0</v>
      </c>
      <c r="M271" s="187">
        <v>80000</v>
      </c>
      <c r="N271" s="187">
        <v>1961688.55</v>
      </c>
      <c r="O271" s="187">
        <v>3725457.29</v>
      </c>
      <c r="P271" s="187">
        <v>68056.57</v>
      </c>
      <c r="Q271" s="187">
        <v>225991.92</v>
      </c>
      <c r="R271" s="187">
        <v>1377.68</v>
      </c>
      <c r="S271" s="187">
        <v>0</v>
      </c>
      <c r="T271" s="187">
        <v>0</v>
      </c>
      <c r="U271" s="187">
        <v>0</v>
      </c>
      <c r="V271" s="187">
        <v>295426.17</v>
      </c>
      <c r="W271" s="187">
        <v>35757457.45</v>
      </c>
      <c r="X271" s="187">
        <v>398035.73</v>
      </c>
      <c r="Y271" s="187">
        <v>122475.98</v>
      </c>
      <c r="Z271" s="187">
        <v>0</v>
      </c>
      <c r="AA271" s="187">
        <v>0</v>
      </c>
      <c r="AB271" s="187">
        <v>0</v>
      </c>
      <c r="AC271" s="187">
        <v>0</v>
      </c>
      <c r="AD271" s="187">
        <v>0</v>
      </c>
      <c r="AE271" s="187">
        <v>0</v>
      </c>
      <c r="AF271" s="187">
        <v>0</v>
      </c>
      <c r="AG271" s="187">
        <v>0</v>
      </c>
      <c r="AH271" s="187">
        <v>0</v>
      </c>
      <c r="AI271" s="187">
        <v>35236945.74</v>
      </c>
      <c r="AJ271" s="187">
        <v>466725</v>
      </c>
      <c r="AK271" s="187">
        <v>215626.95</v>
      </c>
      <c r="AL271" s="199">
        <v>0.54</v>
      </c>
      <c r="AM271" s="187">
        <v>1192458.04</v>
      </c>
      <c r="AN271" s="187">
        <v>34260115</v>
      </c>
      <c r="AO271" s="187">
        <v>1035692.02</v>
      </c>
      <c r="AP271" s="187">
        <v>26687.86</v>
      </c>
      <c r="AQ271" s="187">
        <v>-1009004.16</v>
      </c>
      <c r="AR271" s="187">
        <v>35269119</v>
      </c>
      <c r="AS271" s="187">
        <v>17130058</v>
      </c>
      <c r="AT271" s="187">
        <v>13704046</v>
      </c>
      <c r="AU271" s="187">
        <v>3426012</v>
      </c>
      <c r="AV271" s="187">
        <v>0</v>
      </c>
      <c r="AW271" s="187">
        <v>0</v>
      </c>
      <c r="AX271" s="187">
        <v>0</v>
      </c>
      <c r="AY271" s="183" t="s">
        <v>816</v>
      </c>
      <c r="AZ271" s="182" t="s">
        <v>762</v>
      </c>
      <c r="BA271" s="193" t="s">
        <v>17</v>
      </c>
    </row>
    <row r="272" spans="1:53" ht="15">
      <c r="A272" s="21">
        <v>268</v>
      </c>
      <c r="B272" s="22" t="s">
        <v>19</v>
      </c>
      <c r="C272" s="103" t="s">
        <v>20</v>
      </c>
      <c r="D272" s="187">
        <v>4191</v>
      </c>
      <c r="E272" s="187">
        <v>132896179</v>
      </c>
      <c r="F272" s="187">
        <v>61398034.7</v>
      </c>
      <c r="G272" s="187">
        <v>978490.29</v>
      </c>
      <c r="H272" s="187">
        <v>2500000</v>
      </c>
      <c r="I272" s="187">
        <v>1521509.71</v>
      </c>
      <c r="J272" s="187">
        <v>3977322.25</v>
      </c>
      <c r="K272" s="187">
        <v>18180.6</v>
      </c>
      <c r="L272" s="187">
        <v>0</v>
      </c>
      <c r="M272" s="187">
        <v>50000</v>
      </c>
      <c r="N272" s="187">
        <v>1132072.14</v>
      </c>
      <c r="O272" s="187">
        <v>6699084.7</v>
      </c>
      <c r="P272" s="187">
        <v>4003.5</v>
      </c>
      <c r="Q272" s="187">
        <v>107995.47</v>
      </c>
      <c r="R272" s="187">
        <v>0</v>
      </c>
      <c r="S272" s="187">
        <v>0</v>
      </c>
      <c r="T272" s="187">
        <v>0</v>
      </c>
      <c r="U272" s="187">
        <v>0</v>
      </c>
      <c r="V272" s="187">
        <v>111998.97</v>
      </c>
      <c r="W272" s="187">
        <v>54586951.03</v>
      </c>
      <c r="X272" s="187">
        <v>818804.27</v>
      </c>
      <c r="Y272" s="187">
        <v>209602.94</v>
      </c>
      <c r="Z272" s="187">
        <v>0</v>
      </c>
      <c r="AA272" s="187">
        <v>0</v>
      </c>
      <c r="AB272" s="187">
        <v>0</v>
      </c>
      <c r="AC272" s="187">
        <v>0</v>
      </c>
      <c r="AD272" s="187">
        <v>0</v>
      </c>
      <c r="AE272" s="187">
        <v>0</v>
      </c>
      <c r="AF272" s="187">
        <v>0</v>
      </c>
      <c r="AG272" s="187">
        <v>0</v>
      </c>
      <c r="AH272" s="187">
        <v>0</v>
      </c>
      <c r="AI272" s="187">
        <v>53558543.82</v>
      </c>
      <c r="AJ272" s="187">
        <v>-100000</v>
      </c>
      <c r="AK272" s="187">
        <v>-46200</v>
      </c>
      <c r="AL272" s="199">
        <v>-0.08</v>
      </c>
      <c r="AM272" s="187">
        <v>2729347.55</v>
      </c>
      <c r="AN272" s="187">
        <v>50782996</v>
      </c>
      <c r="AO272" s="187">
        <v>169143.19</v>
      </c>
      <c r="AP272" s="187">
        <v>83820.34</v>
      </c>
      <c r="AQ272" s="187">
        <v>-85322.85</v>
      </c>
      <c r="AR272" s="187">
        <v>50868319</v>
      </c>
      <c r="AS272" s="187">
        <v>25391498</v>
      </c>
      <c r="AT272" s="187">
        <v>15234899</v>
      </c>
      <c r="AU272" s="187">
        <v>10156599</v>
      </c>
      <c r="AV272" s="187">
        <v>0</v>
      </c>
      <c r="AW272" s="187">
        <v>0</v>
      </c>
      <c r="AX272" s="187">
        <v>0</v>
      </c>
      <c r="AY272" s="183" t="s">
        <v>773</v>
      </c>
      <c r="AZ272" s="183" t="s">
        <v>774</v>
      </c>
      <c r="BA272" s="193" t="s">
        <v>19</v>
      </c>
    </row>
    <row r="273" spans="1:53" ht="15">
      <c r="A273" s="21">
        <v>269</v>
      </c>
      <c r="B273" s="22" t="s">
        <v>21</v>
      </c>
      <c r="C273" s="103" t="s">
        <v>22</v>
      </c>
      <c r="D273" s="187">
        <v>4075</v>
      </c>
      <c r="E273" s="187">
        <v>105860490</v>
      </c>
      <c r="F273" s="187">
        <v>48907546.38</v>
      </c>
      <c r="G273" s="187">
        <v>810748.26</v>
      </c>
      <c r="H273" s="187">
        <v>2608949.22</v>
      </c>
      <c r="I273" s="187">
        <v>1798200.96</v>
      </c>
      <c r="J273" s="187">
        <v>2255084.6</v>
      </c>
      <c r="K273" s="187">
        <v>91236.36</v>
      </c>
      <c r="L273" s="187">
        <v>35660.86</v>
      </c>
      <c r="M273" s="187">
        <v>100000</v>
      </c>
      <c r="N273" s="187">
        <v>3072775.36</v>
      </c>
      <c r="O273" s="187">
        <v>7352958.14</v>
      </c>
      <c r="P273" s="187">
        <v>232450.86</v>
      </c>
      <c r="Q273" s="187">
        <v>127889.41</v>
      </c>
      <c r="R273" s="187">
        <v>22809.08</v>
      </c>
      <c r="S273" s="187">
        <v>35660.86</v>
      </c>
      <c r="T273" s="187">
        <v>5997.71</v>
      </c>
      <c r="U273" s="187">
        <v>0</v>
      </c>
      <c r="V273" s="187">
        <v>424807.92</v>
      </c>
      <c r="W273" s="187">
        <v>41129780.32</v>
      </c>
      <c r="X273" s="187">
        <v>360000</v>
      </c>
      <c r="Y273" s="187">
        <v>176908.67</v>
      </c>
      <c r="Z273" s="187">
        <v>0</v>
      </c>
      <c r="AA273" s="187">
        <v>0</v>
      </c>
      <c r="AB273" s="187">
        <v>0</v>
      </c>
      <c r="AC273" s="187">
        <v>0</v>
      </c>
      <c r="AD273" s="187">
        <v>0</v>
      </c>
      <c r="AE273" s="187">
        <v>0</v>
      </c>
      <c r="AF273" s="187">
        <v>0</v>
      </c>
      <c r="AG273" s="187">
        <v>0</v>
      </c>
      <c r="AH273" s="187">
        <v>0</v>
      </c>
      <c r="AI273" s="187">
        <v>40592871.65</v>
      </c>
      <c r="AJ273" s="187">
        <v>2667330</v>
      </c>
      <c r="AK273" s="187">
        <v>1232306.46</v>
      </c>
      <c r="AL273" s="199">
        <v>2.52</v>
      </c>
      <c r="AM273" s="187">
        <v>2925474</v>
      </c>
      <c r="AN273" s="187">
        <v>38899704</v>
      </c>
      <c r="AO273" s="187">
        <v>84956.72</v>
      </c>
      <c r="AP273" s="187">
        <v>8337.04</v>
      </c>
      <c r="AQ273" s="187">
        <v>-76619.68</v>
      </c>
      <c r="AR273" s="187">
        <v>38976324</v>
      </c>
      <c r="AS273" s="187">
        <v>19449852</v>
      </c>
      <c r="AT273" s="187">
        <v>15559882</v>
      </c>
      <c r="AU273" s="187">
        <v>3500973</v>
      </c>
      <c r="AV273" s="187">
        <v>388997</v>
      </c>
      <c r="AW273" s="187">
        <v>0</v>
      </c>
      <c r="AX273" s="187">
        <v>0</v>
      </c>
      <c r="AY273" s="183" t="s">
        <v>768</v>
      </c>
      <c r="AZ273" s="182" t="s">
        <v>769</v>
      </c>
      <c r="BA273" s="193" t="s">
        <v>21</v>
      </c>
    </row>
    <row r="274" spans="1:53" ht="15">
      <c r="A274" s="21">
        <v>270</v>
      </c>
      <c r="B274" s="22" t="s">
        <v>23</v>
      </c>
      <c r="C274" s="103" t="s">
        <v>24</v>
      </c>
      <c r="D274" s="187">
        <v>5287</v>
      </c>
      <c r="E274" s="187">
        <v>258660628</v>
      </c>
      <c r="F274" s="187">
        <v>119501210.14</v>
      </c>
      <c r="G274" s="187">
        <v>2168877.8</v>
      </c>
      <c r="H274" s="187">
        <v>2184433.69</v>
      </c>
      <c r="I274" s="187">
        <v>15555.89</v>
      </c>
      <c r="J274" s="187">
        <v>5096321.61</v>
      </c>
      <c r="K274" s="187">
        <v>43991.4</v>
      </c>
      <c r="L274" s="187">
        <v>6242.67</v>
      </c>
      <c r="M274" s="187">
        <v>839395.35</v>
      </c>
      <c r="N274" s="187">
        <v>3943365.26</v>
      </c>
      <c r="O274" s="187">
        <v>9944872.18</v>
      </c>
      <c r="P274" s="187">
        <v>155543.15</v>
      </c>
      <c r="Q274" s="187">
        <v>50194.13</v>
      </c>
      <c r="R274" s="187">
        <v>10997.85</v>
      </c>
      <c r="S274" s="187">
        <v>6242.64</v>
      </c>
      <c r="T274" s="187">
        <v>0</v>
      </c>
      <c r="U274" s="187">
        <v>0</v>
      </c>
      <c r="V274" s="187">
        <v>222977.77</v>
      </c>
      <c r="W274" s="187">
        <v>109333360.19</v>
      </c>
      <c r="X274" s="187">
        <v>2004000</v>
      </c>
      <c r="Y274" s="187">
        <v>273630.45</v>
      </c>
      <c r="Z274" s="187">
        <v>0</v>
      </c>
      <c r="AA274" s="187">
        <v>0</v>
      </c>
      <c r="AB274" s="187">
        <v>0</v>
      </c>
      <c r="AC274" s="187">
        <v>0</v>
      </c>
      <c r="AD274" s="187">
        <v>0</v>
      </c>
      <c r="AE274" s="187">
        <v>0</v>
      </c>
      <c r="AF274" s="187">
        <v>0</v>
      </c>
      <c r="AG274" s="187">
        <v>0</v>
      </c>
      <c r="AH274" s="187">
        <v>0</v>
      </c>
      <c r="AI274" s="187">
        <v>107055729.74</v>
      </c>
      <c r="AJ274" s="187">
        <v>850000</v>
      </c>
      <c r="AK274" s="187">
        <v>392700</v>
      </c>
      <c r="AL274" s="199">
        <v>0.33</v>
      </c>
      <c r="AM274" s="187">
        <v>4887000</v>
      </c>
      <c r="AN274" s="187">
        <v>102561430</v>
      </c>
      <c r="AO274" s="187">
        <v>391173.52</v>
      </c>
      <c r="AP274" s="187">
        <v>75012.96</v>
      </c>
      <c r="AQ274" s="187">
        <v>-316160.56</v>
      </c>
      <c r="AR274" s="187">
        <v>102877591</v>
      </c>
      <c r="AS274" s="187">
        <v>51280715</v>
      </c>
      <c r="AT274" s="187">
        <v>50255101</v>
      </c>
      <c r="AU274" s="187">
        <v>0</v>
      </c>
      <c r="AV274" s="187">
        <v>1025614</v>
      </c>
      <c r="AW274" s="187">
        <v>0</v>
      </c>
      <c r="AX274" s="187">
        <v>0</v>
      </c>
      <c r="AY274" s="183" t="s">
        <v>781</v>
      </c>
      <c r="AZ274" s="182" t="s">
        <v>823</v>
      </c>
      <c r="BA274" s="193" t="s">
        <v>23</v>
      </c>
    </row>
    <row r="275" spans="1:53" ht="15">
      <c r="A275" s="21">
        <v>271</v>
      </c>
      <c r="B275" s="22" t="s">
        <v>25</v>
      </c>
      <c r="C275" s="103" t="s">
        <v>26</v>
      </c>
      <c r="D275" s="187">
        <v>7105</v>
      </c>
      <c r="E275" s="187">
        <v>150305543</v>
      </c>
      <c r="F275" s="187">
        <v>69441160.87</v>
      </c>
      <c r="G275" s="187">
        <v>1122423.99</v>
      </c>
      <c r="H275" s="187">
        <v>5091912.48</v>
      </c>
      <c r="I275" s="187">
        <v>3969488.49</v>
      </c>
      <c r="J275" s="187">
        <v>3000033.01</v>
      </c>
      <c r="K275" s="187">
        <v>111532.34</v>
      </c>
      <c r="L275" s="187">
        <v>0</v>
      </c>
      <c r="M275" s="187">
        <v>0</v>
      </c>
      <c r="N275" s="187">
        <v>3116927</v>
      </c>
      <c r="O275" s="187">
        <v>10197980.84</v>
      </c>
      <c r="P275" s="187">
        <v>196939.24</v>
      </c>
      <c r="Q275" s="187">
        <v>161261.78</v>
      </c>
      <c r="R275" s="187">
        <v>11880.85</v>
      </c>
      <c r="S275" s="187">
        <v>0</v>
      </c>
      <c r="T275" s="187">
        <v>0</v>
      </c>
      <c r="U275" s="187">
        <v>0</v>
      </c>
      <c r="V275" s="187">
        <v>370081.87</v>
      </c>
      <c r="W275" s="187">
        <v>58873098.16</v>
      </c>
      <c r="X275" s="187">
        <v>881140.36</v>
      </c>
      <c r="Y275" s="187">
        <v>300092.33</v>
      </c>
      <c r="Z275" s="187">
        <v>0</v>
      </c>
      <c r="AA275" s="187">
        <v>0</v>
      </c>
      <c r="AB275" s="187">
        <v>0</v>
      </c>
      <c r="AC275" s="187">
        <v>0</v>
      </c>
      <c r="AD275" s="187">
        <v>0</v>
      </c>
      <c r="AE275" s="187">
        <v>0</v>
      </c>
      <c r="AF275" s="187">
        <v>0</v>
      </c>
      <c r="AG275" s="187">
        <v>0</v>
      </c>
      <c r="AH275" s="187">
        <v>0</v>
      </c>
      <c r="AI275" s="187">
        <v>57691865.47</v>
      </c>
      <c r="AJ275" s="187">
        <v>-404798.5</v>
      </c>
      <c r="AK275" s="187">
        <v>-187016.91</v>
      </c>
      <c r="AL275" s="199">
        <v>-0.27</v>
      </c>
      <c r="AM275" s="187">
        <v>3826751.3</v>
      </c>
      <c r="AN275" s="187">
        <v>53678097</v>
      </c>
      <c r="AO275" s="187">
        <v>20144.37</v>
      </c>
      <c r="AP275" s="187">
        <v>212515.62</v>
      </c>
      <c r="AQ275" s="187">
        <v>192371.25</v>
      </c>
      <c r="AR275" s="187">
        <v>53485726</v>
      </c>
      <c r="AS275" s="187">
        <v>26839049</v>
      </c>
      <c r="AT275" s="187">
        <v>26302268</v>
      </c>
      <c r="AU275" s="187">
        <v>0</v>
      </c>
      <c r="AV275" s="187">
        <v>536781</v>
      </c>
      <c r="AW275" s="187">
        <v>0</v>
      </c>
      <c r="AX275" s="187">
        <v>0</v>
      </c>
      <c r="AY275" s="183" t="s">
        <v>775</v>
      </c>
      <c r="AZ275" s="182" t="s">
        <v>788</v>
      </c>
      <c r="BA275" s="193" t="s">
        <v>25</v>
      </c>
    </row>
    <row r="276" spans="1:53" ht="15">
      <c r="A276" s="21">
        <v>272</v>
      </c>
      <c r="B276" s="22" t="s">
        <v>27</v>
      </c>
      <c r="C276" s="103" t="s">
        <v>28</v>
      </c>
      <c r="D276" s="187">
        <v>1925</v>
      </c>
      <c r="E276" s="187">
        <v>78769206</v>
      </c>
      <c r="F276" s="187">
        <v>36391373.17</v>
      </c>
      <c r="G276" s="187">
        <v>637106.72</v>
      </c>
      <c r="H276" s="187">
        <v>970185.53</v>
      </c>
      <c r="I276" s="187">
        <v>333078.81</v>
      </c>
      <c r="J276" s="187">
        <v>1017918.84</v>
      </c>
      <c r="K276" s="187">
        <v>31595.4</v>
      </c>
      <c r="L276" s="187">
        <v>0</v>
      </c>
      <c r="M276" s="187">
        <v>65312.48</v>
      </c>
      <c r="N276" s="187">
        <v>2498612.69</v>
      </c>
      <c r="O276" s="187">
        <v>3946518.22</v>
      </c>
      <c r="P276" s="187">
        <v>20219.51</v>
      </c>
      <c r="Q276" s="187">
        <v>4149.75</v>
      </c>
      <c r="R276" s="187">
        <v>2774.82</v>
      </c>
      <c r="S276" s="187">
        <v>0</v>
      </c>
      <c r="T276" s="187">
        <v>0</v>
      </c>
      <c r="U276" s="187">
        <v>0</v>
      </c>
      <c r="V276" s="187">
        <v>27144.08</v>
      </c>
      <c r="W276" s="187">
        <v>32417710.87</v>
      </c>
      <c r="X276" s="187">
        <v>391399.94</v>
      </c>
      <c r="Y276" s="187">
        <v>92458.31</v>
      </c>
      <c r="Z276" s="187">
        <v>0</v>
      </c>
      <c r="AA276" s="187">
        <v>0</v>
      </c>
      <c r="AB276" s="187">
        <v>0</v>
      </c>
      <c r="AC276" s="187">
        <v>0</v>
      </c>
      <c r="AD276" s="187">
        <v>0</v>
      </c>
      <c r="AE276" s="187">
        <v>0</v>
      </c>
      <c r="AF276" s="187">
        <v>0</v>
      </c>
      <c r="AG276" s="187">
        <v>0</v>
      </c>
      <c r="AH276" s="187">
        <v>0</v>
      </c>
      <c r="AI276" s="187">
        <v>31933852.62</v>
      </c>
      <c r="AJ276" s="187">
        <v>155100</v>
      </c>
      <c r="AK276" s="187">
        <v>71656.2</v>
      </c>
      <c r="AL276" s="199">
        <v>0.2</v>
      </c>
      <c r="AM276" s="187">
        <v>1505993.07</v>
      </c>
      <c r="AN276" s="187">
        <v>30499516</v>
      </c>
      <c r="AO276" s="187">
        <v>57.72</v>
      </c>
      <c r="AP276" s="187">
        <v>23051.81</v>
      </c>
      <c r="AQ276" s="187">
        <v>22994.09</v>
      </c>
      <c r="AR276" s="187">
        <v>30476522</v>
      </c>
      <c r="AS276" s="187">
        <v>15249758</v>
      </c>
      <c r="AT276" s="187">
        <v>12199806</v>
      </c>
      <c r="AU276" s="187">
        <v>2744956</v>
      </c>
      <c r="AV276" s="187">
        <v>304995</v>
      </c>
      <c r="AW276" s="187">
        <v>0</v>
      </c>
      <c r="AX276" s="187">
        <v>0</v>
      </c>
      <c r="AY276" s="183" t="s">
        <v>801</v>
      </c>
      <c r="AZ276" s="182" t="s">
        <v>802</v>
      </c>
      <c r="BA276" s="193" t="s">
        <v>27</v>
      </c>
    </row>
    <row r="277" spans="1:53" ht="15">
      <c r="A277" s="21">
        <v>273</v>
      </c>
      <c r="B277" s="22" t="s">
        <v>29</v>
      </c>
      <c r="C277" s="103" t="s">
        <v>30</v>
      </c>
      <c r="D277" s="187">
        <v>2868</v>
      </c>
      <c r="E277" s="187">
        <v>55425974</v>
      </c>
      <c r="F277" s="187">
        <v>25606799.99</v>
      </c>
      <c r="G277" s="187">
        <v>382475.97</v>
      </c>
      <c r="H277" s="187">
        <v>1792666.08</v>
      </c>
      <c r="I277" s="187">
        <v>1410190.11</v>
      </c>
      <c r="J277" s="187">
        <v>2040294.13</v>
      </c>
      <c r="K277" s="187">
        <v>29717.69</v>
      </c>
      <c r="L277" s="187">
        <v>14436.13</v>
      </c>
      <c r="M277" s="187">
        <v>2000</v>
      </c>
      <c r="N277" s="187">
        <v>459485.96</v>
      </c>
      <c r="O277" s="187">
        <v>3956124.02</v>
      </c>
      <c r="P277" s="187">
        <v>41572.31</v>
      </c>
      <c r="Q277" s="187">
        <v>12988.38</v>
      </c>
      <c r="R277" s="187">
        <v>35.81</v>
      </c>
      <c r="S277" s="187">
        <v>14436.13</v>
      </c>
      <c r="T277" s="187">
        <v>5082</v>
      </c>
      <c r="U277" s="187">
        <v>3000</v>
      </c>
      <c r="V277" s="187">
        <v>77114.63</v>
      </c>
      <c r="W277" s="187">
        <v>21573561.34</v>
      </c>
      <c r="X277" s="187">
        <v>215735.61</v>
      </c>
      <c r="Y277" s="187">
        <v>129595.38</v>
      </c>
      <c r="Z277" s="187">
        <v>0</v>
      </c>
      <c r="AA277" s="187">
        <v>0</v>
      </c>
      <c r="AB277" s="187">
        <v>0</v>
      </c>
      <c r="AC277" s="187">
        <v>0</v>
      </c>
      <c r="AD277" s="187">
        <v>0</v>
      </c>
      <c r="AE277" s="187">
        <v>0</v>
      </c>
      <c r="AF277" s="187">
        <v>0</v>
      </c>
      <c r="AG277" s="187">
        <v>0</v>
      </c>
      <c r="AH277" s="187">
        <v>0</v>
      </c>
      <c r="AI277" s="187">
        <v>21228230.35</v>
      </c>
      <c r="AJ277" s="187">
        <v>-910000</v>
      </c>
      <c r="AK277" s="187">
        <v>-420420</v>
      </c>
      <c r="AL277" s="199">
        <v>-1.64</v>
      </c>
      <c r="AM277" s="187">
        <v>827000</v>
      </c>
      <c r="AN277" s="187">
        <v>19980810</v>
      </c>
      <c r="AO277" s="187">
        <v>10588.08</v>
      </c>
      <c r="AP277" s="187">
        <v>137827.33</v>
      </c>
      <c r="AQ277" s="187">
        <v>127239.25</v>
      </c>
      <c r="AR277" s="187">
        <v>19853571</v>
      </c>
      <c r="AS277" s="187">
        <v>9990405</v>
      </c>
      <c r="AT277" s="187">
        <v>7992324</v>
      </c>
      <c r="AU277" s="187">
        <v>1998081</v>
      </c>
      <c r="AV277" s="187">
        <v>0</v>
      </c>
      <c r="AW277" s="187">
        <v>0</v>
      </c>
      <c r="AX277" s="187">
        <v>0</v>
      </c>
      <c r="AY277" s="183" t="s">
        <v>816</v>
      </c>
      <c r="AZ277" s="182" t="s">
        <v>762</v>
      </c>
      <c r="BA277" s="193" t="s">
        <v>29</v>
      </c>
    </row>
    <row r="278" spans="1:53" ht="15">
      <c r="A278" s="21">
        <v>274</v>
      </c>
      <c r="B278" s="22" t="s">
        <v>31</v>
      </c>
      <c r="C278" s="103" t="s">
        <v>32</v>
      </c>
      <c r="D278" s="187">
        <v>3757</v>
      </c>
      <c r="E278" s="187">
        <v>101419865</v>
      </c>
      <c r="F278" s="187">
        <v>46855977.63</v>
      </c>
      <c r="G278" s="187">
        <v>709531.95</v>
      </c>
      <c r="H278" s="187">
        <v>2529606.78</v>
      </c>
      <c r="I278" s="187">
        <v>1820074.83</v>
      </c>
      <c r="J278" s="187">
        <v>3200213.4</v>
      </c>
      <c r="K278" s="187">
        <v>46399.84</v>
      </c>
      <c r="L278" s="187">
        <v>30757.62</v>
      </c>
      <c r="M278" s="187">
        <v>0</v>
      </c>
      <c r="N278" s="187">
        <v>890938.36</v>
      </c>
      <c r="O278" s="187">
        <v>5988384.05</v>
      </c>
      <c r="P278" s="187">
        <v>35187.25</v>
      </c>
      <c r="Q278" s="187">
        <v>30760.95</v>
      </c>
      <c r="R278" s="187">
        <v>0</v>
      </c>
      <c r="S278" s="187">
        <v>7224.74</v>
      </c>
      <c r="T278" s="187">
        <v>9451.36</v>
      </c>
      <c r="U278" s="187">
        <v>0</v>
      </c>
      <c r="V278" s="187">
        <v>82624.3</v>
      </c>
      <c r="W278" s="187">
        <v>40784969.28</v>
      </c>
      <c r="X278" s="187">
        <v>239442.12</v>
      </c>
      <c r="Y278" s="187">
        <v>163257.23</v>
      </c>
      <c r="Z278" s="187">
        <v>0</v>
      </c>
      <c r="AA278" s="187">
        <v>0</v>
      </c>
      <c r="AB278" s="187">
        <v>0</v>
      </c>
      <c r="AC278" s="187">
        <v>0</v>
      </c>
      <c r="AD278" s="187">
        <v>0</v>
      </c>
      <c r="AE278" s="187">
        <v>0</v>
      </c>
      <c r="AF278" s="187">
        <v>0</v>
      </c>
      <c r="AG278" s="187">
        <v>0</v>
      </c>
      <c r="AH278" s="187">
        <v>0</v>
      </c>
      <c r="AI278" s="187">
        <v>40382269.93</v>
      </c>
      <c r="AJ278" s="187">
        <v>461416.47</v>
      </c>
      <c r="AK278" s="187">
        <v>213174.41</v>
      </c>
      <c r="AL278" s="199">
        <v>0.45</v>
      </c>
      <c r="AM278" s="187">
        <v>1900128.68</v>
      </c>
      <c r="AN278" s="187">
        <v>38695316</v>
      </c>
      <c r="AO278" s="187">
        <v>187786.78</v>
      </c>
      <c r="AP278" s="187">
        <v>116139.5</v>
      </c>
      <c r="AQ278" s="187">
        <v>-71647.28</v>
      </c>
      <c r="AR278" s="187">
        <v>38766963</v>
      </c>
      <c r="AS278" s="187">
        <v>19347658</v>
      </c>
      <c r="AT278" s="187">
        <v>15478126</v>
      </c>
      <c r="AU278" s="187">
        <v>3482578</v>
      </c>
      <c r="AV278" s="187">
        <v>386953</v>
      </c>
      <c r="AW278" s="187">
        <v>0</v>
      </c>
      <c r="AX278" s="187">
        <v>0</v>
      </c>
      <c r="AY278" s="183" t="s">
        <v>820</v>
      </c>
      <c r="AZ278" s="182" t="s">
        <v>813</v>
      </c>
      <c r="BA278" s="193" t="s">
        <v>31</v>
      </c>
    </row>
    <row r="279" spans="1:53" ht="15">
      <c r="A279" s="21">
        <v>275</v>
      </c>
      <c r="B279" s="22" t="s">
        <v>33</v>
      </c>
      <c r="C279" s="103" t="s">
        <v>34</v>
      </c>
      <c r="D279" s="187">
        <v>4815</v>
      </c>
      <c r="E279" s="187">
        <v>80849743</v>
      </c>
      <c r="F279" s="187">
        <v>37352581.27</v>
      </c>
      <c r="G279" s="187">
        <v>555467.41</v>
      </c>
      <c r="H279" s="187">
        <v>3236095.8</v>
      </c>
      <c r="I279" s="187">
        <v>2680628.39</v>
      </c>
      <c r="J279" s="187">
        <v>1933271.19</v>
      </c>
      <c r="K279" s="187">
        <v>70629.97</v>
      </c>
      <c r="L279" s="187">
        <v>51437.96</v>
      </c>
      <c r="M279" s="187">
        <v>10037.41</v>
      </c>
      <c r="N279" s="187">
        <v>467645.22</v>
      </c>
      <c r="O279" s="187">
        <v>5213650.14</v>
      </c>
      <c r="P279" s="187">
        <v>99174.74</v>
      </c>
      <c r="Q279" s="187">
        <v>48217.7</v>
      </c>
      <c r="R279" s="187">
        <v>6800.95</v>
      </c>
      <c r="S279" s="187">
        <v>29671.57</v>
      </c>
      <c r="T279" s="187">
        <v>4399.51</v>
      </c>
      <c r="U279" s="187">
        <v>0</v>
      </c>
      <c r="V279" s="187">
        <v>188264.47</v>
      </c>
      <c r="W279" s="187">
        <v>31950666.66</v>
      </c>
      <c r="X279" s="187">
        <v>289406.33</v>
      </c>
      <c r="Y279" s="187">
        <v>193085.03</v>
      </c>
      <c r="Z279" s="187">
        <v>0</v>
      </c>
      <c r="AA279" s="187">
        <v>0</v>
      </c>
      <c r="AB279" s="187">
        <v>0</v>
      </c>
      <c r="AC279" s="187">
        <v>0</v>
      </c>
      <c r="AD279" s="187">
        <v>0</v>
      </c>
      <c r="AE279" s="187">
        <v>0</v>
      </c>
      <c r="AF279" s="187">
        <v>0</v>
      </c>
      <c r="AG279" s="187">
        <v>0</v>
      </c>
      <c r="AH279" s="187">
        <v>0</v>
      </c>
      <c r="AI279" s="187">
        <v>31468175.3</v>
      </c>
      <c r="AJ279" s="187">
        <v>800000</v>
      </c>
      <c r="AK279" s="187">
        <v>369600</v>
      </c>
      <c r="AL279" s="199">
        <v>0.99</v>
      </c>
      <c r="AM279" s="187">
        <v>115773.98</v>
      </c>
      <c r="AN279" s="187">
        <v>31722001</v>
      </c>
      <c r="AO279" s="187">
        <v>217313.97</v>
      </c>
      <c r="AP279" s="187">
        <v>481564.03</v>
      </c>
      <c r="AQ279" s="187">
        <v>264250.06</v>
      </c>
      <c r="AR279" s="187">
        <v>31457751</v>
      </c>
      <c r="AS279" s="187">
        <v>15861001</v>
      </c>
      <c r="AT279" s="187">
        <v>12688800</v>
      </c>
      <c r="AU279" s="187">
        <v>2854980</v>
      </c>
      <c r="AV279" s="187">
        <v>317220</v>
      </c>
      <c r="AW279" s="187">
        <v>0</v>
      </c>
      <c r="AX279" s="187">
        <v>0</v>
      </c>
      <c r="AY279" s="183" t="s">
        <v>812</v>
      </c>
      <c r="AZ279" s="182" t="s">
        <v>813</v>
      </c>
      <c r="BA279" s="193" t="s">
        <v>33</v>
      </c>
    </row>
    <row r="280" spans="1:53" ht="15">
      <c r="A280" s="21">
        <v>276</v>
      </c>
      <c r="B280" s="22" t="s">
        <v>35</v>
      </c>
      <c r="C280" s="103" t="s">
        <v>36</v>
      </c>
      <c r="D280" s="187">
        <v>4566</v>
      </c>
      <c r="E280" s="187">
        <v>166672312</v>
      </c>
      <c r="F280" s="187">
        <v>77002608.14</v>
      </c>
      <c r="G280" s="187">
        <v>1344911.54</v>
      </c>
      <c r="H280" s="187">
        <v>2315749.17</v>
      </c>
      <c r="I280" s="187">
        <v>970837.63</v>
      </c>
      <c r="J280" s="187">
        <v>3213246.71</v>
      </c>
      <c r="K280" s="187">
        <v>33416.54</v>
      </c>
      <c r="L280" s="187">
        <v>3523.09</v>
      </c>
      <c r="M280" s="187">
        <v>402340.61</v>
      </c>
      <c r="N280" s="187">
        <v>1058064.63</v>
      </c>
      <c r="O280" s="187">
        <v>5681429.21</v>
      </c>
      <c r="P280" s="187">
        <v>208178.7</v>
      </c>
      <c r="Q280" s="187">
        <v>56478.79</v>
      </c>
      <c r="R280" s="187">
        <v>2322.03</v>
      </c>
      <c r="S280" s="187">
        <v>3946.98</v>
      </c>
      <c r="T280" s="187">
        <v>2310</v>
      </c>
      <c r="U280" s="187">
        <v>0</v>
      </c>
      <c r="V280" s="187">
        <v>273236.5</v>
      </c>
      <c r="W280" s="187">
        <v>71047942.43</v>
      </c>
      <c r="X280" s="187">
        <v>861112.89</v>
      </c>
      <c r="Y280" s="187">
        <v>212679.4</v>
      </c>
      <c r="Z280" s="187">
        <v>0</v>
      </c>
      <c r="AA280" s="187">
        <v>0</v>
      </c>
      <c r="AB280" s="187">
        <v>0</v>
      </c>
      <c r="AC280" s="187">
        <v>0</v>
      </c>
      <c r="AD280" s="187">
        <v>0</v>
      </c>
      <c r="AE280" s="187">
        <v>0</v>
      </c>
      <c r="AF280" s="187">
        <v>0</v>
      </c>
      <c r="AG280" s="187">
        <v>0</v>
      </c>
      <c r="AH280" s="187">
        <v>0</v>
      </c>
      <c r="AI280" s="187">
        <v>69974150.14</v>
      </c>
      <c r="AJ280" s="187">
        <v>-80883</v>
      </c>
      <c r="AK280" s="187">
        <v>-37367.95</v>
      </c>
      <c r="AL280" s="199">
        <v>-0.05</v>
      </c>
      <c r="AM280" s="187">
        <v>5553222</v>
      </c>
      <c r="AN280" s="187">
        <v>64383560</v>
      </c>
      <c r="AO280" s="187">
        <v>67222.77</v>
      </c>
      <c r="AP280" s="187">
        <v>94042.31</v>
      </c>
      <c r="AQ280" s="187">
        <v>26819.54</v>
      </c>
      <c r="AR280" s="187">
        <v>64356740</v>
      </c>
      <c r="AS280" s="187">
        <v>32191780</v>
      </c>
      <c r="AT280" s="187">
        <v>31547944</v>
      </c>
      <c r="AU280" s="187">
        <v>0</v>
      </c>
      <c r="AV280" s="187">
        <v>643836</v>
      </c>
      <c r="AW280" s="187">
        <v>0</v>
      </c>
      <c r="AX280" s="187">
        <v>0</v>
      </c>
      <c r="AY280" s="183" t="s">
        <v>781</v>
      </c>
      <c r="AZ280" s="182" t="s">
        <v>822</v>
      </c>
      <c r="BA280" s="193" t="s">
        <v>35</v>
      </c>
    </row>
    <row r="281" spans="1:53" ht="15">
      <c r="A281" s="21">
        <v>277</v>
      </c>
      <c r="B281" s="22" t="s">
        <v>37</v>
      </c>
      <c r="C281" s="103" t="s">
        <v>38</v>
      </c>
      <c r="D281" s="187">
        <v>7673</v>
      </c>
      <c r="E281" s="187">
        <v>70780765</v>
      </c>
      <c r="F281" s="187">
        <v>32700713.43</v>
      </c>
      <c r="G281" s="187">
        <v>466182.76</v>
      </c>
      <c r="H281" s="187">
        <v>3862527.08</v>
      </c>
      <c r="I281" s="187">
        <v>3396344.32</v>
      </c>
      <c r="J281" s="187">
        <v>1946305.84</v>
      </c>
      <c r="K281" s="187">
        <v>115369.29</v>
      </c>
      <c r="L281" s="187">
        <v>49841.42</v>
      </c>
      <c r="M281" s="187">
        <v>0</v>
      </c>
      <c r="N281" s="187">
        <v>800000</v>
      </c>
      <c r="O281" s="187">
        <v>6307860.87</v>
      </c>
      <c r="P281" s="187">
        <v>28533.07</v>
      </c>
      <c r="Q281" s="187">
        <v>0</v>
      </c>
      <c r="R281" s="187">
        <v>0</v>
      </c>
      <c r="S281" s="187">
        <v>49841.42</v>
      </c>
      <c r="T281" s="187">
        <v>0</v>
      </c>
      <c r="U281" s="187">
        <v>0</v>
      </c>
      <c r="V281" s="187">
        <v>78374.49</v>
      </c>
      <c r="W281" s="187">
        <v>26314478.07</v>
      </c>
      <c r="X281" s="187">
        <v>394717.17</v>
      </c>
      <c r="Y281" s="187">
        <v>292364.16</v>
      </c>
      <c r="Z281" s="187">
        <v>0</v>
      </c>
      <c r="AA281" s="187">
        <v>0</v>
      </c>
      <c r="AB281" s="187">
        <v>0</v>
      </c>
      <c r="AC281" s="187">
        <v>0</v>
      </c>
      <c r="AD281" s="187">
        <v>0</v>
      </c>
      <c r="AE281" s="187">
        <v>0</v>
      </c>
      <c r="AF281" s="187">
        <v>0</v>
      </c>
      <c r="AG281" s="187">
        <v>0</v>
      </c>
      <c r="AH281" s="187">
        <v>0</v>
      </c>
      <c r="AI281" s="187">
        <v>25627396.74</v>
      </c>
      <c r="AJ281" s="187">
        <v>-250000</v>
      </c>
      <c r="AK281" s="187">
        <v>-115500</v>
      </c>
      <c r="AL281" s="199">
        <v>-0.35</v>
      </c>
      <c r="AM281" s="187">
        <v>1315723.9</v>
      </c>
      <c r="AN281" s="187">
        <v>24196173</v>
      </c>
      <c r="AO281" s="187">
        <v>15078.24</v>
      </c>
      <c r="AP281" s="187">
        <v>134117.07</v>
      </c>
      <c r="AQ281" s="187">
        <v>119038.83</v>
      </c>
      <c r="AR281" s="187">
        <v>24077134</v>
      </c>
      <c r="AS281" s="187">
        <v>12098087</v>
      </c>
      <c r="AT281" s="187">
        <v>9678469</v>
      </c>
      <c r="AU281" s="187">
        <v>2177656</v>
      </c>
      <c r="AV281" s="187">
        <v>241962</v>
      </c>
      <c r="AW281" s="187">
        <v>0</v>
      </c>
      <c r="AX281" s="187">
        <v>0</v>
      </c>
      <c r="AY281" s="183" t="s">
        <v>777</v>
      </c>
      <c r="AZ281" s="182" t="s">
        <v>778</v>
      </c>
      <c r="BA281" s="193" t="s">
        <v>37</v>
      </c>
    </row>
    <row r="282" spans="1:53" ht="15">
      <c r="A282" s="21">
        <v>278</v>
      </c>
      <c r="B282" s="22" t="s">
        <v>39</v>
      </c>
      <c r="C282" s="103" t="s">
        <v>40</v>
      </c>
      <c r="D282" s="187">
        <v>4003</v>
      </c>
      <c r="E282" s="187">
        <v>118987347</v>
      </c>
      <c r="F282" s="187">
        <v>54972154.31</v>
      </c>
      <c r="G282" s="187">
        <v>925505.32</v>
      </c>
      <c r="H282" s="187">
        <v>1970369.24</v>
      </c>
      <c r="I282" s="187">
        <v>1044863.92</v>
      </c>
      <c r="J282" s="187">
        <v>2563626.73</v>
      </c>
      <c r="K282" s="187">
        <v>77682.56</v>
      </c>
      <c r="L282" s="187">
        <v>31124.9</v>
      </c>
      <c r="M282" s="187">
        <v>436984.04</v>
      </c>
      <c r="N282" s="187">
        <v>1313008.68</v>
      </c>
      <c r="O282" s="187">
        <v>5467290.83</v>
      </c>
      <c r="P282" s="187">
        <v>161590.01</v>
      </c>
      <c r="Q282" s="187">
        <v>26316.43</v>
      </c>
      <c r="R282" s="187">
        <v>19894.19</v>
      </c>
      <c r="S282" s="187">
        <v>27474.58</v>
      </c>
      <c r="T282" s="187">
        <v>52261.88</v>
      </c>
      <c r="U282" s="187">
        <v>0</v>
      </c>
      <c r="V282" s="187">
        <v>287537.09</v>
      </c>
      <c r="W282" s="187">
        <v>49217326.39</v>
      </c>
      <c r="X282" s="187">
        <v>671437.87</v>
      </c>
      <c r="Y282" s="187">
        <v>183929.36</v>
      </c>
      <c r="Z282" s="187">
        <v>0</v>
      </c>
      <c r="AA282" s="187">
        <v>0</v>
      </c>
      <c r="AB282" s="187">
        <v>0</v>
      </c>
      <c r="AC282" s="187">
        <v>0</v>
      </c>
      <c r="AD282" s="187">
        <v>0</v>
      </c>
      <c r="AE282" s="187">
        <v>0</v>
      </c>
      <c r="AF282" s="187">
        <v>0</v>
      </c>
      <c r="AG282" s="187">
        <v>0</v>
      </c>
      <c r="AH282" s="187">
        <v>0</v>
      </c>
      <c r="AI282" s="187">
        <v>48361959.16</v>
      </c>
      <c r="AJ282" s="187">
        <v>-445856.8</v>
      </c>
      <c r="AK282" s="187">
        <v>-205985.84</v>
      </c>
      <c r="AL282" s="199">
        <v>-0.37</v>
      </c>
      <c r="AM282" s="187">
        <v>3691299.48</v>
      </c>
      <c r="AN282" s="187">
        <v>44464674</v>
      </c>
      <c r="AO282" s="187">
        <v>55993.44</v>
      </c>
      <c r="AP282" s="187">
        <v>100311.03</v>
      </c>
      <c r="AQ282" s="187">
        <v>44317.59</v>
      </c>
      <c r="AR282" s="187">
        <v>44420356</v>
      </c>
      <c r="AS282" s="187">
        <v>22232337</v>
      </c>
      <c r="AT282" s="187">
        <v>17785870</v>
      </c>
      <c r="AU282" s="187">
        <v>4001821</v>
      </c>
      <c r="AV282" s="187">
        <v>444647</v>
      </c>
      <c r="AW282" s="187">
        <v>0</v>
      </c>
      <c r="AX282" s="187">
        <v>0</v>
      </c>
      <c r="AY282" s="183" t="s">
        <v>779</v>
      </c>
      <c r="AZ282" s="182" t="s">
        <v>780</v>
      </c>
      <c r="BA282" s="193" t="s">
        <v>39</v>
      </c>
    </row>
    <row r="283" spans="1:53" ht="15">
      <c r="A283" s="21">
        <v>279</v>
      </c>
      <c r="B283" s="22" t="s">
        <v>41</v>
      </c>
      <c r="C283" s="103" t="s">
        <v>42</v>
      </c>
      <c r="D283" s="187">
        <v>2738</v>
      </c>
      <c r="E283" s="187">
        <v>83996288</v>
      </c>
      <c r="F283" s="187">
        <v>38806285.06</v>
      </c>
      <c r="G283" s="187">
        <v>650883</v>
      </c>
      <c r="H283" s="187">
        <v>1463845</v>
      </c>
      <c r="I283" s="187">
        <v>812962</v>
      </c>
      <c r="J283" s="187">
        <v>992293</v>
      </c>
      <c r="K283" s="187">
        <v>31644</v>
      </c>
      <c r="L283" s="187">
        <v>10275</v>
      </c>
      <c r="M283" s="187">
        <v>0</v>
      </c>
      <c r="N283" s="187">
        <v>809771</v>
      </c>
      <c r="O283" s="187">
        <v>2656945</v>
      </c>
      <c r="P283" s="187">
        <v>38188</v>
      </c>
      <c r="Q283" s="187">
        <v>6560</v>
      </c>
      <c r="R283" s="187">
        <v>0</v>
      </c>
      <c r="S283" s="187">
        <v>5989</v>
      </c>
      <c r="T283" s="187">
        <v>0</v>
      </c>
      <c r="U283" s="187">
        <v>0</v>
      </c>
      <c r="V283" s="187">
        <v>50737</v>
      </c>
      <c r="W283" s="187">
        <v>36098603.06</v>
      </c>
      <c r="X283" s="187">
        <v>361526</v>
      </c>
      <c r="Y283" s="187">
        <v>124700.76</v>
      </c>
      <c r="Z283" s="187">
        <v>0</v>
      </c>
      <c r="AA283" s="187">
        <v>0</v>
      </c>
      <c r="AB283" s="187">
        <v>0</v>
      </c>
      <c r="AC283" s="187">
        <v>0</v>
      </c>
      <c r="AD283" s="187">
        <v>0</v>
      </c>
      <c r="AE283" s="187">
        <v>0</v>
      </c>
      <c r="AF283" s="187">
        <v>0</v>
      </c>
      <c r="AG283" s="187">
        <v>0</v>
      </c>
      <c r="AH283" s="187">
        <v>0</v>
      </c>
      <c r="AI283" s="187">
        <v>35612376.3</v>
      </c>
      <c r="AJ283" s="187">
        <v>-150000</v>
      </c>
      <c r="AK283" s="187">
        <v>-69300</v>
      </c>
      <c r="AL283" s="199">
        <v>-0.18</v>
      </c>
      <c r="AM283" s="187">
        <v>693000</v>
      </c>
      <c r="AN283" s="187">
        <v>34850076</v>
      </c>
      <c r="AO283" s="187">
        <v>11160</v>
      </c>
      <c r="AP283" s="187">
        <v>57000</v>
      </c>
      <c r="AQ283" s="187">
        <v>45840</v>
      </c>
      <c r="AR283" s="187">
        <v>34804236</v>
      </c>
      <c r="AS283" s="187">
        <v>17425038</v>
      </c>
      <c r="AT283" s="187">
        <v>13940030</v>
      </c>
      <c r="AU283" s="187">
        <v>3485008</v>
      </c>
      <c r="AV283" s="187">
        <v>0</v>
      </c>
      <c r="AW283" s="187">
        <v>0</v>
      </c>
      <c r="AX283" s="187">
        <v>0</v>
      </c>
      <c r="AY283" s="183" t="s">
        <v>803</v>
      </c>
      <c r="AZ283" s="182" t="s">
        <v>762</v>
      </c>
      <c r="BA283" s="193" t="s">
        <v>41</v>
      </c>
    </row>
    <row r="284" spans="1:53" ht="15">
      <c r="A284" s="21">
        <v>280</v>
      </c>
      <c r="B284" s="22" t="s">
        <v>43</v>
      </c>
      <c r="C284" s="103" t="s">
        <v>44</v>
      </c>
      <c r="D284" s="187">
        <v>4673</v>
      </c>
      <c r="E284" s="187">
        <v>88262195</v>
      </c>
      <c r="F284" s="187">
        <v>40777134.09</v>
      </c>
      <c r="G284" s="187">
        <v>644156.2</v>
      </c>
      <c r="H284" s="187">
        <v>3115292</v>
      </c>
      <c r="I284" s="187">
        <v>2471135.8</v>
      </c>
      <c r="J284" s="187">
        <v>3137896</v>
      </c>
      <c r="K284" s="187">
        <v>38273.08</v>
      </c>
      <c r="L284" s="187">
        <v>4980.84</v>
      </c>
      <c r="M284" s="187">
        <v>0</v>
      </c>
      <c r="N284" s="187">
        <v>923461</v>
      </c>
      <c r="O284" s="187">
        <v>6575746.72</v>
      </c>
      <c r="P284" s="187">
        <v>36152.24</v>
      </c>
      <c r="Q284" s="187">
        <v>24394.71</v>
      </c>
      <c r="R284" s="187">
        <v>0</v>
      </c>
      <c r="S284" s="187">
        <v>538.7</v>
      </c>
      <c r="T284" s="187">
        <v>0</v>
      </c>
      <c r="U284" s="187">
        <v>0</v>
      </c>
      <c r="V284" s="187">
        <v>61085.65</v>
      </c>
      <c r="W284" s="187">
        <v>34140301.72</v>
      </c>
      <c r="X284" s="187">
        <v>341403.02</v>
      </c>
      <c r="Y284" s="187">
        <v>191906.57</v>
      </c>
      <c r="Z284" s="187">
        <v>0</v>
      </c>
      <c r="AA284" s="187">
        <v>0</v>
      </c>
      <c r="AB284" s="187">
        <v>0</v>
      </c>
      <c r="AC284" s="187">
        <v>0</v>
      </c>
      <c r="AD284" s="187">
        <v>0</v>
      </c>
      <c r="AE284" s="187">
        <v>0</v>
      </c>
      <c r="AF284" s="187">
        <v>0</v>
      </c>
      <c r="AG284" s="187">
        <v>0</v>
      </c>
      <c r="AH284" s="187">
        <v>0</v>
      </c>
      <c r="AI284" s="187">
        <v>33606992.13</v>
      </c>
      <c r="AJ284" s="187">
        <v>100000</v>
      </c>
      <c r="AK284" s="187">
        <v>46200</v>
      </c>
      <c r="AL284" s="199">
        <v>0.11</v>
      </c>
      <c r="AM284" s="187">
        <v>4677897</v>
      </c>
      <c r="AN284" s="187">
        <v>28975295</v>
      </c>
      <c r="AO284" s="187">
        <v>165583.9</v>
      </c>
      <c r="AP284" s="187">
        <v>7594.85</v>
      </c>
      <c r="AQ284" s="187">
        <v>-157989.05</v>
      </c>
      <c r="AR284" s="187">
        <v>29133284</v>
      </c>
      <c r="AS284" s="187">
        <v>14487648</v>
      </c>
      <c r="AT284" s="187">
        <v>11590118</v>
      </c>
      <c r="AU284" s="187">
        <v>2607777</v>
      </c>
      <c r="AV284" s="187">
        <v>289753</v>
      </c>
      <c r="AW284" s="187">
        <v>0</v>
      </c>
      <c r="AX284" s="187">
        <v>0</v>
      </c>
      <c r="AY284" s="183" t="s">
        <v>768</v>
      </c>
      <c r="AZ284" s="182" t="s">
        <v>769</v>
      </c>
      <c r="BA284" s="193" t="s">
        <v>43</v>
      </c>
    </row>
    <row r="285" spans="1:53" ht="15">
      <c r="A285" s="21">
        <v>281</v>
      </c>
      <c r="B285" s="22" t="s">
        <v>45</v>
      </c>
      <c r="C285" s="103" t="s">
        <v>46</v>
      </c>
      <c r="D285" s="187">
        <v>1896</v>
      </c>
      <c r="E285" s="187">
        <v>68132340</v>
      </c>
      <c r="F285" s="187">
        <v>31477141.08</v>
      </c>
      <c r="G285" s="187">
        <v>534625.97</v>
      </c>
      <c r="H285" s="187">
        <v>833948.04</v>
      </c>
      <c r="I285" s="187">
        <v>299322.07</v>
      </c>
      <c r="J285" s="187">
        <v>2109631.22</v>
      </c>
      <c r="K285" s="187">
        <v>26975.11</v>
      </c>
      <c r="L285" s="187">
        <v>2849.55</v>
      </c>
      <c r="M285" s="187">
        <v>0</v>
      </c>
      <c r="N285" s="187">
        <v>1343864.61</v>
      </c>
      <c r="O285" s="187">
        <v>3782642.56</v>
      </c>
      <c r="P285" s="187">
        <v>98634.43</v>
      </c>
      <c r="Q285" s="187">
        <v>139414.57</v>
      </c>
      <c r="R285" s="187">
        <v>5281.79</v>
      </c>
      <c r="S285" s="187">
        <v>2849.55</v>
      </c>
      <c r="T285" s="187">
        <v>0</v>
      </c>
      <c r="U285" s="187">
        <v>0</v>
      </c>
      <c r="V285" s="187">
        <v>246180.34</v>
      </c>
      <c r="W285" s="187">
        <v>27448318.18</v>
      </c>
      <c r="X285" s="187">
        <v>274483.18</v>
      </c>
      <c r="Y285" s="187">
        <v>95137.14</v>
      </c>
      <c r="Z285" s="187">
        <v>0</v>
      </c>
      <c r="AA285" s="187">
        <v>0</v>
      </c>
      <c r="AB285" s="187">
        <v>0</v>
      </c>
      <c r="AC285" s="187">
        <v>0</v>
      </c>
      <c r="AD285" s="187">
        <v>0</v>
      </c>
      <c r="AE285" s="187">
        <v>0</v>
      </c>
      <c r="AF285" s="187">
        <v>0</v>
      </c>
      <c r="AG285" s="187">
        <v>0</v>
      </c>
      <c r="AH285" s="187">
        <v>0</v>
      </c>
      <c r="AI285" s="187">
        <v>27078697.86</v>
      </c>
      <c r="AJ285" s="187">
        <v>-295575</v>
      </c>
      <c r="AK285" s="187">
        <v>-136555.65</v>
      </c>
      <c r="AL285" s="199">
        <v>-0.43</v>
      </c>
      <c r="AM285" s="187">
        <v>1707292.13</v>
      </c>
      <c r="AN285" s="187">
        <v>25234850</v>
      </c>
      <c r="AO285" s="187">
        <v>67753.68</v>
      </c>
      <c r="AP285" s="187">
        <v>296951.81</v>
      </c>
      <c r="AQ285" s="187">
        <v>229198.13</v>
      </c>
      <c r="AR285" s="187">
        <v>25005652</v>
      </c>
      <c r="AS285" s="187">
        <v>12617425</v>
      </c>
      <c r="AT285" s="187">
        <v>10093940</v>
      </c>
      <c r="AU285" s="187">
        <v>2523485</v>
      </c>
      <c r="AV285" s="187">
        <v>0</v>
      </c>
      <c r="AW285" s="187">
        <v>0</v>
      </c>
      <c r="AX285" s="187">
        <v>0</v>
      </c>
      <c r="AY285" s="183" t="s">
        <v>797</v>
      </c>
      <c r="AZ285" s="182" t="s">
        <v>762</v>
      </c>
      <c r="BA285" s="193" t="s">
        <v>45</v>
      </c>
    </row>
    <row r="286" spans="1:53" ht="15">
      <c r="A286" s="21">
        <v>282</v>
      </c>
      <c r="B286" s="22" t="s">
        <v>47</v>
      </c>
      <c r="C286" s="103" t="s">
        <v>48</v>
      </c>
      <c r="D286" s="187">
        <v>3647</v>
      </c>
      <c r="E286" s="187">
        <v>253853487</v>
      </c>
      <c r="F286" s="187">
        <v>117280310.99</v>
      </c>
      <c r="G286" s="187">
        <v>2100000</v>
      </c>
      <c r="H286" s="187">
        <v>1700000</v>
      </c>
      <c r="I286" s="187">
        <v>-400000</v>
      </c>
      <c r="J286" s="187">
        <v>2300000</v>
      </c>
      <c r="K286" s="187">
        <v>33100</v>
      </c>
      <c r="L286" s="187">
        <v>1600</v>
      </c>
      <c r="M286" s="187">
        <v>900000</v>
      </c>
      <c r="N286" s="187">
        <v>6400000</v>
      </c>
      <c r="O286" s="187">
        <v>9234700</v>
      </c>
      <c r="P286" s="187">
        <v>36000</v>
      </c>
      <c r="Q286" s="187">
        <v>29000</v>
      </c>
      <c r="R286" s="187">
        <v>900</v>
      </c>
      <c r="S286" s="187">
        <v>0</v>
      </c>
      <c r="T286" s="187">
        <v>0</v>
      </c>
      <c r="U286" s="187">
        <v>0</v>
      </c>
      <c r="V286" s="187">
        <v>65900</v>
      </c>
      <c r="W286" s="187">
        <v>107979710.99</v>
      </c>
      <c r="X286" s="187">
        <v>1188159</v>
      </c>
      <c r="Y286" s="187">
        <v>222500.3</v>
      </c>
      <c r="Z286" s="187">
        <v>0</v>
      </c>
      <c r="AA286" s="187">
        <v>0</v>
      </c>
      <c r="AB286" s="187">
        <v>0</v>
      </c>
      <c r="AC286" s="187">
        <v>0</v>
      </c>
      <c r="AD286" s="187">
        <v>0</v>
      </c>
      <c r="AE286" s="187">
        <v>0</v>
      </c>
      <c r="AF286" s="187">
        <v>0</v>
      </c>
      <c r="AG286" s="187">
        <v>0</v>
      </c>
      <c r="AH286" s="187">
        <v>0</v>
      </c>
      <c r="AI286" s="187">
        <v>106569051.69</v>
      </c>
      <c r="AJ286" s="187">
        <v>1000000</v>
      </c>
      <c r="AK286" s="187">
        <v>462000</v>
      </c>
      <c r="AL286" s="199">
        <v>0.39</v>
      </c>
      <c r="AM286" s="187">
        <v>500000</v>
      </c>
      <c r="AN286" s="187">
        <v>106531052</v>
      </c>
      <c r="AO286" s="187">
        <v>61996.35</v>
      </c>
      <c r="AP286" s="187">
        <v>1233088.54</v>
      </c>
      <c r="AQ286" s="187">
        <v>1171092.19</v>
      </c>
      <c r="AR286" s="187">
        <v>105359960</v>
      </c>
      <c r="AS286" s="187">
        <v>53265526</v>
      </c>
      <c r="AT286" s="187">
        <v>52200215</v>
      </c>
      <c r="AU286" s="187">
        <v>0</v>
      </c>
      <c r="AV286" s="187">
        <v>1065311</v>
      </c>
      <c r="AW286" s="187">
        <v>0</v>
      </c>
      <c r="AX286" s="187">
        <v>0</v>
      </c>
      <c r="AY286" s="183" t="s">
        <v>781</v>
      </c>
      <c r="AZ286" s="182" t="s">
        <v>778</v>
      </c>
      <c r="BA286" s="193" t="s">
        <v>47</v>
      </c>
    </row>
    <row r="287" spans="1:53" ht="15">
      <c r="A287" s="21">
        <v>283</v>
      </c>
      <c r="B287" s="22" t="s">
        <v>49</v>
      </c>
      <c r="C287" s="103" t="s">
        <v>50</v>
      </c>
      <c r="D287" s="187">
        <v>3532</v>
      </c>
      <c r="E287" s="187">
        <v>136129230</v>
      </c>
      <c r="F287" s="187">
        <v>62891704.26</v>
      </c>
      <c r="G287" s="187">
        <v>1102320.14</v>
      </c>
      <c r="H287" s="187">
        <v>1412822.11</v>
      </c>
      <c r="I287" s="187">
        <v>310501.97</v>
      </c>
      <c r="J287" s="187">
        <v>4013722.57</v>
      </c>
      <c r="K287" s="187">
        <v>81905.75</v>
      </c>
      <c r="L287" s="187">
        <v>11810.33</v>
      </c>
      <c r="M287" s="187">
        <v>100000</v>
      </c>
      <c r="N287" s="187">
        <v>2236241.22</v>
      </c>
      <c r="O287" s="187">
        <v>6754181.84</v>
      </c>
      <c r="P287" s="187">
        <v>96162.84</v>
      </c>
      <c r="Q287" s="187">
        <v>0</v>
      </c>
      <c r="R287" s="187">
        <v>17221.26</v>
      </c>
      <c r="S287" s="187">
        <v>4208.8</v>
      </c>
      <c r="T287" s="187">
        <v>14823.68</v>
      </c>
      <c r="U287" s="187">
        <v>0</v>
      </c>
      <c r="V287" s="187">
        <v>132416.57</v>
      </c>
      <c r="W287" s="187">
        <v>56005105.85</v>
      </c>
      <c r="X287" s="187">
        <v>500000</v>
      </c>
      <c r="Y287" s="187">
        <v>168018.16</v>
      </c>
      <c r="Z287" s="187">
        <v>0</v>
      </c>
      <c r="AA287" s="187">
        <v>0</v>
      </c>
      <c r="AB287" s="187">
        <v>0</v>
      </c>
      <c r="AC287" s="187">
        <v>0</v>
      </c>
      <c r="AD287" s="187">
        <v>0</v>
      </c>
      <c r="AE287" s="187">
        <v>0</v>
      </c>
      <c r="AF287" s="187">
        <v>0</v>
      </c>
      <c r="AG287" s="187">
        <v>0</v>
      </c>
      <c r="AH287" s="187">
        <v>0</v>
      </c>
      <c r="AI287" s="187">
        <v>55337087.69</v>
      </c>
      <c r="AJ287" s="187">
        <v>-1524000</v>
      </c>
      <c r="AK287" s="187">
        <v>-704088</v>
      </c>
      <c r="AL287" s="199">
        <v>-1.12</v>
      </c>
      <c r="AM287" s="187">
        <v>750000</v>
      </c>
      <c r="AN287" s="187">
        <v>53883000</v>
      </c>
      <c r="AO287" s="187">
        <v>17361.99</v>
      </c>
      <c r="AP287" s="187">
        <v>241916.16</v>
      </c>
      <c r="AQ287" s="187">
        <v>224554.17</v>
      </c>
      <c r="AR287" s="187">
        <v>53658446</v>
      </c>
      <c r="AS287" s="187">
        <v>26941500</v>
      </c>
      <c r="AT287" s="187">
        <v>21553200</v>
      </c>
      <c r="AU287" s="187">
        <v>4849470</v>
      </c>
      <c r="AV287" s="187">
        <v>538830</v>
      </c>
      <c r="AW287" s="187">
        <v>0</v>
      </c>
      <c r="AX287" s="187">
        <v>0</v>
      </c>
      <c r="AY287" s="183" t="s">
        <v>768</v>
      </c>
      <c r="AZ287" s="182" t="s">
        <v>769</v>
      </c>
      <c r="BA287" s="193" t="s">
        <v>49</v>
      </c>
    </row>
    <row r="288" spans="1:53" ht="15">
      <c r="A288" s="21">
        <v>284</v>
      </c>
      <c r="B288" s="22" t="s">
        <v>51</v>
      </c>
      <c r="C288" s="103" t="s">
        <v>52</v>
      </c>
      <c r="D288" s="187">
        <v>5038</v>
      </c>
      <c r="E288" s="187">
        <v>99690024</v>
      </c>
      <c r="F288" s="187">
        <v>46056791.09</v>
      </c>
      <c r="G288" s="187">
        <v>714980.94</v>
      </c>
      <c r="H288" s="187">
        <v>3775378.06</v>
      </c>
      <c r="I288" s="187">
        <v>3060397.12</v>
      </c>
      <c r="J288" s="187">
        <v>2860063.61</v>
      </c>
      <c r="K288" s="187">
        <v>146873.13</v>
      </c>
      <c r="L288" s="187">
        <v>0</v>
      </c>
      <c r="M288" s="187">
        <v>3652.11</v>
      </c>
      <c r="N288" s="187">
        <v>1055509.5</v>
      </c>
      <c r="O288" s="187">
        <v>7126495.47</v>
      </c>
      <c r="P288" s="187">
        <v>72643.16</v>
      </c>
      <c r="Q288" s="187">
        <v>326088.3</v>
      </c>
      <c r="R288" s="187">
        <v>4779.24</v>
      </c>
      <c r="S288" s="187">
        <v>0</v>
      </c>
      <c r="T288" s="187">
        <v>0</v>
      </c>
      <c r="U288" s="187">
        <v>0</v>
      </c>
      <c r="V288" s="187">
        <v>403510.7</v>
      </c>
      <c r="W288" s="187">
        <v>38526784.92</v>
      </c>
      <c r="X288" s="187">
        <v>480512.4</v>
      </c>
      <c r="Y288" s="187">
        <v>206988.7</v>
      </c>
      <c r="Z288" s="187">
        <v>0</v>
      </c>
      <c r="AA288" s="187">
        <v>0</v>
      </c>
      <c r="AB288" s="187">
        <v>0</v>
      </c>
      <c r="AC288" s="187">
        <v>0</v>
      </c>
      <c r="AD288" s="187">
        <v>0</v>
      </c>
      <c r="AE288" s="187">
        <v>0</v>
      </c>
      <c r="AF288" s="187">
        <v>0</v>
      </c>
      <c r="AG288" s="187">
        <v>0</v>
      </c>
      <c r="AH288" s="187">
        <v>0</v>
      </c>
      <c r="AI288" s="187">
        <v>37839283.82</v>
      </c>
      <c r="AJ288" s="187">
        <v>765920</v>
      </c>
      <c r="AK288" s="187">
        <v>353855.04</v>
      </c>
      <c r="AL288" s="199">
        <v>0.77</v>
      </c>
      <c r="AM288" s="187">
        <v>1733113.94</v>
      </c>
      <c r="AN288" s="187">
        <v>36460025</v>
      </c>
      <c r="AO288" s="187">
        <v>28238.21</v>
      </c>
      <c r="AP288" s="187">
        <v>212809.84</v>
      </c>
      <c r="AQ288" s="187">
        <v>184571.63</v>
      </c>
      <c r="AR288" s="187">
        <v>36275453</v>
      </c>
      <c r="AS288" s="187">
        <v>18230013</v>
      </c>
      <c r="AT288" s="187">
        <v>17865412</v>
      </c>
      <c r="AU288" s="187">
        <v>0</v>
      </c>
      <c r="AV288" s="187">
        <v>364600</v>
      </c>
      <c r="AW288" s="187">
        <v>0</v>
      </c>
      <c r="AX288" s="187">
        <v>0</v>
      </c>
      <c r="AY288" s="183" t="s">
        <v>781</v>
      </c>
      <c r="AZ288" s="182" t="s">
        <v>813</v>
      </c>
      <c r="BA288" s="193" t="s">
        <v>51</v>
      </c>
    </row>
    <row r="289" spans="1:53" ht="15">
      <c r="A289" s="21">
        <v>285</v>
      </c>
      <c r="B289" s="22" t="s">
        <v>53</v>
      </c>
      <c r="C289" s="103" t="s">
        <v>54</v>
      </c>
      <c r="D289" s="187">
        <v>3221</v>
      </c>
      <c r="E289" s="187">
        <v>31248987</v>
      </c>
      <c r="F289" s="187">
        <v>14437031.99</v>
      </c>
      <c r="G289" s="187">
        <v>180587.49</v>
      </c>
      <c r="H289" s="187">
        <v>2348504.46</v>
      </c>
      <c r="I289" s="187">
        <v>2167916.97</v>
      </c>
      <c r="J289" s="187">
        <v>1083557.6</v>
      </c>
      <c r="K289" s="187">
        <v>31783.08</v>
      </c>
      <c r="L289" s="187">
        <v>64172.94</v>
      </c>
      <c r="M289" s="187">
        <v>0</v>
      </c>
      <c r="N289" s="187">
        <v>383178.64</v>
      </c>
      <c r="O289" s="187">
        <v>3730609.23</v>
      </c>
      <c r="P289" s="187">
        <v>73348.17</v>
      </c>
      <c r="Q289" s="187">
        <v>24540.33</v>
      </c>
      <c r="R289" s="187">
        <v>6959.01</v>
      </c>
      <c r="S289" s="187">
        <v>13327.15</v>
      </c>
      <c r="T289" s="187">
        <v>11922.9</v>
      </c>
      <c r="U289" s="187">
        <v>5000</v>
      </c>
      <c r="V289" s="187">
        <v>135097.56</v>
      </c>
      <c r="W289" s="187">
        <v>10571325.2</v>
      </c>
      <c r="X289" s="187">
        <v>47800</v>
      </c>
      <c r="Y289" s="187">
        <v>121659.61</v>
      </c>
      <c r="Z289" s="187">
        <v>0</v>
      </c>
      <c r="AA289" s="187">
        <v>0</v>
      </c>
      <c r="AB289" s="187">
        <v>0</v>
      </c>
      <c r="AC289" s="187">
        <v>0</v>
      </c>
      <c r="AD289" s="187">
        <v>0</v>
      </c>
      <c r="AE289" s="187">
        <v>0</v>
      </c>
      <c r="AF289" s="187">
        <v>0</v>
      </c>
      <c r="AG289" s="187">
        <v>0</v>
      </c>
      <c r="AH289" s="187">
        <v>40000</v>
      </c>
      <c r="AI289" s="187">
        <v>10361865.59</v>
      </c>
      <c r="AJ289" s="187">
        <v>278000</v>
      </c>
      <c r="AK289" s="187">
        <v>128436</v>
      </c>
      <c r="AL289" s="199">
        <v>0.89</v>
      </c>
      <c r="AM289" s="187">
        <v>28173</v>
      </c>
      <c r="AN289" s="187">
        <v>10462129</v>
      </c>
      <c r="AO289" s="187">
        <v>0</v>
      </c>
      <c r="AP289" s="187">
        <v>239743.34</v>
      </c>
      <c r="AQ289" s="187">
        <v>239743.34</v>
      </c>
      <c r="AR289" s="187">
        <v>10222386</v>
      </c>
      <c r="AS289" s="187">
        <v>5231065</v>
      </c>
      <c r="AT289" s="187">
        <v>4184852</v>
      </c>
      <c r="AU289" s="187">
        <v>941592</v>
      </c>
      <c r="AV289" s="187">
        <v>104621</v>
      </c>
      <c r="AW289" s="187">
        <v>40000</v>
      </c>
      <c r="AX289" s="187">
        <v>0</v>
      </c>
      <c r="AY289" s="183" t="s">
        <v>812</v>
      </c>
      <c r="AZ289" s="182" t="s">
        <v>813</v>
      </c>
      <c r="BA289" s="193" t="s">
        <v>53</v>
      </c>
    </row>
    <row r="290" spans="1:53" ht="15">
      <c r="A290" s="21">
        <v>286</v>
      </c>
      <c r="B290" s="22" t="s">
        <v>55</v>
      </c>
      <c r="C290" s="103" t="s">
        <v>56</v>
      </c>
      <c r="D290" s="187">
        <v>14622</v>
      </c>
      <c r="E290" s="187">
        <v>814931906</v>
      </c>
      <c r="F290" s="187">
        <v>376498540.57</v>
      </c>
      <c r="G290" s="187">
        <v>6661749.85</v>
      </c>
      <c r="H290" s="187">
        <v>4966144.17</v>
      </c>
      <c r="I290" s="187">
        <v>-1695605.68</v>
      </c>
      <c r="J290" s="187">
        <v>15071380.78</v>
      </c>
      <c r="K290" s="187">
        <v>0</v>
      </c>
      <c r="L290" s="187">
        <v>0</v>
      </c>
      <c r="M290" s="187">
        <v>3000000</v>
      </c>
      <c r="N290" s="187">
        <v>12000000</v>
      </c>
      <c r="O290" s="187">
        <v>28375775.1</v>
      </c>
      <c r="P290" s="187">
        <v>553220.95</v>
      </c>
      <c r="Q290" s="187">
        <v>280764.57</v>
      </c>
      <c r="R290" s="187">
        <v>0</v>
      </c>
      <c r="S290" s="187">
        <v>0</v>
      </c>
      <c r="T290" s="187">
        <v>0</v>
      </c>
      <c r="U290" s="187">
        <v>0</v>
      </c>
      <c r="V290" s="187">
        <v>833985.52</v>
      </c>
      <c r="W290" s="187">
        <v>347288779.95</v>
      </c>
      <c r="X290" s="187">
        <v>5620868.23</v>
      </c>
      <c r="Y290" s="187">
        <v>944274.51</v>
      </c>
      <c r="Z290" s="187">
        <v>0</v>
      </c>
      <c r="AA290" s="187">
        <v>0</v>
      </c>
      <c r="AB290" s="187">
        <v>0</v>
      </c>
      <c r="AC290" s="187">
        <v>0</v>
      </c>
      <c r="AD290" s="187">
        <v>0</v>
      </c>
      <c r="AE290" s="187">
        <v>0</v>
      </c>
      <c r="AF290" s="187">
        <v>0</v>
      </c>
      <c r="AG290" s="187">
        <v>0</v>
      </c>
      <c r="AH290" s="187">
        <v>0</v>
      </c>
      <c r="AI290" s="187">
        <v>340723637.21</v>
      </c>
      <c r="AJ290" s="187">
        <v>2000000</v>
      </c>
      <c r="AK290" s="187">
        <v>924000</v>
      </c>
      <c r="AL290" s="199">
        <v>0.25</v>
      </c>
      <c r="AM290" s="187">
        <v>20443418.23</v>
      </c>
      <c r="AN290" s="187">
        <v>321204219</v>
      </c>
      <c r="AO290" s="187">
        <v>132512</v>
      </c>
      <c r="AP290" s="187">
        <v>1101209</v>
      </c>
      <c r="AQ290" s="187">
        <v>968697</v>
      </c>
      <c r="AR290" s="187">
        <v>320235522</v>
      </c>
      <c r="AS290" s="187">
        <v>160602110</v>
      </c>
      <c r="AT290" s="187">
        <v>96361266</v>
      </c>
      <c r="AU290" s="187">
        <v>64240844</v>
      </c>
      <c r="AV290" s="187">
        <v>0</v>
      </c>
      <c r="AW290" s="187">
        <v>0</v>
      </c>
      <c r="AX290" s="187">
        <v>0</v>
      </c>
      <c r="AY290" s="183" t="s">
        <v>773</v>
      </c>
      <c r="AZ290" s="183" t="s">
        <v>774</v>
      </c>
      <c r="BA290" s="193" t="s">
        <v>55</v>
      </c>
    </row>
    <row r="291" spans="1:53" ht="15">
      <c r="A291" s="21">
        <v>287</v>
      </c>
      <c r="B291" s="22" t="s">
        <v>57</v>
      </c>
      <c r="C291" s="103" t="s">
        <v>58</v>
      </c>
      <c r="D291" s="187">
        <v>9185</v>
      </c>
      <c r="E291" s="187">
        <v>386462659</v>
      </c>
      <c r="F291" s="187">
        <v>178545748.46</v>
      </c>
      <c r="G291" s="187">
        <v>3183175.03</v>
      </c>
      <c r="H291" s="187">
        <v>3499691.57</v>
      </c>
      <c r="I291" s="187">
        <v>316516.54</v>
      </c>
      <c r="J291" s="187">
        <v>4437016.98</v>
      </c>
      <c r="K291" s="187">
        <v>59346</v>
      </c>
      <c r="L291" s="187">
        <v>482.78</v>
      </c>
      <c r="M291" s="187">
        <v>58813.99</v>
      </c>
      <c r="N291" s="187">
        <v>7162406.13</v>
      </c>
      <c r="O291" s="187">
        <v>12034582.42</v>
      </c>
      <c r="P291" s="187">
        <v>129243.36</v>
      </c>
      <c r="Q291" s="187">
        <v>290822.25</v>
      </c>
      <c r="R291" s="187">
        <v>0</v>
      </c>
      <c r="S291" s="187">
        <v>482.77</v>
      </c>
      <c r="T291" s="187">
        <v>0</v>
      </c>
      <c r="U291" s="187">
        <v>0</v>
      </c>
      <c r="V291" s="187">
        <v>420548.38</v>
      </c>
      <c r="W291" s="187">
        <v>166090617.66</v>
      </c>
      <c r="X291" s="187">
        <v>2247129.92</v>
      </c>
      <c r="Y291" s="187">
        <v>452163.33</v>
      </c>
      <c r="Z291" s="187">
        <v>0</v>
      </c>
      <c r="AA291" s="187">
        <v>0</v>
      </c>
      <c r="AB291" s="187">
        <v>0</v>
      </c>
      <c r="AC291" s="187">
        <v>0</v>
      </c>
      <c r="AD291" s="187">
        <v>0</v>
      </c>
      <c r="AE291" s="187">
        <v>0</v>
      </c>
      <c r="AF291" s="187">
        <v>0</v>
      </c>
      <c r="AG291" s="187">
        <v>0</v>
      </c>
      <c r="AH291" s="187">
        <v>0</v>
      </c>
      <c r="AI291" s="187">
        <v>163391324.41</v>
      </c>
      <c r="AJ291" s="187">
        <v>0</v>
      </c>
      <c r="AK291" s="187">
        <v>0</v>
      </c>
      <c r="AL291" s="199">
        <v>0</v>
      </c>
      <c r="AM291" s="187">
        <v>11757575.1</v>
      </c>
      <c r="AN291" s="187">
        <v>151633749</v>
      </c>
      <c r="AO291" s="187">
        <v>157783</v>
      </c>
      <c r="AP291" s="187">
        <v>183485.71</v>
      </c>
      <c r="AQ291" s="187">
        <v>25702.71</v>
      </c>
      <c r="AR291" s="187">
        <v>151608046</v>
      </c>
      <c r="AS291" s="187">
        <v>75816875</v>
      </c>
      <c r="AT291" s="187">
        <v>74300537</v>
      </c>
      <c r="AU291" s="187">
        <v>0</v>
      </c>
      <c r="AV291" s="187">
        <v>1516337</v>
      </c>
      <c r="AW291" s="187">
        <v>0</v>
      </c>
      <c r="AX291" s="187">
        <v>0</v>
      </c>
      <c r="AY291" s="183" t="s">
        <v>775</v>
      </c>
      <c r="AZ291" s="182" t="s">
        <v>788</v>
      </c>
      <c r="BA291" s="193" t="s">
        <v>57</v>
      </c>
    </row>
    <row r="292" spans="1:53" ht="15">
      <c r="A292" s="21">
        <v>288</v>
      </c>
      <c r="B292" s="22" t="s">
        <v>59</v>
      </c>
      <c r="C292" s="103" t="s">
        <v>60</v>
      </c>
      <c r="D292" s="187">
        <v>3975</v>
      </c>
      <c r="E292" s="187">
        <v>130051957</v>
      </c>
      <c r="F292" s="187">
        <v>60084004.13</v>
      </c>
      <c r="G292" s="187">
        <v>1033398.53</v>
      </c>
      <c r="H292" s="187">
        <v>1882594.4</v>
      </c>
      <c r="I292" s="187">
        <v>849195.87</v>
      </c>
      <c r="J292" s="187">
        <v>3731067.73</v>
      </c>
      <c r="K292" s="187">
        <v>19026.74</v>
      </c>
      <c r="L292" s="187">
        <v>13935.7</v>
      </c>
      <c r="M292" s="187">
        <v>0</v>
      </c>
      <c r="N292" s="187">
        <v>1844673.29</v>
      </c>
      <c r="O292" s="187">
        <v>6457899.33</v>
      </c>
      <c r="P292" s="187">
        <v>26641.91</v>
      </c>
      <c r="Q292" s="187">
        <v>49346.08</v>
      </c>
      <c r="R292" s="187">
        <v>934.93</v>
      </c>
      <c r="S292" s="187">
        <v>25583.96</v>
      </c>
      <c r="T292" s="187">
        <v>12243</v>
      </c>
      <c r="U292" s="187">
        <v>0</v>
      </c>
      <c r="V292" s="187">
        <v>114749.88</v>
      </c>
      <c r="W292" s="187">
        <v>53511354.92</v>
      </c>
      <c r="X292" s="187">
        <v>801992.55</v>
      </c>
      <c r="Y292" s="187">
        <v>181431.45</v>
      </c>
      <c r="Z292" s="187">
        <v>0</v>
      </c>
      <c r="AA292" s="187">
        <v>0</v>
      </c>
      <c r="AB292" s="187">
        <v>0</v>
      </c>
      <c r="AC292" s="187">
        <v>0</v>
      </c>
      <c r="AD292" s="187">
        <v>0</v>
      </c>
      <c r="AE292" s="187">
        <v>0</v>
      </c>
      <c r="AF292" s="187">
        <v>0</v>
      </c>
      <c r="AG292" s="187">
        <v>0</v>
      </c>
      <c r="AH292" s="187">
        <v>0</v>
      </c>
      <c r="AI292" s="187">
        <v>52527930.92</v>
      </c>
      <c r="AJ292" s="187">
        <v>0</v>
      </c>
      <c r="AK292" s="187">
        <v>0</v>
      </c>
      <c r="AL292" s="199">
        <v>0</v>
      </c>
      <c r="AM292" s="187">
        <v>4366651</v>
      </c>
      <c r="AN292" s="187">
        <v>48161280</v>
      </c>
      <c r="AO292" s="187">
        <v>22097.93</v>
      </c>
      <c r="AP292" s="187">
        <v>158932.32</v>
      </c>
      <c r="AQ292" s="187">
        <v>136834.39</v>
      </c>
      <c r="AR292" s="187">
        <v>48024446</v>
      </c>
      <c r="AS292" s="187">
        <v>24080640</v>
      </c>
      <c r="AT292" s="187">
        <v>19264512</v>
      </c>
      <c r="AU292" s="187">
        <v>4334515</v>
      </c>
      <c r="AV292" s="187">
        <v>481613</v>
      </c>
      <c r="AW292" s="187">
        <v>0</v>
      </c>
      <c r="AX292" s="187">
        <v>0</v>
      </c>
      <c r="AY292" s="183" t="s">
        <v>768</v>
      </c>
      <c r="AZ292" s="182" t="s">
        <v>769</v>
      </c>
      <c r="BA292" s="193" t="s">
        <v>59</v>
      </c>
    </row>
    <row r="293" spans="1:53" ht="15">
      <c r="A293" s="21">
        <v>289</v>
      </c>
      <c r="B293" s="22" t="s">
        <v>61</v>
      </c>
      <c r="C293" s="103" t="s">
        <v>62</v>
      </c>
      <c r="D293" s="187">
        <v>2990</v>
      </c>
      <c r="E293" s="187">
        <v>100610476</v>
      </c>
      <c r="F293" s="187">
        <v>46482039.91</v>
      </c>
      <c r="G293" s="187">
        <v>793947.18</v>
      </c>
      <c r="H293" s="187">
        <v>1545118.7</v>
      </c>
      <c r="I293" s="187">
        <v>751171.52</v>
      </c>
      <c r="J293" s="187">
        <v>1599487.61</v>
      </c>
      <c r="K293" s="187">
        <v>51848.42</v>
      </c>
      <c r="L293" s="187">
        <v>49420.67</v>
      </c>
      <c r="M293" s="187">
        <v>0</v>
      </c>
      <c r="N293" s="187">
        <v>1508106.82</v>
      </c>
      <c r="O293" s="187">
        <v>3960035.04</v>
      </c>
      <c r="P293" s="187">
        <v>36072.63</v>
      </c>
      <c r="Q293" s="187">
        <v>84523.14</v>
      </c>
      <c r="R293" s="187">
        <v>160.14</v>
      </c>
      <c r="S293" s="187">
        <v>43591.67</v>
      </c>
      <c r="T293" s="187">
        <v>62165.2</v>
      </c>
      <c r="U293" s="187">
        <v>0</v>
      </c>
      <c r="V293" s="187">
        <v>226512.78</v>
      </c>
      <c r="W293" s="187">
        <v>42295492.09</v>
      </c>
      <c r="X293" s="187">
        <v>423326</v>
      </c>
      <c r="Y293" s="187">
        <v>138240.64</v>
      </c>
      <c r="Z293" s="187">
        <v>0</v>
      </c>
      <c r="AA293" s="187">
        <v>0</v>
      </c>
      <c r="AB293" s="187">
        <v>0</v>
      </c>
      <c r="AC293" s="187">
        <v>0</v>
      </c>
      <c r="AD293" s="187">
        <v>0</v>
      </c>
      <c r="AE293" s="187">
        <v>0</v>
      </c>
      <c r="AF293" s="187">
        <v>0</v>
      </c>
      <c r="AG293" s="187">
        <v>0</v>
      </c>
      <c r="AH293" s="187">
        <v>0</v>
      </c>
      <c r="AI293" s="187">
        <v>41733925.45</v>
      </c>
      <c r="AJ293" s="187">
        <v>1230331</v>
      </c>
      <c r="AK293" s="187">
        <v>568412.92</v>
      </c>
      <c r="AL293" s="199">
        <v>1.22</v>
      </c>
      <c r="AM293" s="187">
        <v>2325526.5</v>
      </c>
      <c r="AN293" s="187">
        <v>39976812</v>
      </c>
      <c r="AO293" s="187">
        <v>3935.97</v>
      </c>
      <c r="AP293" s="187">
        <v>167386.43</v>
      </c>
      <c r="AQ293" s="187">
        <v>163450.46</v>
      </c>
      <c r="AR293" s="187">
        <v>39813362</v>
      </c>
      <c r="AS293" s="187">
        <v>19988406</v>
      </c>
      <c r="AT293" s="187">
        <v>15990725</v>
      </c>
      <c r="AU293" s="187">
        <v>3597913</v>
      </c>
      <c r="AV293" s="187">
        <v>399768</v>
      </c>
      <c r="AW293" s="187">
        <v>0</v>
      </c>
      <c r="AX293" s="187">
        <v>0</v>
      </c>
      <c r="AY293" s="183" t="s">
        <v>777</v>
      </c>
      <c r="AZ293" s="182" t="s">
        <v>778</v>
      </c>
      <c r="BA293" s="193" t="s">
        <v>61</v>
      </c>
    </row>
    <row r="294" spans="1:53" ht="15">
      <c r="A294" s="21">
        <v>290</v>
      </c>
      <c r="B294" s="22" t="s">
        <v>63</v>
      </c>
      <c r="C294" s="103" t="s">
        <v>64</v>
      </c>
      <c r="D294" s="187">
        <v>3764</v>
      </c>
      <c r="E294" s="187">
        <v>151084695</v>
      </c>
      <c r="F294" s="187">
        <v>69801129.09</v>
      </c>
      <c r="G294" s="187">
        <v>1237146.23</v>
      </c>
      <c r="H294" s="187">
        <v>1437720.7</v>
      </c>
      <c r="I294" s="187">
        <v>200574.47</v>
      </c>
      <c r="J294" s="187">
        <v>5215637.36</v>
      </c>
      <c r="K294" s="187">
        <v>53995.44</v>
      </c>
      <c r="L294" s="187">
        <v>37478.65</v>
      </c>
      <c r="M294" s="187">
        <v>0</v>
      </c>
      <c r="N294" s="187">
        <v>1274256.67</v>
      </c>
      <c r="O294" s="187">
        <v>6781942.59</v>
      </c>
      <c r="P294" s="187">
        <v>157283.82</v>
      </c>
      <c r="Q294" s="187">
        <v>9018.74</v>
      </c>
      <c r="R294" s="187">
        <v>3374.72</v>
      </c>
      <c r="S294" s="187">
        <v>14788.22</v>
      </c>
      <c r="T294" s="187">
        <v>0</v>
      </c>
      <c r="U294" s="187">
        <v>0</v>
      </c>
      <c r="V294" s="187">
        <v>184465.5</v>
      </c>
      <c r="W294" s="187">
        <v>62834721</v>
      </c>
      <c r="X294" s="187">
        <v>628347.21</v>
      </c>
      <c r="Y294" s="187">
        <v>189424</v>
      </c>
      <c r="Z294" s="187">
        <v>0</v>
      </c>
      <c r="AA294" s="187">
        <v>1189000</v>
      </c>
      <c r="AB294" s="187">
        <v>1594315.56</v>
      </c>
      <c r="AC294" s="187">
        <v>1163269.8</v>
      </c>
      <c r="AD294" s="187">
        <v>431045.76</v>
      </c>
      <c r="AE294" s="187">
        <v>0</v>
      </c>
      <c r="AF294" s="187">
        <v>0</v>
      </c>
      <c r="AG294" s="187">
        <v>0</v>
      </c>
      <c r="AH294" s="187">
        <v>0</v>
      </c>
      <c r="AI294" s="187">
        <v>61585904.03</v>
      </c>
      <c r="AJ294" s="187">
        <v>-8277975</v>
      </c>
      <c r="AK294" s="187">
        <v>-3824424.45</v>
      </c>
      <c r="AL294" s="199">
        <v>-5.48</v>
      </c>
      <c r="AM294" s="187">
        <v>3330240.21</v>
      </c>
      <c r="AN294" s="187">
        <v>54431239</v>
      </c>
      <c r="AO294" s="187">
        <v>287477.51</v>
      </c>
      <c r="AP294" s="187">
        <v>2247775.69</v>
      </c>
      <c r="AQ294" s="187">
        <v>1960298.18</v>
      </c>
      <c r="AR294" s="187">
        <v>52470941</v>
      </c>
      <c r="AS294" s="187">
        <v>26026620</v>
      </c>
      <c r="AT294" s="187">
        <v>21772496</v>
      </c>
      <c r="AU294" s="187">
        <v>5443124</v>
      </c>
      <c r="AV294" s="187">
        <v>0</v>
      </c>
      <c r="AW294" s="187">
        <v>0</v>
      </c>
      <c r="AX294" s="187">
        <v>0</v>
      </c>
      <c r="AY294" s="183" t="s">
        <v>804</v>
      </c>
      <c r="AZ294" s="182" t="s">
        <v>762</v>
      </c>
      <c r="BA294" s="193" t="s">
        <v>63</v>
      </c>
    </row>
    <row r="295" spans="1:53" ht="15">
      <c r="A295" s="21">
        <v>291</v>
      </c>
      <c r="B295" s="22" t="s">
        <v>65</v>
      </c>
      <c r="C295" s="103" t="s">
        <v>66</v>
      </c>
      <c r="D295" s="187">
        <v>10243</v>
      </c>
      <c r="E295" s="187">
        <v>308016276</v>
      </c>
      <c r="F295" s="187">
        <v>142303519.51</v>
      </c>
      <c r="G295" s="187">
        <v>2418123.77</v>
      </c>
      <c r="H295" s="187">
        <v>6530800.12</v>
      </c>
      <c r="I295" s="187">
        <v>4112676.35</v>
      </c>
      <c r="J295" s="187">
        <v>5594100.08</v>
      </c>
      <c r="K295" s="187">
        <v>62980.2</v>
      </c>
      <c r="L295" s="187">
        <v>10546.74</v>
      </c>
      <c r="M295" s="187">
        <v>500000</v>
      </c>
      <c r="N295" s="187">
        <v>2619695.56</v>
      </c>
      <c r="O295" s="187">
        <v>12899998.93</v>
      </c>
      <c r="P295" s="187">
        <v>528093.11</v>
      </c>
      <c r="Q295" s="187">
        <v>429413.35</v>
      </c>
      <c r="R295" s="187">
        <v>9527.85</v>
      </c>
      <c r="S295" s="187">
        <v>0</v>
      </c>
      <c r="T295" s="187">
        <v>0</v>
      </c>
      <c r="U295" s="187">
        <v>0</v>
      </c>
      <c r="V295" s="187">
        <v>967034.31</v>
      </c>
      <c r="W295" s="187">
        <v>128436486.27</v>
      </c>
      <c r="X295" s="187">
        <v>1798110.81</v>
      </c>
      <c r="Y295" s="187">
        <v>457960.68</v>
      </c>
      <c r="Z295" s="187">
        <v>0</v>
      </c>
      <c r="AA295" s="187">
        <v>0</v>
      </c>
      <c r="AB295" s="187">
        <v>0</v>
      </c>
      <c r="AC295" s="187">
        <v>0</v>
      </c>
      <c r="AD295" s="187">
        <v>0</v>
      </c>
      <c r="AE295" s="187">
        <v>0</v>
      </c>
      <c r="AF295" s="187">
        <v>0</v>
      </c>
      <c r="AG295" s="187">
        <v>0</v>
      </c>
      <c r="AH295" s="187">
        <v>0</v>
      </c>
      <c r="AI295" s="187">
        <v>126180414.78</v>
      </c>
      <c r="AJ295" s="187">
        <v>0</v>
      </c>
      <c r="AK295" s="187">
        <v>0</v>
      </c>
      <c r="AL295" s="199">
        <v>0</v>
      </c>
      <c r="AM295" s="187">
        <v>10377668.09</v>
      </c>
      <c r="AN295" s="187">
        <v>115802747</v>
      </c>
      <c r="AO295" s="187">
        <v>120595.09</v>
      </c>
      <c r="AP295" s="187">
        <v>519999.91</v>
      </c>
      <c r="AQ295" s="187">
        <v>399404.82</v>
      </c>
      <c r="AR295" s="187">
        <v>115403342</v>
      </c>
      <c r="AS295" s="187">
        <v>57901374</v>
      </c>
      <c r="AT295" s="187">
        <v>56743346</v>
      </c>
      <c r="AU295" s="187">
        <v>0</v>
      </c>
      <c r="AV295" s="187">
        <v>1158027</v>
      </c>
      <c r="AW295" s="187">
        <v>0</v>
      </c>
      <c r="AX295" s="187">
        <v>0</v>
      </c>
      <c r="AY295" s="183" t="s">
        <v>775</v>
      </c>
      <c r="AZ295" s="182" t="s">
        <v>792</v>
      </c>
      <c r="BA295" s="193" t="s">
        <v>65</v>
      </c>
    </row>
    <row r="296" spans="1:53" ht="15">
      <c r="A296" s="21">
        <v>292</v>
      </c>
      <c r="B296" s="22" t="s">
        <v>67</v>
      </c>
      <c r="C296" s="103" t="s">
        <v>68</v>
      </c>
      <c r="D296" s="187">
        <v>8112</v>
      </c>
      <c r="E296" s="187">
        <v>180163562</v>
      </c>
      <c r="F296" s="187">
        <v>83235565.64</v>
      </c>
      <c r="G296" s="187">
        <v>1344334.91</v>
      </c>
      <c r="H296" s="187">
        <v>4746086.7</v>
      </c>
      <c r="I296" s="187">
        <v>3401751.79</v>
      </c>
      <c r="J296" s="187">
        <v>4040432.9</v>
      </c>
      <c r="K296" s="187">
        <v>21824.88</v>
      </c>
      <c r="L296" s="187">
        <v>0</v>
      </c>
      <c r="M296" s="187">
        <v>171700.34</v>
      </c>
      <c r="N296" s="187">
        <v>2639017.58</v>
      </c>
      <c r="O296" s="187">
        <v>10274727.49</v>
      </c>
      <c r="P296" s="187">
        <v>166315.24</v>
      </c>
      <c r="Q296" s="187">
        <v>80157.47</v>
      </c>
      <c r="R296" s="187">
        <v>1230.08</v>
      </c>
      <c r="S296" s="187">
        <v>0</v>
      </c>
      <c r="T296" s="187">
        <v>0</v>
      </c>
      <c r="U296" s="187">
        <v>0</v>
      </c>
      <c r="V296" s="187">
        <v>247702.79</v>
      </c>
      <c r="W296" s="187">
        <v>72713135.36</v>
      </c>
      <c r="X296" s="187">
        <v>1200000</v>
      </c>
      <c r="Y296" s="187">
        <v>344294.78</v>
      </c>
      <c r="Z296" s="187">
        <v>0</v>
      </c>
      <c r="AA296" s="187">
        <v>128476</v>
      </c>
      <c r="AB296" s="187">
        <v>168490.5</v>
      </c>
      <c r="AC296" s="187">
        <v>169244.56</v>
      </c>
      <c r="AD296" s="187">
        <v>0</v>
      </c>
      <c r="AE296" s="187">
        <v>0</v>
      </c>
      <c r="AF296" s="187">
        <v>0</v>
      </c>
      <c r="AG296" s="187">
        <v>0</v>
      </c>
      <c r="AH296" s="187">
        <v>0</v>
      </c>
      <c r="AI296" s="187">
        <v>71168840.58</v>
      </c>
      <c r="AJ296" s="187">
        <v>-265000</v>
      </c>
      <c r="AK296" s="187">
        <v>-122430</v>
      </c>
      <c r="AL296" s="199">
        <v>-0.15</v>
      </c>
      <c r="AM296" s="187">
        <v>3793174.41</v>
      </c>
      <c r="AN296" s="187">
        <v>67253236</v>
      </c>
      <c r="AO296" s="187">
        <v>52890.53</v>
      </c>
      <c r="AP296" s="187">
        <v>256397.37</v>
      </c>
      <c r="AQ296" s="187">
        <v>203506.84</v>
      </c>
      <c r="AR296" s="187">
        <v>67049729</v>
      </c>
      <c r="AS296" s="187">
        <v>33498142</v>
      </c>
      <c r="AT296" s="187">
        <v>32954086</v>
      </c>
      <c r="AU296" s="187">
        <v>0</v>
      </c>
      <c r="AV296" s="187">
        <v>672532</v>
      </c>
      <c r="AW296" s="187">
        <v>0</v>
      </c>
      <c r="AX296" s="187">
        <v>0</v>
      </c>
      <c r="AY296" s="183" t="s">
        <v>775</v>
      </c>
      <c r="AZ296" s="182" t="s">
        <v>784</v>
      </c>
      <c r="BA296" s="193" t="s">
        <v>67</v>
      </c>
    </row>
    <row r="297" spans="1:53" ht="15">
      <c r="A297" s="21">
        <v>293</v>
      </c>
      <c r="B297" s="22" t="s">
        <v>69</v>
      </c>
      <c r="C297" s="103" t="s">
        <v>70</v>
      </c>
      <c r="D297" s="187">
        <v>6458</v>
      </c>
      <c r="E297" s="187">
        <v>147711703</v>
      </c>
      <c r="F297" s="187">
        <v>68242806.79</v>
      </c>
      <c r="G297" s="187">
        <v>908795.5</v>
      </c>
      <c r="H297" s="187">
        <v>4854663.28</v>
      </c>
      <c r="I297" s="187">
        <v>3945867.78</v>
      </c>
      <c r="J297" s="187">
        <v>3797232.09</v>
      </c>
      <c r="K297" s="187">
        <v>48964.74</v>
      </c>
      <c r="L297" s="187">
        <v>0</v>
      </c>
      <c r="M297" s="187">
        <v>40000</v>
      </c>
      <c r="N297" s="187">
        <v>1589729.92</v>
      </c>
      <c r="O297" s="187">
        <v>9421794.53</v>
      </c>
      <c r="P297" s="187">
        <v>147410.84</v>
      </c>
      <c r="Q297" s="187">
        <v>51849.8</v>
      </c>
      <c r="R297" s="187">
        <v>3628.92</v>
      </c>
      <c r="S297" s="187">
        <v>0</v>
      </c>
      <c r="T297" s="187">
        <v>0</v>
      </c>
      <c r="U297" s="187">
        <v>0</v>
      </c>
      <c r="V297" s="187">
        <v>202889.56</v>
      </c>
      <c r="W297" s="187">
        <v>58618122.7</v>
      </c>
      <c r="X297" s="187">
        <v>1758693.69</v>
      </c>
      <c r="Y297" s="187">
        <v>292540.54</v>
      </c>
      <c r="Z297" s="187">
        <v>0</v>
      </c>
      <c r="AA297" s="187">
        <v>0</v>
      </c>
      <c r="AB297" s="187">
        <v>0</v>
      </c>
      <c r="AC297" s="187">
        <v>0</v>
      </c>
      <c r="AD297" s="187">
        <v>0</v>
      </c>
      <c r="AE297" s="187">
        <v>0</v>
      </c>
      <c r="AF297" s="187">
        <v>0</v>
      </c>
      <c r="AG297" s="187">
        <v>0</v>
      </c>
      <c r="AH297" s="187">
        <v>0</v>
      </c>
      <c r="AI297" s="187">
        <v>56566888.47</v>
      </c>
      <c r="AJ297" s="187">
        <v>278000</v>
      </c>
      <c r="AK297" s="187">
        <v>128436</v>
      </c>
      <c r="AL297" s="199">
        <v>0.19</v>
      </c>
      <c r="AM297" s="187">
        <v>700000</v>
      </c>
      <c r="AN297" s="187">
        <v>55995324</v>
      </c>
      <c r="AO297" s="187">
        <v>42191.56</v>
      </c>
      <c r="AP297" s="187">
        <v>484484.31</v>
      </c>
      <c r="AQ297" s="187">
        <v>442292.75</v>
      </c>
      <c r="AR297" s="187">
        <v>55553031</v>
      </c>
      <c r="AS297" s="187">
        <v>27997662</v>
      </c>
      <c r="AT297" s="187">
        <v>16798597</v>
      </c>
      <c r="AU297" s="187">
        <v>11199065</v>
      </c>
      <c r="AV297" s="187">
        <v>0</v>
      </c>
      <c r="AW297" s="187">
        <v>0</v>
      </c>
      <c r="AX297" s="187">
        <v>0</v>
      </c>
      <c r="AY297" s="183" t="s">
        <v>773</v>
      </c>
      <c r="AZ297" s="183" t="s">
        <v>774</v>
      </c>
      <c r="BA297" s="193" t="s">
        <v>69</v>
      </c>
    </row>
    <row r="298" spans="1:53" ht="15">
      <c r="A298" s="21">
        <v>294</v>
      </c>
      <c r="B298" s="22" t="s">
        <v>71</v>
      </c>
      <c r="C298" s="103" t="s">
        <v>72</v>
      </c>
      <c r="D298" s="187">
        <v>8997</v>
      </c>
      <c r="E298" s="187">
        <v>260771399</v>
      </c>
      <c r="F298" s="187">
        <v>120476386.34</v>
      </c>
      <c r="G298" s="187">
        <v>1858352.11</v>
      </c>
      <c r="H298" s="187">
        <v>3295473.2</v>
      </c>
      <c r="I298" s="187">
        <v>1437121.09</v>
      </c>
      <c r="J298" s="187">
        <v>8081812.87</v>
      </c>
      <c r="K298" s="187">
        <v>29142.96</v>
      </c>
      <c r="L298" s="187">
        <v>0</v>
      </c>
      <c r="M298" s="187">
        <v>1190800</v>
      </c>
      <c r="N298" s="187">
        <v>3603702.47</v>
      </c>
      <c r="O298" s="187">
        <v>14342579.39</v>
      </c>
      <c r="P298" s="187">
        <v>101341.78</v>
      </c>
      <c r="Q298" s="187">
        <v>640119.08</v>
      </c>
      <c r="R298" s="187">
        <v>660.87</v>
      </c>
      <c r="S298" s="187">
        <v>0</v>
      </c>
      <c r="T298" s="187">
        <v>0</v>
      </c>
      <c r="U298" s="187">
        <v>0</v>
      </c>
      <c r="V298" s="187">
        <v>742121.73</v>
      </c>
      <c r="W298" s="187">
        <v>105391685.22</v>
      </c>
      <c r="X298" s="187">
        <v>1210000</v>
      </c>
      <c r="Y298" s="187">
        <v>484461.26</v>
      </c>
      <c r="Z298" s="187">
        <v>0</v>
      </c>
      <c r="AA298" s="187">
        <v>0</v>
      </c>
      <c r="AB298" s="187">
        <v>0</v>
      </c>
      <c r="AC298" s="187">
        <v>0</v>
      </c>
      <c r="AD298" s="187">
        <v>0</v>
      </c>
      <c r="AE298" s="187">
        <v>0</v>
      </c>
      <c r="AF298" s="187">
        <v>0</v>
      </c>
      <c r="AG298" s="187">
        <v>0</v>
      </c>
      <c r="AH298" s="187">
        <v>0</v>
      </c>
      <c r="AI298" s="187">
        <v>103697223.96</v>
      </c>
      <c r="AJ298" s="187">
        <v>-4972500</v>
      </c>
      <c r="AK298" s="187">
        <v>-2297295</v>
      </c>
      <c r="AL298" s="199">
        <v>-1.91</v>
      </c>
      <c r="AM298" s="187">
        <v>2573000</v>
      </c>
      <c r="AN298" s="187">
        <v>98826929</v>
      </c>
      <c r="AO298" s="187">
        <v>44059.69</v>
      </c>
      <c r="AP298" s="187">
        <v>499218.59</v>
      </c>
      <c r="AQ298" s="187">
        <v>455158.9</v>
      </c>
      <c r="AR298" s="187">
        <v>98371770</v>
      </c>
      <c r="AS298" s="187">
        <v>49413465</v>
      </c>
      <c r="AT298" s="187">
        <v>29648079</v>
      </c>
      <c r="AU298" s="187">
        <v>19765386</v>
      </c>
      <c r="AV298" s="187">
        <v>0</v>
      </c>
      <c r="AW298" s="187">
        <v>0</v>
      </c>
      <c r="AX298" s="187">
        <v>0</v>
      </c>
      <c r="AY298" s="183" t="s">
        <v>773</v>
      </c>
      <c r="AZ298" s="183" t="s">
        <v>774</v>
      </c>
      <c r="BA298" s="193" t="s">
        <v>71</v>
      </c>
    </row>
    <row r="299" spans="1:53" ht="15">
      <c r="A299" s="21">
        <v>295</v>
      </c>
      <c r="B299" s="22" t="s">
        <v>73</v>
      </c>
      <c r="C299" s="103" t="s">
        <v>74</v>
      </c>
      <c r="D299" s="187">
        <v>6386</v>
      </c>
      <c r="E299" s="187">
        <v>253607487</v>
      </c>
      <c r="F299" s="187">
        <v>117166658.99</v>
      </c>
      <c r="G299" s="187">
        <v>1847022.06</v>
      </c>
      <c r="H299" s="187">
        <v>2397068.05</v>
      </c>
      <c r="I299" s="187">
        <v>550045.99</v>
      </c>
      <c r="J299" s="187">
        <v>2645746.92</v>
      </c>
      <c r="K299" s="187">
        <v>45287.04</v>
      </c>
      <c r="L299" s="187">
        <v>1688.87</v>
      </c>
      <c r="M299" s="187">
        <v>0</v>
      </c>
      <c r="N299" s="187">
        <v>4615378.98</v>
      </c>
      <c r="O299" s="187">
        <v>7858147.8</v>
      </c>
      <c r="P299" s="187">
        <v>108967.36</v>
      </c>
      <c r="Q299" s="187">
        <v>430328.75</v>
      </c>
      <c r="R299" s="187">
        <v>1213.7</v>
      </c>
      <c r="S299" s="187">
        <v>844.44</v>
      </c>
      <c r="T299" s="187">
        <v>3307.5</v>
      </c>
      <c r="U299" s="187">
        <v>0</v>
      </c>
      <c r="V299" s="187">
        <v>544661.75</v>
      </c>
      <c r="W299" s="187">
        <v>108763849.44</v>
      </c>
      <c r="X299" s="187">
        <v>913616.34</v>
      </c>
      <c r="Y299" s="187">
        <v>308144.76</v>
      </c>
      <c r="Z299" s="187">
        <v>0</v>
      </c>
      <c r="AA299" s="187">
        <v>0</v>
      </c>
      <c r="AB299" s="187">
        <v>0</v>
      </c>
      <c r="AC299" s="187">
        <v>0</v>
      </c>
      <c r="AD299" s="187">
        <v>0</v>
      </c>
      <c r="AE299" s="187">
        <v>0</v>
      </c>
      <c r="AF299" s="187">
        <v>0</v>
      </c>
      <c r="AG299" s="187">
        <v>0</v>
      </c>
      <c r="AH299" s="187">
        <v>0</v>
      </c>
      <c r="AI299" s="187">
        <v>107542088.34</v>
      </c>
      <c r="AJ299" s="187">
        <v>-2696150</v>
      </c>
      <c r="AK299" s="187">
        <v>-1245621.3</v>
      </c>
      <c r="AL299" s="199">
        <v>-1.06</v>
      </c>
      <c r="AM299" s="187">
        <v>4255192.47</v>
      </c>
      <c r="AN299" s="187">
        <v>102041275</v>
      </c>
      <c r="AO299" s="187">
        <v>1345025.55</v>
      </c>
      <c r="AP299" s="187">
        <v>449101.82</v>
      </c>
      <c r="AQ299" s="187">
        <v>-895923.73</v>
      </c>
      <c r="AR299" s="187">
        <v>102937199</v>
      </c>
      <c r="AS299" s="187">
        <v>51020638</v>
      </c>
      <c r="AT299" s="187">
        <v>50000225</v>
      </c>
      <c r="AU299" s="187">
        <v>0</v>
      </c>
      <c r="AV299" s="187">
        <v>1020413</v>
      </c>
      <c r="AW299" s="187">
        <v>0</v>
      </c>
      <c r="AX299" s="187">
        <v>0</v>
      </c>
      <c r="AY299" s="183" t="s">
        <v>781</v>
      </c>
      <c r="AZ299" s="182" t="s">
        <v>805</v>
      </c>
      <c r="BA299" s="193" t="s">
        <v>73</v>
      </c>
    </row>
    <row r="300" spans="1:53" ht="15">
      <c r="A300" s="21">
        <v>296</v>
      </c>
      <c r="B300" s="22" t="s">
        <v>75</v>
      </c>
      <c r="C300" s="103" t="s">
        <v>76</v>
      </c>
      <c r="D300" s="187">
        <v>4472</v>
      </c>
      <c r="E300" s="187">
        <v>163064167</v>
      </c>
      <c r="F300" s="187">
        <v>75335645.15</v>
      </c>
      <c r="G300" s="187">
        <v>1294045.51</v>
      </c>
      <c r="H300" s="187">
        <v>2494112.79</v>
      </c>
      <c r="I300" s="187">
        <v>1200067.28</v>
      </c>
      <c r="J300" s="187">
        <v>3584849.59</v>
      </c>
      <c r="K300" s="187">
        <v>62991.54</v>
      </c>
      <c r="L300" s="187">
        <v>8154.2</v>
      </c>
      <c r="M300" s="187">
        <v>82599.59</v>
      </c>
      <c r="N300" s="187">
        <v>2752577.25</v>
      </c>
      <c r="O300" s="187">
        <v>7691239.45</v>
      </c>
      <c r="P300" s="187">
        <v>1630.61</v>
      </c>
      <c r="Q300" s="187">
        <v>81394.88</v>
      </c>
      <c r="R300" s="187">
        <v>0</v>
      </c>
      <c r="S300" s="187">
        <v>8330.69</v>
      </c>
      <c r="T300" s="187">
        <v>0</v>
      </c>
      <c r="U300" s="187">
        <v>0</v>
      </c>
      <c r="V300" s="187">
        <v>91356.18</v>
      </c>
      <c r="W300" s="187">
        <v>67553049.52</v>
      </c>
      <c r="X300" s="187">
        <v>650000</v>
      </c>
      <c r="Y300" s="187">
        <v>212678.42</v>
      </c>
      <c r="Z300" s="187">
        <v>0</v>
      </c>
      <c r="AA300" s="187">
        <v>0</v>
      </c>
      <c r="AB300" s="187">
        <v>0</v>
      </c>
      <c r="AC300" s="187">
        <v>0</v>
      </c>
      <c r="AD300" s="187">
        <v>0</v>
      </c>
      <c r="AE300" s="187">
        <v>0</v>
      </c>
      <c r="AF300" s="187">
        <v>0</v>
      </c>
      <c r="AG300" s="187">
        <v>0</v>
      </c>
      <c r="AH300" s="187">
        <v>0</v>
      </c>
      <c r="AI300" s="187">
        <v>66690371.1</v>
      </c>
      <c r="AJ300" s="187">
        <v>0</v>
      </c>
      <c r="AK300" s="187">
        <v>0</v>
      </c>
      <c r="AL300" s="199">
        <v>0</v>
      </c>
      <c r="AM300" s="187">
        <v>3377652</v>
      </c>
      <c r="AN300" s="187">
        <v>63312719</v>
      </c>
      <c r="AO300" s="187">
        <v>20470.28</v>
      </c>
      <c r="AP300" s="187">
        <v>68895.47</v>
      </c>
      <c r="AQ300" s="187">
        <v>48425.19</v>
      </c>
      <c r="AR300" s="187">
        <v>63264294</v>
      </c>
      <c r="AS300" s="187">
        <v>31656360</v>
      </c>
      <c r="AT300" s="187">
        <v>25325088</v>
      </c>
      <c r="AU300" s="187">
        <v>6331272</v>
      </c>
      <c r="AV300" s="187">
        <v>0</v>
      </c>
      <c r="AW300" s="187">
        <v>0</v>
      </c>
      <c r="AX300" s="187">
        <v>0</v>
      </c>
      <c r="AY300" s="183" t="s">
        <v>821</v>
      </c>
      <c r="AZ300" s="182" t="s">
        <v>762</v>
      </c>
      <c r="BA300" s="193" t="s">
        <v>75</v>
      </c>
    </row>
    <row r="301" spans="1:53" ht="15">
      <c r="A301" s="21">
        <v>297</v>
      </c>
      <c r="B301" s="22" t="s">
        <v>77</v>
      </c>
      <c r="C301" s="103" t="s">
        <v>78</v>
      </c>
      <c r="D301" s="187">
        <v>3156</v>
      </c>
      <c r="E301" s="187">
        <v>164144275</v>
      </c>
      <c r="F301" s="187">
        <v>75834655.05</v>
      </c>
      <c r="G301" s="187">
        <v>1382422.63</v>
      </c>
      <c r="H301" s="187">
        <v>1109401.74</v>
      </c>
      <c r="I301" s="187">
        <v>-273020.89</v>
      </c>
      <c r="J301" s="187">
        <v>2350398.68</v>
      </c>
      <c r="K301" s="187">
        <v>0</v>
      </c>
      <c r="L301" s="187">
        <v>0</v>
      </c>
      <c r="M301" s="187">
        <v>0</v>
      </c>
      <c r="N301" s="187">
        <v>1064166.6</v>
      </c>
      <c r="O301" s="187">
        <v>3141544.39</v>
      </c>
      <c r="P301" s="187">
        <v>253262.33</v>
      </c>
      <c r="Q301" s="187">
        <v>32925.87</v>
      </c>
      <c r="R301" s="187">
        <v>0</v>
      </c>
      <c r="S301" s="187">
        <v>0</v>
      </c>
      <c r="T301" s="187">
        <v>0</v>
      </c>
      <c r="U301" s="187">
        <v>0</v>
      </c>
      <c r="V301" s="187">
        <v>286188.2</v>
      </c>
      <c r="W301" s="187">
        <v>72406922.46</v>
      </c>
      <c r="X301" s="187">
        <v>1810173.06</v>
      </c>
      <c r="Y301" s="187">
        <v>176395.4</v>
      </c>
      <c r="Z301" s="187">
        <v>0</v>
      </c>
      <c r="AA301" s="187">
        <v>0</v>
      </c>
      <c r="AB301" s="187">
        <v>0</v>
      </c>
      <c r="AC301" s="187">
        <v>0</v>
      </c>
      <c r="AD301" s="187">
        <v>0</v>
      </c>
      <c r="AE301" s="187">
        <v>0</v>
      </c>
      <c r="AF301" s="187">
        <v>0</v>
      </c>
      <c r="AG301" s="187">
        <v>0</v>
      </c>
      <c r="AH301" s="187">
        <v>0</v>
      </c>
      <c r="AI301" s="187">
        <v>70420354</v>
      </c>
      <c r="AJ301" s="187">
        <v>-192695</v>
      </c>
      <c r="AK301" s="187">
        <v>-89025.09</v>
      </c>
      <c r="AL301" s="199">
        <v>-0.12</v>
      </c>
      <c r="AM301" s="187">
        <v>3558814.41</v>
      </c>
      <c r="AN301" s="187">
        <v>66772515</v>
      </c>
      <c r="AO301" s="187">
        <v>430882.32</v>
      </c>
      <c r="AP301" s="187">
        <v>47577.21</v>
      </c>
      <c r="AQ301" s="187">
        <v>-383305.11</v>
      </c>
      <c r="AR301" s="187">
        <v>67155820</v>
      </c>
      <c r="AS301" s="187">
        <v>33386258</v>
      </c>
      <c r="AT301" s="187">
        <v>26709006</v>
      </c>
      <c r="AU301" s="187">
        <v>6677252</v>
      </c>
      <c r="AV301" s="187">
        <v>0</v>
      </c>
      <c r="AW301" s="187">
        <v>0</v>
      </c>
      <c r="AX301" s="187">
        <v>0</v>
      </c>
      <c r="AY301" s="183" t="s">
        <v>797</v>
      </c>
      <c r="AZ301" s="182" t="s">
        <v>762</v>
      </c>
      <c r="BA301" s="193" t="s">
        <v>77</v>
      </c>
    </row>
    <row r="302" spans="1:53" ht="15">
      <c r="A302" s="21">
        <v>298</v>
      </c>
      <c r="B302" s="22" t="s">
        <v>79</v>
      </c>
      <c r="C302" s="103" t="s">
        <v>80</v>
      </c>
      <c r="D302" s="187">
        <v>5210</v>
      </c>
      <c r="E302" s="187">
        <v>69513424</v>
      </c>
      <c r="F302" s="187">
        <v>32115201.89</v>
      </c>
      <c r="G302" s="187">
        <v>492742.62</v>
      </c>
      <c r="H302" s="187">
        <v>2457171.99</v>
      </c>
      <c r="I302" s="187">
        <v>1964429.37</v>
      </c>
      <c r="J302" s="187">
        <v>1649342.88</v>
      </c>
      <c r="K302" s="187">
        <v>62307.61</v>
      </c>
      <c r="L302" s="187">
        <v>17921.56</v>
      </c>
      <c r="M302" s="187">
        <v>1963.5</v>
      </c>
      <c r="N302" s="187">
        <v>650010.96</v>
      </c>
      <c r="O302" s="187">
        <v>4345975.88</v>
      </c>
      <c r="P302" s="187">
        <v>114125.4</v>
      </c>
      <c r="Q302" s="187">
        <v>47957.1</v>
      </c>
      <c r="R302" s="187">
        <v>10935.77</v>
      </c>
      <c r="S302" s="187">
        <v>14628.33</v>
      </c>
      <c r="T302" s="187">
        <v>0</v>
      </c>
      <c r="U302" s="187">
        <v>0</v>
      </c>
      <c r="V302" s="187">
        <v>187646.6</v>
      </c>
      <c r="W302" s="187">
        <v>27581579.41</v>
      </c>
      <c r="X302" s="187">
        <v>293521.75</v>
      </c>
      <c r="Y302" s="187">
        <v>204115.7</v>
      </c>
      <c r="Z302" s="187">
        <v>0</v>
      </c>
      <c r="AA302" s="187">
        <v>0</v>
      </c>
      <c r="AB302" s="187">
        <v>0</v>
      </c>
      <c r="AC302" s="187">
        <v>0</v>
      </c>
      <c r="AD302" s="187">
        <v>0</v>
      </c>
      <c r="AE302" s="187">
        <v>0</v>
      </c>
      <c r="AF302" s="187">
        <v>0</v>
      </c>
      <c r="AG302" s="187">
        <v>0</v>
      </c>
      <c r="AH302" s="187">
        <v>0</v>
      </c>
      <c r="AI302" s="187">
        <v>27083941.96</v>
      </c>
      <c r="AJ302" s="187">
        <v>726425</v>
      </c>
      <c r="AK302" s="187">
        <v>335608.35</v>
      </c>
      <c r="AL302" s="199">
        <v>1.05</v>
      </c>
      <c r="AM302" s="187">
        <v>1054688.7</v>
      </c>
      <c r="AN302" s="187">
        <v>26364862</v>
      </c>
      <c r="AO302" s="187">
        <v>141120.01</v>
      </c>
      <c r="AP302" s="187">
        <v>47405.98</v>
      </c>
      <c r="AQ302" s="187">
        <v>-93714.03</v>
      </c>
      <c r="AR302" s="187">
        <v>26458576</v>
      </c>
      <c r="AS302" s="187">
        <v>13182431</v>
      </c>
      <c r="AT302" s="187">
        <v>10545945</v>
      </c>
      <c r="AU302" s="187">
        <v>2636486</v>
      </c>
      <c r="AV302" s="187">
        <v>0</v>
      </c>
      <c r="AW302" s="187">
        <v>0</v>
      </c>
      <c r="AX302" s="187">
        <v>0</v>
      </c>
      <c r="AY302" s="183" t="s">
        <v>772</v>
      </c>
      <c r="AZ302" s="182" t="s">
        <v>762</v>
      </c>
      <c r="BA302" s="193" t="s">
        <v>79</v>
      </c>
    </row>
    <row r="303" spans="1:53" ht="15">
      <c r="A303" s="21">
        <v>299</v>
      </c>
      <c r="B303" s="22" t="s">
        <v>81</v>
      </c>
      <c r="C303" s="103" t="s">
        <v>82</v>
      </c>
      <c r="D303" s="187">
        <v>3835</v>
      </c>
      <c r="E303" s="187">
        <v>96714979</v>
      </c>
      <c r="F303" s="187">
        <v>44682320.3</v>
      </c>
      <c r="G303" s="187">
        <v>730223.85</v>
      </c>
      <c r="H303" s="187">
        <v>1812477.73</v>
      </c>
      <c r="I303" s="187">
        <v>1082253.88</v>
      </c>
      <c r="J303" s="187">
        <v>4800000</v>
      </c>
      <c r="K303" s="187">
        <v>32414.22</v>
      </c>
      <c r="L303" s="187">
        <v>6703.42</v>
      </c>
      <c r="M303" s="187">
        <v>0</v>
      </c>
      <c r="N303" s="187">
        <v>1050000</v>
      </c>
      <c r="O303" s="187">
        <v>6971371.52</v>
      </c>
      <c r="P303" s="187">
        <v>57062.81</v>
      </c>
      <c r="Q303" s="187">
        <v>407349.81</v>
      </c>
      <c r="R303" s="187">
        <v>0</v>
      </c>
      <c r="S303" s="187">
        <v>4022.05</v>
      </c>
      <c r="T303" s="187">
        <v>6394.08</v>
      </c>
      <c r="U303" s="187">
        <v>0</v>
      </c>
      <c r="V303" s="187">
        <v>474828.75</v>
      </c>
      <c r="W303" s="187">
        <v>37236120.03</v>
      </c>
      <c r="X303" s="187">
        <v>375000</v>
      </c>
      <c r="Y303" s="187">
        <v>181490.44</v>
      </c>
      <c r="Z303" s="187">
        <v>0</v>
      </c>
      <c r="AA303" s="187">
        <v>0</v>
      </c>
      <c r="AB303" s="187">
        <v>0</v>
      </c>
      <c r="AC303" s="187">
        <v>0</v>
      </c>
      <c r="AD303" s="187">
        <v>0</v>
      </c>
      <c r="AE303" s="187">
        <v>0</v>
      </c>
      <c r="AF303" s="187">
        <v>0</v>
      </c>
      <c r="AG303" s="187">
        <v>0</v>
      </c>
      <c r="AH303" s="187">
        <v>0</v>
      </c>
      <c r="AI303" s="187">
        <v>36679629.59</v>
      </c>
      <c r="AJ303" s="187">
        <v>-774000</v>
      </c>
      <c r="AK303" s="187">
        <v>-357588</v>
      </c>
      <c r="AL303" s="199">
        <v>-0.8</v>
      </c>
      <c r="AM303" s="187">
        <v>750000</v>
      </c>
      <c r="AN303" s="187">
        <v>35572042</v>
      </c>
      <c r="AO303" s="187">
        <v>1592.32</v>
      </c>
      <c r="AP303" s="187">
        <v>65607.24</v>
      </c>
      <c r="AQ303" s="187">
        <v>64014.92</v>
      </c>
      <c r="AR303" s="187">
        <v>35508027</v>
      </c>
      <c r="AS303" s="187">
        <v>17786021</v>
      </c>
      <c r="AT303" s="187">
        <v>14228817</v>
      </c>
      <c r="AU303" s="187">
        <v>3557204</v>
      </c>
      <c r="AV303" s="187">
        <v>0</v>
      </c>
      <c r="AW303" s="187">
        <v>0</v>
      </c>
      <c r="AX303" s="187">
        <v>0</v>
      </c>
      <c r="AY303" s="183" t="s">
        <v>816</v>
      </c>
      <c r="AZ303" s="182" t="s">
        <v>762</v>
      </c>
      <c r="BA303" s="193" t="s">
        <v>81</v>
      </c>
    </row>
    <row r="304" spans="1:53" ht="15">
      <c r="A304" s="21">
        <v>300</v>
      </c>
      <c r="B304" s="22" t="s">
        <v>83</v>
      </c>
      <c r="C304" s="103" t="s">
        <v>84</v>
      </c>
      <c r="D304" s="187">
        <v>5168</v>
      </c>
      <c r="E304" s="187">
        <v>81060774</v>
      </c>
      <c r="F304" s="187">
        <v>37450077.59</v>
      </c>
      <c r="G304" s="187">
        <v>517791.04</v>
      </c>
      <c r="H304" s="187">
        <v>3863276.97</v>
      </c>
      <c r="I304" s="187">
        <v>3345485.93</v>
      </c>
      <c r="J304" s="187">
        <v>2257194.85</v>
      </c>
      <c r="K304" s="187">
        <v>133501.63</v>
      </c>
      <c r="L304" s="187">
        <v>80184.63</v>
      </c>
      <c r="M304" s="187">
        <v>64993.57</v>
      </c>
      <c r="N304" s="187">
        <v>1500000</v>
      </c>
      <c r="O304" s="187">
        <v>7381360.61</v>
      </c>
      <c r="P304" s="187">
        <v>75249.28</v>
      </c>
      <c r="Q304" s="187">
        <v>24702.79</v>
      </c>
      <c r="R304" s="187">
        <v>0</v>
      </c>
      <c r="S304" s="187">
        <v>11495.03</v>
      </c>
      <c r="T304" s="187">
        <v>12178.32</v>
      </c>
      <c r="U304" s="187">
        <v>0</v>
      </c>
      <c r="V304" s="187">
        <v>123625.42</v>
      </c>
      <c r="W304" s="187">
        <v>29945091.56</v>
      </c>
      <c r="X304" s="187">
        <v>295000</v>
      </c>
      <c r="Y304" s="187">
        <v>207210.2</v>
      </c>
      <c r="Z304" s="187">
        <v>0</v>
      </c>
      <c r="AA304" s="187">
        <v>0</v>
      </c>
      <c r="AB304" s="187">
        <v>0</v>
      </c>
      <c r="AC304" s="187">
        <v>0</v>
      </c>
      <c r="AD304" s="187">
        <v>0</v>
      </c>
      <c r="AE304" s="187">
        <v>0</v>
      </c>
      <c r="AF304" s="187">
        <v>0</v>
      </c>
      <c r="AG304" s="187">
        <v>0</v>
      </c>
      <c r="AH304" s="187">
        <v>0</v>
      </c>
      <c r="AI304" s="187">
        <v>29442881.36</v>
      </c>
      <c r="AJ304" s="187">
        <v>0</v>
      </c>
      <c r="AK304" s="187">
        <v>0</v>
      </c>
      <c r="AL304" s="199">
        <v>0</v>
      </c>
      <c r="AM304" s="187">
        <v>1000000</v>
      </c>
      <c r="AN304" s="187">
        <v>28442881</v>
      </c>
      <c r="AO304" s="187">
        <v>34006.18</v>
      </c>
      <c r="AP304" s="187">
        <v>203991.84</v>
      </c>
      <c r="AQ304" s="187">
        <v>169985.66</v>
      </c>
      <c r="AR304" s="187">
        <v>28272895</v>
      </c>
      <c r="AS304" s="187">
        <v>14221441</v>
      </c>
      <c r="AT304" s="187">
        <v>11377152</v>
      </c>
      <c r="AU304" s="187">
        <v>2559859</v>
      </c>
      <c r="AV304" s="187">
        <v>284429</v>
      </c>
      <c r="AW304" s="187">
        <v>0</v>
      </c>
      <c r="AX304" s="187">
        <v>0</v>
      </c>
      <c r="AY304" s="183" t="s">
        <v>815</v>
      </c>
      <c r="AZ304" s="182" t="s">
        <v>794</v>
      </c>
      <c r="BA304" s="193" t="s">
        <v>83</v>
      </c>
    </row>
    <row r="305" spans="1:53" ht="15">
      <c r="A305" s="21">
        <v>301</v>
      </c>
      <c r="B305" s="22" t="s">
        <v>85</v>
      </c>
      <c r="C305" s="103" t="s">
        <v>86</v>
      </c>
      <c r="D305" s="187">
        <v>2547</v>
      </c>
      <c r="E305" s="187">
        <v>72516484</v>
      </c>
      <c r="F305" s="187">
        <v>33502615.61</v>
      </c>
      <c r="G305" s="187">
        <v>511280.12</v>
      </c>
      <c r="H305" s="187">
        <v>1725005.47</v>
      </c>
      <c r="I305" s="187">
        <v>1213725.35</v>
      </c>
      <c r="J305" s="187">
        <v>1433098.14</v>
      </c>
      <c r="K305" s="187">
        <v>19222.2</v>
      </c>
      <c r="L305" s="187">
        <v>5319.25</v>
      </c>
      <c r="M305" s="187">
        <v>283752.62</v>
      </c>
      <c r="N305" s="187">
        <v>1109566.39</v>
      </c>
      <c r="O305" s="187">
        <v>4064683.95</v>
      </c>
      <c r="P305" s="187">
        <v>85065.92</v>
      </c>
      <c r="Q305" s="187">
        <v>11507.92</v>
      </c>
      <c r="R305" s="187">
        <v>853.43</v>
      </c>
      <c r="S305" s="187">
        <v>2909.42</v>
      </c>
      <c r="T305" s="187">
        <v>0</v>
      </c>
      <c r="U305" s="187">
        <v>0</v>
      </c>
      <c r="V305" s="187">
        <v>100336.69</v>
      </c>
      <c r="W305" s="187">
        <v>29337594.97</v>
      </c>
      <c r="X305" s="187">
        <v>293375.95</v>
      </c>
      <c r="Y305" s="187">
        <v>113390.84</v>
      </c>
      <c r="Z305" s="187">
        <v>0</v>
      </c>
      <c r="AA305" s="187">
        <v>0</v>
      </c>
      <c r="AB305" s="187">
        <v>0</v>
      </c>
      <c r="AC305" s="187">
        <v>0</v>
      </c>
      <c r="AD305" s="187">
        <v>0</v>
      </c>
      <c r="AE305" s="187">
        <v>0</v>
      </c>
      <c r="AF305" s="187">
        <v>0</v>
      </c>
      <c r="AG305" s="187">
        <v>0</v>
      </c>
      <c r="AH305" s="187">
        <v>0</v>
      </c>
      <c r="AI305" s="187">
        <v>28930828.18</v>
      </c>
      <c r="AJ305" s="187">
        <v>71733</v>
      </c>
      <c r="AK305" s="187">
        <v>33140.65</v>
      </c>
      <c r="AL305" s="199">
        <v>0.1</v>
      </c>
      <c r="AM305" s="187">
        <v>345984.64</v>
      </c>
      <c r="AN305" s="187">
        <v>28617984</v>
      </c>
      <c r="AO305" s="187">
        <v>340986.68</v>
      </c>
      <c r="AP305" s="187">
        <v>55680.21</v>
      </c>
      <c r="AQ305" s="187">
        <v>-285306.47</v>
      </c>
      <c r="AR305" s="187">
        <v>28903290</v>
      </c>
      <c r="AS305" s="187">
        <v>14308992</v>
      </c>
      <c r="AT305" s="187">
        <v>11447194</v>
      </c>
      <c r="AU305" s="187">
        <v>2861798</v>
      </c>
      <c r="AV305" s="187">
        <v>0</v>
      </c>
      <c r="AW305" s="187">
        <v>0</v>
      </c>
      <c r="AX305" s="187">
        <v>0</v>
      </c>
      <c r="AY305" s="183" t="s">
        <v>808</v>
      </c>
      <c r="AZ305" s="182" t="s">
        <v>762</v>
      </c>
      <c r="BA305" s="193" t="s">
        <v>85</v>
      </c>
    </row>
    <row r="306" spans="1:53" ht="15">
      <c r="A306" s="21">
        <v>302</v>
      </c>
      <c r="B306" s="22" t="s">
        <v>87</v>
      </c>
      <c r="C306" s="103" t="s">
        <v>88</v>
      </c>
      <c r="D306" s="187">
        <v>2700</v>
      </c>
      <c r="E306" s="187">
        <v>141877340</v>
      </c>
      <c r="F306" s="187">
        <v>65547331.08</v>
      </c>
      <c r="G306" s="187">
        <v>1279977.57</v>
      </c>
      <c r="H306" s="187">
        <v>1225743.98</v>
      </c>
      <c r="I306" s="187">
        <v>-54233.59</v>
      </c>
      <c r="J306" s="187">
        <v>5490738.2</v>
      </c>
      <c r="K306" s="187">
        <v>43143.6</v>
      </c>
      <c r="L306" s="187">
        <v>836.03</v>
      </c>
      <c r="M306" s="187">
        <v>129505.71</v>
      </c>
      <c r="N306" s="187">
        <v>2377524.94</v>
      </c>
      <c r="O306" s="187">
        <v>7987514.89</v>
      </c>
      <c r="P306" s="187">
        <v>42629.14</v>
      </c>
      <c r="Q306" s="187">
        <v>34032.77</v>
      </c>
      <c r="R306" s="187">
        <v>1370.32</v>
      </c>
      <c r="S306" s="187">
        <v>0</v>
      </c>
      <c r="T306" s="187">
        <v>0</v>
      </c>
      <c r="U306" s="187">
        <v>0</v>
      </c>
      <c r="V306" s="187">
        <v>78032.23</v>
      </c>
      <c r="W306" s="187">
        <v>57481783.96</v>
      </c>
      <c r="X306" s="187">
        <v>517336.04</v>
      </c>
      <c r="Y306" s="187">
        <v>151423.94</v>
      </c>
      <c r="Z306" s="187">
        <v>0</v>
      </c>
      <c r="AA306" s="187">
        <v>0</v>
      </c>
      <c r="AB306" s="187">
        <v>0</v>
      </c>
      <c r="AC306" s="187">
        <v>0</v>
      </c>
      <c r="AD306" s="187">
        <v>0</v>
      </c>
      <c r="AE306" s="187">
        <v>0</v>
      </c>
      <c r="AF306" s="187">
        <v>0</v>
      </c>
      <c r="AG306" s="187">
        <v>0</v>
      </c>
      <c r="AH306" s="187">
        <v>0</v>
      </c>
      <c r="AI306" s="187">
        <v>56813023.98</v>
      </c>
      <c r="AJ306" s="187">
        <v>-1002635</v>
      </c>
      <c r="AK306" s="187">
        <v>-463217.37</v>
      </c>
      <c r="AL306" s="199">
        <v>-0.71</v>
      </c>
      <c r="AM306" s="187">
        <v>653386.52</v>
      </c>
      <c r="AN306" s="187">
        <v>55696420</v>
      </c>
      <c r="AO306" s="187">
        <v>69059.1</v>
      </c>
      <c r="AP306" s="187">
        <v>98869.81</v>
      </c>
      <c r="AQ306" s="187">
        <v>29810.71</v>
      </c>
      <c r="AR306" s="187">
        <v>55666609</v>
      </c>
      <c r="AS306" s="187">
        <v>27848210</v>
      </c>
      <c r="AT306" s="187">
        <v>22278568</v>
      </c>
      <c r="AU306" s="187">
        <v>5569642</v>
      </c>
      <c r="AV306" s="187">
        <v>0</v>
      </c>
      <c r="AW306" s="187">
        <v>0</v>
      </c>
      <c r="AX306" s="187">
        <v>0</v>
      </c>
      <c r="AY306" s="183" t="s">
        <v>797</v>
      </c>
      <c r="AZ306" s="182" t="s">
        <v>762</v>
      </c>
      <c r="BA306" s="193" t="s">
        <v>87</v>
      </c>
    </row>
    <row r="307" spans="1:53" ht="15">
      <c r="A307" s="21">
        <v>303</v>
      </c>
      <c r="B307" s="22" t="s">
        <v>89</v>
      </c>
      <c r="C307" s="103" t="s">
        <v>90</v>
      </c>
      <c r="D307" s="187">
        <v>5044</v>
      </c>
      <c r="E307" s="187">
        <v>194368638</v>
      </c>
      <c r="F307" s="187">
        <v>89798310.76</v>
      </c>
      <c r="G307" s="187">
        <v>1614961.09</v>
      </c>
      <c r="H307" s="187">
        <v>1814082.19</v>
      </c>
      <c r="I307" s="187">
        <v>199121.1</v>
      </c>
      <c r="J307" s="187">
        <v>3494533.08</v>
      </c>
      <c r="K307" s="187">
        <v>34409.38</v>
      </c>
      <c r="L307" s="187">
        <v>30788.54</v>
      </c>
      <c r="M307" s="187">
        <v>80000</v>
      </c>
      <c r="N307" s="187">
        <v>2443874.97</v>
      </c>
      <c r="O307" s="187">
        <v>6282727.07</v>
      </c>
      <c r="P307" s="187">
        <v>32089.01</v>
      </c>
      <c r="Q307" s="187">
        <v>39452.23</v>
      </c>
      <c r="R307" s="187">
        <v>0</v>
      </c>
      <c r="S307" s="187">
        <v>15941.02</v>
      </c>
      <c r="T307" s="187">
        <v>46622.67</v>
      </c>
      <c r="U307" s="187">
        <v>0</v>
      </c>
      <c r="V307" s="187">
        <v>134104.93</v>
      </c>
      <c r="W307" s="187">
        <v>83381478.76</v>
      </c>
      <c r="X307" s="187">
        <v>900000</v>
      </c>
      <c r="Y307" s="187">
        <v>257520.04</v>
      </c>
      <c r="Z307" s="187">
        <v>0</v>
      </c>
      <c r="AA307" s="187">
        <v>0</v>
      </c>
      <c r="AB307" s="187">
        <v>0</v>
      </c>
      <c r="AC307" s="187">
        <v>0</v>
      </c>
      <c r="AD307" s="187">
        <v>0</v>
      </c>
      <c r="AE307" s="187">
        <v>0</v>
      </c>
      <c r="AF307" s="187">
        <v>0</v>
      </c>
      <c r="AG307" s="187">
        <v>0</v>
      </c>
      <c r="AH307" s="187">
        <v>0</v>
      </c>
      <c r="AI307" s="187">
        <v>82223958.72</v>
      </c>
      <c r="AJ307" s="187">
        <v>448838</v>
      </c>
      <c r="AK307" s="187">
        <v>207363.16</v>
      </c>
      <c r="AL307" s="199">
        <v>0.23</v>
      </c>
      <c r="AM307" s="187">
        <v>829453</v>
      </c>
      <c r="AN307" s="187">
        <v>81601869</v>
      </c>
      <c r="AO307" s="187">
        <v>77339.79</v>
      </c>
      <c r="AP307" s="187">
        <v>199465.33</v>
      </c>
      <c r="AQ307" s="187">
        <v>122125.54</v>
      </c>
      <c r="AR307" s="187">
        <v>81479743</v>
      </c>
      <c r="AS307" s="187">
        <v>40800935</v>
      </c>
      <c r="AT307" s="187">
        <v>39984916</v>
      </c>
      <c r="AU307" s="187">
        <v>0</v>
      </c>
      <c r="AV307" s="187">
        <v>816019</v>
      </c>
      <c r="AW307" s="187">
        <v>0</v>
      </c>
      <c r="AX307" s="187">
        <v>0</v>
      </c>
      <c r="AY307" s="183" t="s">
        <v>781</v>
      </c>
      <c r="AZ307" s="182" t="s">
        <v>791</v>
      </c>
      <c r="BA307" s="193" t="s">
        <v>89</v>
      </c>
    </row>
    <row r="308" spans="1:53" ht="15">
      <c r="A308" s="21">
        <v>304</v>
      </c>
      <c r="B308" s="22" t="s">
        <v>91</v>
      </c>
      <c r="C308" s="103" t="s">
        <v>92</v>
      </c>
      <c r="D308" s="187">
        <v>2169</v>
      </c>
      <c r="E308" s="187">
        <v>29156108</v>
      </c>
      <c r="F308" s="187">
        <v>13470121.9</v>
      </c>
      <c r="G308" s="187">
        <v>179809.23</v>
      </c>
      <c r="H308" s="187">
        <v>1150218.89</v>
      </c>
      <c r="I308" s="187">
        <v>970409.66</v>
      </c>
      <c r="J308" s="187">
        <v>713592.56</v>
      </c>
      <c r="K308" s="187">
        <v>53172.73</v>
      </c>
      <c r="L308" s="187">
        <v>44518.46</v>
      </c>
      <c r="M308" s="187">
        <v>47220.89</v>
      </c>
      <c r="N308" s="187">
        <v>383463.52</v>
      </c>
      <c r="O308" s="187">
        <v>2212377.82</v>
      </c>
      <c r="P308" s="187">
        <v>17544.47</v>
      </c>
      <c r="Q308" s="187">
        <v>13180.07</v>
      </c>
      <c r="R308" s="187">
        <v>443.66</v>
      </c>
      <c r="S308" s="187">
        <v>13763.81</v>
      </c>
      <c r="T308" s="187">
        <v>0</v>
      </c>
      <c r="U308" s="187">
        <v>0</v>
      </c>
      <c r="V308" s="187">
        <v>44932.01</v>
      </c>
      <c r="W308" s="187">
        <v>11212812.07</v>
      </c>
      <c r="X308" s="187">
        <v>85000</v>
      </c>
      <c r="Y308" s="187">
        <v>84591.17</v>
      </c>
      <c r="Z308" s="187">
        <v>0</v>
      </c>
      <c r="AA308" s="187">
        <v>0</v>
      </c>
      <c r="AB308" s="187">
        <v>0</v>
      </c>
      <c r="AC308" s="187">
        <v>0</v>
      </c>
      <c r="AD308" s="187">
        <v>0</v>
      </c>
      <c r="AE308" s="187">
        <v>0</v>
      </c>
      <c r="AF308" s="187">
        <v>0</v>
      </c>
      <c r="AG308" s="187">
        <v>0</v>
      </c>
      <c r="AH308" s="187">
        <v>0</v>
      </c>
      <c r="AI308" s="187">
        <v>11043220.9</v>
      </c>
      <c r="AJ308" s="187">
        <v>-196108</v>
      </c>
      <c r="AK308" s="187">
        <v>-90601.9</v>
      </c>
      <c r="AL308" s="199">
        <v>-0.67</v>
      </c>
      <c r="AM308" s="187">
        <v>55000</v>
      </c>
      <c r="AN308" s="187">
        <v>10897619</v>
      </c>
      <c r="AO308" s="187">
        <v>11896.41</v>
      </c>
      <c r="AP308" s="187">
        <v>238583.55</v>
      </c>
      <c r="AQ308" s="187">
        <v>226687.14</v>
      </c>
      <c r="AR308" s="187">
        <v>10670932</v>
      </c>
      <c r="AS308" s="187">
        <v>5448810</v>
      </c>
      <c r="AT308" s="187">
        <v>4359048</v>
      </c>
      <c r="AU308" s="187">
        <v>980786</v>
      </c>
      <c r="AV308" s="187">
        <v>108976</v>
      </c>
      <c r="AW308" s="187">
        <v>0</v>
      </c>
      <c r="AX308" s="187">
        <v>0</v>
      </c>
      <c r="AY308" s="183" t="s">
        <v>812</v>
      </c>
      <c r="AZ308" s="182" t="s">
        <v>813</v>
      </c>
      <c r="BA308" s="193" t="s">
        <v>91</v>
      </c>
    </row>
    <row r="309" spans="1:53" ht="15">
      <c r="A309" s="21">
        <v>305</v>
      </c>
      <c r="B309" s="22" t="s">
        <v>93</v>
      </c>
      <c r="C309" s="103" t="s">
        <v>94</v>
      </c>
      <c r="D309" s="187">
        <v>5168</v>
      </c>
      <c r="E309" s="187">
        <v>79410081</v>
      </c>
      <c r="F309" s="187">
        <v>36687457.42</v>
      </c>
      <c r="G309" s="187">
        <v>529984.7</v>
      </c>
      <c r="H309" s="187">
        <v>3295727</v>
      </c>
      <c r="I309" s="187">
        <v>2765742.3</v>
      </c>
      <c r="J309" s="187">
        <v>2227878</v>
      </c>
      <c r="K309" s="187">
        <v>103637.5</v>
      </c>
      <c r="L309" s="187">
        <v>83935.9</v>
      </c>
      <c r="M309" s="187">
        <v>0</v>
      </c>
      <c r="N309" s="187">
        <v>881788</v>
      </c>
      <c r="O309" s="187">
        <v>6062981.7</v>
      </c>
      <c r="P309" s="187">
        <v>119399.81</v>
      </c>
      <c r="Q309" s="187">
        <v>4772.46</v>
      </c>
      <c r="R309" s="187">
        <v>1450.67</v>
      </c>
      <c r="S309" s="187">
        <v>62903.33</v>
      </c>
      <c r="T309" s="187">
        <v>0</v>
      </c>
      <c r="U309" s="187">
        <v>0</v>
      </c>
      <c r="V309" s="187">
        <v>188526.27</v>
      </c>
      <c r="W309" s="187">
        <v>30435949.45</v>
      </c>
      <c r="X309" s="187">
        <v>302311.3</v>
      </c>
      <c r="Y309" s="187">
        <v>204819.45</v>
      </c>
      <c r="Z309" s="187">
        <v>0</v>
      </c>
      <c r="AA309" s="187">
        <v>0</v>
      </c>
      <c r="AB309" s="187">
        <v>0</v>
      </c>
      <c r="AC309" s="187">
        <v>0</v>
      </c>
      <c r="AD309" s="187">
        <v>0</v>
      </c>
      <c r="AE309" s="187">
        <v>0</v>
      </c>
      <c r="AF309" s="187">
        <v>0</v>
      </c>
      <c r="AG309" s="187">
        <v>0</v>
      </c>
      <c r="AH309" s="187">
        <v>0</v>
      </c>
      <c r="AI309" s="187">
        <v>29928818.7</v>
      </c>
      <c r="AJ309" s="187">
        <v>0</v>
      </c>
      <c r="AK309" s="187">
        <v>0</v>
      </c>
      <c r="AL309" s="199">
        <v>0</v>
      </c>
      <c r="AM309" s="187">
        <v>3010028.06</v>
      </c>
      <c r="AN309" s="187">
        <v>26918791</v>
      </c>
      <c r="AO309" s="187">
        <v>111682.1</v>
      </c>
      <c r="AP309" s="187">
        <v>27505.48</v>
      </c>
      <c r="AQ309" s="187">
        <v>-84176.62</v>
      </c>
      <c r="AR309" s="187">
        <v>27002968</v>
      </c>
      <c r="AS309" s="187">
        <v>13459396</v>
      </c>
      <c r="AT309" s="187">
        <v>10767516</v>
      </c>
      <c r="AU309" s="187">
        <v>2422691</v>
      </c>
      <c r="AV309" s="187">
        <v>269188</v>
      </c>
      <c r="AW309" s="187">
        <v>0</v>
      </c>
      <c r="AX309" s="187">
        <v>0</v>
      </c>
      <c r="AY309" s="183" t="s">
        <v>806</v>
      </c>
      <c r="AZ309" s="182" t="s">
        <v>790</v>
      </c>
      <c r="BA309" s="193" t="s">
        <v>93</v>
      </c>
    </row>
    <row r="310" spans="1:53" ht="15">
      <c r="A310" s="21">
        <v>306</v>
      </c>
      <c r="B310" s="22" t="s">
        <v>95</v>
      </c>
      <c r="C310" s="103" t="s">
        <v>96</v>
      </c>
      <c r="D310" s="187">
        <v>3109</v>
      </c>
      <c r="E310" s="187">
        <v>80724147</v>
      </c>
      <c r="F310" s="187">
        <v>37294555.91</v>
      </c>
      <c r="G310" s="187">
        <v>616889.25</v>
      </c>
      <c r="H310" s="187">
        <v>1773255.26</v>
      </c>
      <c r="I310" s="187">
        <v>1156366.01</v>
      </c>
      <c r="J310" s="187">
        <v>2329001.35</v>
      </c>
      <c r="K310" s="187">
        <v>0</v>
      </c>
      <c r="L310" s="187">
        <v>5263.43</v>
      </c>
      <c r="M310" s="187">
        <v>36257.31</v>
      </c>
      <c r="N310" s="187">
        <v>1627004.11</v>
      </c>
      <c r="O310" s="187">
        <v>5153892.21</v>
      </c>
      <c r="P310" s="187">
        <v>8025.84</v>
      </c>
      <c r="Q310" s="187">
        <v>33617.89</v>
      </c>
      <c r="R310" s="187">
        <v>0</v>
      </c>
      <c r="S310" s="187">
        <v>2571.66</v>
      </c>
      <c r="T310" s="187">
        <v>0</v>
      </c>
      <c r="U310" s="187">
        <v>0</v>
      </c>
      <c r="V310" s="187">
        <v>44215.39</v>
      </c>
      <c r="W310" s="187">
        <v>32096448.31</v>
      </c>
      <c r="X310" s="187">
        <v>304296.72</v>
      </c>
      <c r="Y310" s="187">
        <v>134046.28</v>
      </c>
      <c r="Z310" s="187">
        <v>0</v>
      </c>
      <c r="AA310" s="187">
        <v>0</v>
      </c>
      <c r="AB310" s="187">
        <v>0</v>
      </c>
      <c r="AC310" s="187">
        <v>0</v>
      </c>
      <c r="AD310" s="187">
        <v>0</v>
      </c>
      <c r="AE310" s="187">
        <v>0</v>
      </c>
      <c r="AF310" s="187">
        <v>0</v>
      </c>
      <c r="AG310" s="187">
        <v>0</v>
      </c>
      <c r="AH310" s="187">
        <v>0</v>
      </c>
      <c r="AI310" s="187">
        <v>31658105.31</v>
      </c>
      <c r="AJ310" s="187">
        <v>-7775</v>
      </c>
      <c r="AK310" s="187">
        <v>-3592.05</v>
      </c>
      <c r="AL310" s="199">
        <v>-0.01</v>
      </c>
      <c r="AM310" s="187">
        <v>1400000</v>
      </c>
      <c r="AN310" s="187">
        <v>30254513</v>
      </c>
      <c r="AO310" s="187">
        <v>138214.2</v>
      </c>
      <c r="AP310" s="187">
        <v>19708.88</v>
      </c>
      <c r="AQ310" s="187">
        <v>-118505.32</v>
      </c>
      <c r="AR310" s="187">
        <v>30373018</v>
      </c>
      <c r="AS310" s="187">
        <v>15127257</v>
      </c>
      <c r="AT310" s="187">
        <v>12101805</v>
      </c>
      <c r="AU310" s="187">
        <v>2722906</v>
      </c>
      <c r="AV310" s="187">
        <v>302545</v>
      </c>
      <c r="AW310" s="187">
        <v>0</v>
      </c>
      <c r="AX310" s="187">
        <v>0</v>
      </c>
      <c r="AY310" s="183" t="s">
        <v>798</v>
      </c>
      <c r="AZ310" s="182" t="s">
        <v>787</v>
      </c>
      <c r="BA310" s="193" t="s">
        <v>95</v>
      </c>
    </row>
    <row r="311" spans="1:53" ht="15">
      <c r="A311" s="21">
        <v>307</v>
      </c>
      <c r="B311" s="22" t="s">
        <v>97</v>
      </c>
      <c r="C311" s="103" t="s">
        <v>98</v>
      </c>
      <c r="D311" s="187">
        <v>2658</v>
      </c>
      <c r="E311" s="187">
        <v>42350592</v>
      </c>
      <c r="F311" s="187">
        <v>19565973.5</v>
      </c>
      <c r="G311" s="187">
        <v>301969.22</v>
      </c>
      <c r="H311" s="187">
        <v>1509555.16</v>
      </c>
      <c r="I311" s="187">
        <v>1207585.94</v>
      </c>
      <c r="J311" s="187">
        <v>1292100.2</v>
      </c>
      <c r="K311" s="187">
        <v>24576.78</v>
      </c>
      <c r="L311" s="187">
        <v>31285.16</v>
      </c>
      <c r="M311" s="187">
        <v>20000</v>
      </c>
      <c r="N311" s="187">
        <v>408884.35</v>
      </c>
      <c r="O311" s="187">
        <v>2984432.43</v>
      </c>
      <c r="P311" s="187">
        <v>28201.48</v>
      </c>
      <c r="Q311" s="187">
        <v>32312.78</v>
      </c>
      <c r="R311" s="187">
        <v>1738.01</v>
      </c>
      <c r="S311" s="187">
        <v>6506.85</v>
      </c>
      <c r="T311" s="187">
        <v>0</v>
      </c>
      <c r="U311" s="187">
        <v>0</v>
      </c>
      <c r="V311" s="187">
        <v>68759.12</v>
      </c>
      <c r="W311" s="187">
        <v>16512781.95</v>
      </c>
      <c r="X311" s="187">
        <v>165128</v>
      </c>
      <c r="Y311" s="187">
        <v>105838.27</v>
      </c>
      <c r="Z311" s="187">
        <v>0</v>
      </c>
      <c r="AA311" s="187">
        <v>0</v>
      </c>
      <c r="AB311" s="187">
        <v>0</v>
      </c>
      <c r="AC311" s="187">
        <v>0</v>
      </c>
      <c r="AD311" s="187">
        <v>0</v>
      </c>
      <c r="AE311" s="187">
        <v>0</v>
      </c>
      <c r="AF311" s="187">
        <v>0</v>
      </c>
      <c r="AG311" s="187">
        <v>0</v>
      </c>
      <c r="AH311" s="187">
        <v>0</v>
      </c>
      <c r="AI311" s="187">
        <v>16241815.68</v>
      </c>
      <c r="AJ311" s="187">
        <v>0</v>
      </c>
      <c r="AK311" s="187">
        <v>0</v>
      </c>
      <c r="AL311" s="199">
        <v>0</v>
      </c>
      <c r="AM311" s="187">
        <v>245750</v>
      </c>
      <c r="AN311" s="187">
        <v>15996066</v>
      </c>
      <c r="AO311" s="187">
        <v>608.64</v>
      </c>
      <c r="AP311" s="187">
        <v>62274.06</v>
      </c>
      <c r="AQ311" s="187">
        <v>61665.42</v>
      </c>
      <c r="AR311" s="187">
        <v>15934401</v>
      </c>
      <c r="AS311" s="187">
        <v>7998033</v>
      </c>
      <c r="AT311" s="187">
        <v>6398426</v>
      </c>
      <c r="AU311" s="187">
        <v>1599607</v>
      </c>
      <c r="AV311" s="187">
        <v>0</v>
      </c>
      <c r="AW311" s="187">
        <v>0</v>
      </c>
      <c r="AX311" s="187">
        <v>0</v>
      </c>
      <c r="AY311" s="183" t="s">
        <v>789</v>
      </c>
      <c r="AZ311" s="182" t="s">
        <v>762</v>
      </c>
      <c r="BA311" s="193" t="s">
        <v>97</v>
      </c>
    </row>
    <row r="312" spans="1:53" ht="15">
      <c r="A312" s="21">
        <v>308</v>
      </c>
      <c r="B312" s="22" t="s">
        <v>99</v>
      </c>
      <c r="C312" s="103" t="s">
        <v>100</v>
      </c>
      <c r="D312" s="187">
        <v>3756</v>
      </c>
      <c r="E312" s="187">
        <v>77559241</v>
      </c>
      <c r="F312" s="187">
        <v>35832369.34</v>
      </c>
      <c r="G312" s="187">
        <v>551586.33</v>
      </c>
      <c r="H312" s="187">
        <v>2063467.3</v>
      </c>
      <c r="I312" s="187">
        <v>1511880.97</v>
      </c>
      <c r="J312" s="187">
        <v>2120347.74</v>
      </c>
      <c r="K312" s="187">
        <v>83738.15</v>
      </c>
      <c r="L312" s="187">
        <v>42201.54</v>
      </c>
      <c r="M312" s="187">
        <v>0</v>
      </c>
      <c r="N312" s="187">
        <v>651205.74</v>
      </c>
      <c r="O312" s="187">
        <v>4409374.14</v>
      </c>
      <c r="P312" s="187">
        <v>76551.63</v>
      </c>
      <c r="Q312" s="187">
        <v>913.74</v>
      </c>
      <c r="R312" s="187">
        <v>0</v>
      </c>
      <c r="S312" s="187">
        <v>3373.54</v>
      </c>
      <c r="T312" s="187">
        <v>0</v>
      </c>
      <c r="U312" s="187">
        <v>0</v>
      </c>
      <c r="V312" s="187">
        <v>80838.91</v>
      </c>
      <c r="W312" s="187">
        <v>31342156.29</v>
      </c>
      <c r="X312" s="187">
        <v>191692</v>
      </c>
      <c r="Y312" s="187">
        <v>163678.26</v>
      </c>
      <c r="Z312" s="187">
        <v>0</v>
      </c>
      <c r="AA312" s="187">
        <v>0</v>
      </c>
      <c r="AB312" s="187">
        <v>0</v>
      </c>
      <c r="AC312" s="187">
        <v>0</v>
      </c>
      <c r="AD312" s="187">
        <v>0</v>
      </c>
      <c r="AE312" s="187">
        <v>0</v>
      </c>
      <c r="AF312" s="187">
        <v>0</v>
      </c>
      <c r="AG312" s="187">
        <v>0</v>
      </c>
      <c r="AH312" s="187">
        <v>0</v>
      </c>
      <c r="AI312" s="187">
        <v>30986786.03</v>
      </c>
      <c r="AJ312" s="187">
        <v>-62370</v>
      </c>
      <c r="AK312" s="187">
        <v>-28814.94</v>
      </c>
      <c r="AL312" s="199">
        <v>-0.08</v>
      </c>
      <c r="AM312" s="187">
        <v>2086238</v>
      </c>
      <c r="AN312" s="187">
        <v>28871733</v>
      </c>
      <c r="AO312" s="187">
        <v>30612.56</v>
      </c>
      <c r="AP312" s="187">
        <v>128493.86</v>
      </c>
      <c r="AQ312" s="187">
        <v>97881.3</v>
      </c>
      <c r="AR312" s="187">
        <v>28773852</v>
      </c>
      <c r="AS312" s="187">
        <v>14435867</v>
      </c>
      <c r="AT312" s="187">
        <v>11548693</v>
      </c>
      <c r="AU312" s="187">
        <v>2887173</v>
      </c>
      <c r="AV312" s="187">
        <v>0</v>
      </c>
      <c r="AW312" s="187">
        <v>0</v>
      </c>
      <c r="AX312" s="187">
        <v>0</v>
      </c>
      <c r="AY312" s="183" t="s">
        <v>804</v>
      </c>
      <c r="AZ312" s="182" t="s">
        <v>762</v>
      </c>
      <c r="BA312" s="193" t="s">
        <v>99</v>
      </c>
    </row>
    <row r="313" spans="1:53" ht="15">
      <c r="A313" s="21">
        <v>309</v>
      </c>
      <c r="B313" s="22" t="s">
        <v>101</v>
      </c>
      <c r="C313" s="103" t="s">
        <v>102</v>
      </c>
      <c r="D313" s="187">
        <v>1853</v>
      </c>
      <c r="E313" s="187">
        <v>31480366</v>
      </c>
      <c r="F313" s="187">
        <v>14543929.09</v>
      </c>
      <c r="G313" s="187">
        <v>221028.17</v>
      </c>
      <c r="H313" s="187">
        <v>1167493.48</v>
      </c>
      <c r="I313" s="187">
        <v>946465.31</v>
      </c>
      <c r="J313" s="187">
        <v>511460.92</v>
      </c>
      <c r="K313" s="187">
        <v>10041.72</v>
      </c>
      <c r="L313" s="187">
        <v>40612.07</v>
      </c>
      <c r="M313" s="187">
        <v>0</v>
      </c>
      <c r="N313" s="187">
        <v>161774.68</v>
      </c>
      <c r="O313" s="187">
        <v>1670354.7</v>
      </c>
      <c r="P313" s="187">
        <v>27443.06</v>
      </c>
      <c r="Q313" s="187">
        <v>79064.76</v>
      </c>
      <c r="R313" s="187">
        <v>2030.01</v>
      </c>
      <c r="S313" s="187">
        <v>40611.91</v>
      </c>
      <c r="T313" s="187">
        <v>54222.52</v>
      </c>
      <c r="U313" s="187">
        <v>0</v>
      </c>
      <c r="V313" s="187">
        <v>203372.26</v>
      </c>
      <c r="W313" s="187">
        <v>12670202.13</v>
      </c>
      <c r="X313" s="187">
        <v>100000</v>
      </c>
      <c r="Y313" s="187">
        <v>74427.02</v>
      </c>
      <c r="Z313" s="187">
        <v>0</v>
      </c>
      <c r="AA313" s="187">
        <v>0</v>
      </c>
      <c r="AB313" s="187">
        <v>0</v>
      </c>
      <c r="AC313" s="187">
        <v>0</v>
      </c>
      <c r="AD313" s="187">
        <v>0</v>
      </c>
      <c r="AE313" s="187">
        <v>0</v>
      </c>
      <c r="AF313" s="187">
        <v>0</v>
      </c>
      <c r="AG313" s="187">
        <v>0</v>
      </c>
      <c r="AH313" s="187">
        <v>0</v>
      </c>
      <c r="AI313" s="187">
        <v>12495775.11</v>
      </c>
      <c r="AJ313" s="187">
        <v>-235000</v>
      </c>
      <c r="AK313" s="187">
        <v>-108570</v>
      </c>
      <c r="AL313" s="199">
        <v>-0.75</v>
      </c>
      <c r="AM313" s="187">
        <v>2000000</v>
      </c>
      <c r="AN313" s="187">
        <v>10387205</v>
      </c>
      <c r="AO313" s="187">
        <v>59713.68</v>
      </c>
      <c r="AP313" s="187">
        <v>961707.31</v>
      </c>
      <c r="AQ313" s="187">
        <v>901993.63</v>
      </c>
      <c r="AR313" s="187">
        <v>9485211</v>
      </c>
      <c r="AS313" s="187">
        <v>5193603</v>
      </c>
      <c r="AT313" s="187">
        <v>4154882</v>
      </c>
      <c r="AU313" s="187">
        <v>934848</v>
      </c>
      <c r="AV313" s="187">
        <v>103872</v>
      </c>
      <c r="AW313" s="187">
        <v>0</v>
      </c>
      <c r="AX313" s="187">
        <v>0</v>
      </c>
      <c r="AY313" s="183" t="s">
        <v>820</v>
      </c>
      <c r="AZ313" s="182" t="s">
        <v>813</v>
      </c>
      <c r="BA313" s="193" t="s">
        <v>101</v>
      </c>
    </row>
    <row r="314" spans="1:53" ht="15">
      <c r="A314" s="21">
        <v>310</v>
      </c>
      <c r="B314" s="22" t="s">
        <v>103</v>
      </c>
      <c r="C314" s="103" t="s">
        <v>104</v>
      </c>
      <c r="D314" s="187">
        <v>35125</v>
      </c>
      <c r="E314" s="187">
        <v>4230179454</v>
      </c>
      <c r="F314" s="187">
        <v>1954342907.75</v>
      </c>
      <c r="G314" s="187">
        <v>36860718.04</v>
      </c>
      <c r="H314" s="187">
        <v>1846487.56</v>
      </c>
      <c r="I314" s="187">
        <v>-35014230.48</v>
      </c>
      <c r="J314" s="187">
        <v>61574649.39</v>
      </c>
      <c r="K314" s="187">
        <v>22231.2</v>
      </c>
      <c r="L314" s="187">
        <v>0</v>
      </c>
      <c r="M314" s="187">
        <v>0</v>
      </c>
      <c r="N314" s="187">
        <v>71050727.44</v>
      </c>
      <c r="O314" s="187">
        <v>97633377.55</v>
      </c>
      <c r="P314" s="187">
        <v>355412.71</v>
      </c>
      <c r="Q314" s="187">
        <v>9854.02</v>
      </c>
      <c r="R314" s="187">
        <v>5557.8</v>
      </c>
      <c r="S314" s="187">
        <v>0</v>
      </c>
      <c r="T314" s="187">
        <v>0</v>
      </c>
      <c r="U314" s="187">
        <v>0</v>
      </c>
      <c r="V314" s="187">
        <v>370824.53</v>
      </c>
      <c r="W314" s="187">
        <v>1856338705.67</v>
      </c>
      <c r="X314" s="187">
        <v>24132403.17</v>
      </c>
      <c r="Y314" s="187">
        <v>3180113.9</v>
      </c>
      <c r="Z314" s="187">
        <v>0</v>
      </c>
      <c r="AA314" s="187">
        <v>0</v>
      </c>
      <c r="AB314" s="187">
        <v>0</v>
      </c>
      <c r="AC314" s="187">
        <v>0</v>
      </c>
      <c r="AD314" s="187">
        <v>0</v>
      </c>
      <c r="AE314" s="187">
        <v>0</v>
      </c>
      <c r="AF314" s="187">
        <v>0</v>
      </c>
      <c r="AG314" s="187">
        <v>0</v>
      </c>
      <c r="AH314" s="187">
        <v>0</v>
      </c>
      <c r="AI314" s="187">
        <v>1829026188.6</v>
      </c>
      <c r="AJ314" s="187">
        <v>0</v>
      </c>
      <c r="AK314" s="187">
        <v>0</v>
      </c>
      <c r="AL314" s="199">
        <v>0</v>
      </c>
      <c r="AM314" s="187">
        <v>259887418.79</v>
      </c>
      <c r="AN314" s="187">
        <v>1569138770</v>
      </c>
      <c r="AO314" s="187">
        <v>152256.21</v>
      </c>
      <c r="AP314" s="187">
        <v>14636484.19</v>
      </c>
      <c r="AQ314" s="187">
        <v>14484227.98</v>
      </c>
      <c r="AR314" s="187">
        <v>1554654542</v>
      </c>
      <c r="AS314" s="187">
        <v>784569385</v>
      </c>
      <c r="AT314" s="187">
        <v>470741631</v>
      </c>
      <c r="AU314" s="187">
        <v>313827754</v>
      </c>
      <c r="AV314" s="187">
        <v>0</v>
      </c>
      <c r="AW314" s="187">
        <v>0</v>
      </c>
      <c r="AX314" s="187">
        <v>0</v>
      </c>
      <c r="AY314" s="183" t="s">
        <v>773</v>
      </c>
      <c r="AZ314" s="183" t="s">
        <v>774</v>
      </c>
      <c r="BA314" s="193" t="s">
        <v>103</v>
      </c>
    </row>
    <row r="315" spans="1:53" ht="15">
      <c r="A315" s="21">
        <v>311</v>
      </c>
      <c r="B315" s="22" t="s">
        <v>105</v>
      </c>
      <c r="C315" s="103" t="s">
        <v>106</v>
      </c>
      <c r="D315" s="187">
        <v>2702</v>
      </c>
      <c r="E315" s="187">
        <v>42592677</v>
      </c>
      <c r="F315" s="187">
        <v>19677816.77</v>
      </c>
      <c r="G315" s="187">
        <v>310449.89</v>
      </c>
      <c r="H315" s="187">
        <v>1417481</v>
      </c>
      <c r="I315" s="187">
        <v>1107031.11</v>
      </c>
      <c r="J315" s="187">
        <v>841068.3</v>
      </c>
      <c r="K315" s="187">
        <v>69564.9</v>
      </c>
      <c r="L315" s="187">
        <v>0</v>
      </c>
      <c r="M315" s="187">
        <v>0</v>
      </c>
      <c r="N315" s="187">
        <v>459670</v>
      </c>
      <c r="O315" s="187">
        <v>2477334.31</v>
      </c>
      <c r="P315" s="187">
        <v>24169.36</v>
      </c>
      <c r="Q315" s="187">
        <v>74951.7</v>
      </c>
      <c r="R315" s="187">
        <v>0</v>
      </c>
      <c r="S315" s="187">
        <v>0</v>
      </c>
      <c r="T315" s="187">
        <v>0</v>
      </c>
      <c r="U315" s="187">
        <v>0</v>
      </c>
      <c r="V315" s="187">
        <v>99121.06</v>
      </c>
      <c r="W315" s="187">
        <v>17101361.4</v>
      </c>
      <c r="X315" s="187">
        <v>339878.44</v>
      </c>
      <c r="Y315" s="187">
        <v>107439.46</v>
      </c>
      <c r="Z315" s="187">
        <v>0</v>
      </c>
      <c r="AA315" s="187">
        <v>0</v>
      </c>
      <c r="AB315" s="187">
        <v>0</v>
      </c>
      <c r="AC315" s="187">
        <v>0</v>
      </c>
      <c r="AD315" s="187">
        <v>0</v>
      </c>
      <c r="AE315" s="187">
        <v>0</v>
      </c>
      <c r="AF315" s="187">
        <v>0</v>
      </c>
      <c r="AG315" s="187">
        <v>0</v>
      </c>
      <c r="AH315" s="187">
        <v>0</v>
      </c>
      <c r="AI315" s="187">
        <v>16654043.5</v>
      </c>
      <c r="AJ315" s="187">
        <v>0</v>
      </c>
      <c r="AK315" s="187">
        <v>0</v>
      </c>
      <c r="AL315" s="199">
        <v>0</v>
      </c>
      <c r="AM315" s="187">
        <v>1061767.04</v>
      </c>
      <c r="AN315" s="187">
        <v>15592276</v>
      </c>
      <c r="AO315" s="187">
        <v>63402.62</v>
      </c>
      <c r="AP315" s="187">
        <v>35623.33</v>
      </c>
      <c r="AQ315" s="187">
        <v>-27779.29</v>
      </c>
      <c r="AR315" s="187">
        <v>15620055</v>
      </c>
      <c r="AS315" s="187">
        <v>7796138</v>
      </c>
      <c r="AT315" s="187">
        <v>6236910</v>
      </c>
      <c r="AU315" s="187">
        <v>1403305</v>
      </c>
      <c r="AV315" s="187">
        <v>155923</v>
      </c>
      <c r="AW315" s="187">
        <v>0</v>
      </c>
      <c r="AX315" s="187">
        <v>0</v>
      </c>
      <c r="AY315" s="183" t="s">
        <v>806</v>
      </c>
      <c r="AZ315" s="182" t="s">
        <v>790</v>
      </c>
      <c r="BA315" s="193" t="s">
        <v>105</v>
      </c>
    </row>
    <row r="316" spans="1:53" ht="15">
      <c r="A316" s="21">
        <v>312</v>
      </c>
      <c r="B316" s="22" t="s">
        <v>107</v>
      </c>
      <c r="C316" s="103" t="s">
        <v>108</v>
      </c>
      <c r="D316" s="187">
        <v>9067</v>
      </c>
      <c r="E316" s="187">
        <v>205617588</v>
      </c>
      <c r="F316" s="187">
        <v>94995325.66</v>
      </c>
      <c r="G316" s="187">
        <v>1525095.69</v>
      </c>
      <c r="H316" s="187">
        <v>4530805.5</v>
      </c>
      <c r="I316" s="187">
        <v>3005709.81</v>
      </c>
      <c r="J316" s="187">
        <v>4531170</v>
      </c>
      <c r="K316" s="187">
        <v>156613.29</v>
      </c>
      <c r="L316" s="187">
        <v>0</v>
      </c>
      <c r="M316" s="187">
        <v>0</v>
      </c>
      <c r="N316" s="187">
        <v>4772306.99</v>
      </c>
      <c r="O316" s="187">
        <v>12465800.09</v>
      </c>
      <c r="P316" s="187">
        <v>706983.17</v>
      </c>
      <c r="Q316" s="187">
        <v>411101.3</v>
      </c>
      <c r="R316" s="187">
        <v>27472.53</v>
      </c>
      <c r="S316" s="187">
        <v>0</v>
      </c>
      <c r="T316" s="187">
        <v>0</v>
      </c>
      <c r="U316" s="187">
        <v>0</v>
      </c>
      <c r="V316" s="187">
        <v>1145557</v>
      </c>
      <c r="W316" s="187">
        <v>81383968.57</v>
      </c>
      <c r="X316" s="187">
        <v>1069157.35</v>
      </c>
      <c r="Y316" s="187">
        <v>387574.93</v>
      </c>
      <c r="Z316" s="187">
        <v>0</v>
      </c>
      <c r="AA316" s="187">
        <v>0</v>
      </c>
      <c r="AB316" s="187">
        <v>0</v>
      </c>
      <c r="AC316" s="187">
        <v>0</v>
      </c>
      <c r="AD316" s="187">
        <v>0</v>
      </c>
      <c r="AE316" s="187">
        <v>0</v>
      </c>
      <c r="AF316" s="187">
        <v>0</v>
      </c>
      <c r="AG316" s="187">
        <v>0</v>
      </c>
      <c r="AH316" s="187">
        <v>0</v>
      </c>
      <c r="AI316" s="187">
        <v>79927236.29</v>
      </c>
      <c r="AJ316" s="187">
        <v>0</v>
      </c>
      <c r="AK316" s="187">
        <v>0</v>
      </c>
      <c r="AL316" s="199">
        <v>0</v>
      </c>
      <c r="AM316" s="187">
        <v>4069198.43</v>
      </c>
      <c r="AN316" s="187">
        <v>75858038</v>
      </c>
      <c r="AO316" s="187">
        <v>646051.63</v>
      </c>
      <c r="AP316" s="187">
        <v>100189.1</v>
      </c>
      <c r="AQ316" s="187">
        <v>-545862.53</v>
      </c>
      <c r="AR316" s="187">
        <v>76403901</v>
      </c>
      <c r="AS316" s="187">
        <v>37929019</v>
      </c>
      <c r="AT316" s="187">
        <v>37170439</v>
      </c>
      <c r="AU316" s="187">
        <v>0</v>
      </c>
      <c r="AV316" s="187">
        <v>758580</v>
      </c>
      <c r="AW316" s="187">
        <v>0</v>
      </c>
      <c r="AX316" s="187">
        <v>0</v>
      </c>
      <c r="AY316" s="183" t="s">
        <v>775</v>
      </c>
      <c r="AZ316" s="182" t="s">
        <v>788</v>
      </c>
      <c r="BA316" s="193" t="s">
        <v>107</v>
      </c>
    </row>
    <row r="317" spans="1:53" ht="15">
      <c r="A317" s="21">
        <v>313</v>
      </c>
      <c r="B317" s="22" t="s">
        <v>213</v>
      </c>
      <c r="C317" s="103" t="s">
        <v>204</v>
      </c>
      <c r="D317" s="187">
        <v>14085</v>
      </c>
      <c r="E317" s="187">
        <v>357894348</v>
      </c>
      <c r="F317" s="187">
        <v>165347188.78</v>
      </c>
      <c r="G317" s="187">
        <v>2706681.41</v>
      </c>
      <c r="H317" s="187">
        <v>3913641.05</v>
      </c>
      <c r="I317" s="187">
        <v>1206959.64</v>
      </c>
      <c r="J317" s="187">
        <v>9285194.2</v>
      </c>
      <c r="K317" s="187">
        <v>140945.81</v>
      </c>
      <c r="L317" s="187">
        <v>233610.4</v>
      </c>
      <c r="M317" s="187">
        <v>0</v>
      </c>
      <c r="N317" s="187">
        <v>4456079.57</v>
      </c>
      <c r="O317" s="187">
        <v>15322789.62</v>
      </c>
      <c r="P317" s="187">
        <v>48868.95</v>
      </c>
      <c r="Q317" s="187">
        <v>773840.66</v>
      </c>
      <c r="R317" s="187">
        <v>0</v>
      </c>
      <c r="S317" s="187">
        <v>234530.96</v>
      </c>
      <c r="T317" s="187">
        <v>0</v>
      </c>
      <c r="U317" s="187">
        <v>0</v>
      </c>
      <c r="V317" s="187">
        <v>1057240.57</v>
      </c>
      <c r="W317" s="187">
        <v>148967158.59</v>
      </c>
      <c r="X317" s="187">
        <v>1635098.8</v>
      </c>
      <c r="Y317" s="187">
        <v>617775.13</v>
      </c>
      <c r="Z317" s="187">
        <v>0</v>
      </c>
      <c r="AA317" s="187">
        <v>0</v>
      </c>
      <c r="AB317" s="187">
        <v>0</v>
      </c>
      <c r="AC317" s="187">
        <v>0</v>
      </c>
      <c r="AD317" s="187">
        <v>0</v>
      </c>
      <c r="AE317" s="187">
        <v>0</v>
      </c>
      <c r="AF317" s="187">
        <v>0</v>
      </c>
      <c r="AG317" s="187">
        <v>0</v>
      </c>
      <c r="AH317" s="187">
        <v>0</v>
      </c>
      <c r="AI317" s="187">
        <v>146714284.66</v>
      </c>
      <c r="AJ317" s="187">
        <v>-547500</v>
      </c>
      <c r="AK317" s="187">
        <v>-252945</v>
      </c>
      <c r="AL317" s="199">
        <v>-0.15</v>
      </c>
      <c r="AM317" s="187">
        <v>6620000</v>
      </c>
      <c r="AN317" s="187">
        <v>139841340</v>
      </c>
      <c r="AO317" s="187">
        <v>68574.93</v>
      </c>
      <c r="AP317" s="187">
        <v>521920.69</v>
      </c>
      <c r="AQ317" s="187">
        <v>453345.76</v>
      </c>
      <c r="AR317" s="187">
        <v>139387994</v>
      </c>
      <c r="AS317" s="187">
        <v>69920670</v>
      </c>
      <c r="AT317" s="187">
        <v>68522257</v>
      </c>
      <c r="AU317" s="187">
        <v>0</v>
      </c>
      <c r="AV317" s="187">
        <v>1398413</v>
      </c>
      <c r="AW317" s="187">
        <v>0</v>
      </c>
      <c r="AX317" s="187">
        <v>0</v>
      </c>
      <c r="AY317" s="183" t="s">
        <v>781</v>
      </c>
      <c r="AZ317" s="182" t="s">
        <v>823</v>
      </c>
      <c r="BA317" s="193" t="s">
        <v>213</v>
      </c>
    </row>
    <row r="318" spans="1:53" ht="15">
      <c r="A318" s="21">
        <v>314</v>
      </c>
      <c r="B318" s="22" t="s">
        <v>109</v>
      </c>
      <c r="C318" s="103" t="s">
        <v>110</v>
      </c>
      <c r="D318" s="187">
        <v>4119</v>
      </c>
      <c r="E318" s="187">
        <v>126913299</v>
      </c>
      <c r="F318" s="187">
        <v>58633944.14</v>
      </c>
      <c r="G318" s="187">
        <v>1001688.35</v>
      </c>
      <c r="H318" s="187">
        <v>1954121.42</v>
      </c>
      <c r="I318" s="187">
        <v>952433.07</v>
      </c>
      <c r="J318" s="187">
        <v>3061366.24</v>
      </c>
      <c r="K318" s="187">
        <v>43006.07</v>
      </c>
      <c r="L318" s="187">
        <v>14324.31</v>
      </c>
      <c r="M318" s="187">
        <v>100000</v>
      </c>
      <c r="N318" s="187">
        <v>1714087.69</v>
      </c>
      <c r="O318" s="187">
        <v>5885217.38</v>
      </c>
      <c r="P318" s="187">
        <v>61812.44</v>
      </c>
      <c r="Q318" s="187">
        <v>178576.38</v>
      </c>
      <c r="R318" s="187">
        <v>3904.59</v>
      </c>
      <c r="S318" s="187">
        <v>7275.77</v>
      </c>
      <c r="T318" s="187">
        <v>12152.57</v>
      </c>
      <c r="U318" s="187">
        <v>0</v>
      </c>
      <c r="V318" s="187">
        <v>263721.75</v>
      </c>
      <c r="W318" s="187">
        <v>52485005.01</v>
      </c>
      <c r="X318" s="187">
        <v>391694.31</v>
      </c>
      <c r="Y318" s="187">
        <v>190783.95</v>
      </c>
      <c r="Z318" s="187">
        <v>0</v>
      </c>
      <c r="AA318" s="187">
        <v>0</v>
      </c>
      <c r="AB318" s="187">
        <v>0</v>
      </c>
      <c r="AC318" s="187">
        <v>0</v>
      </c>
      <c r="AD318" s="187">
        <v>0</v>
      </c>
      <c r="AE318" s="187">
        <v>0</v>
      </c>
      <c r="AF318" s="187">
        <v>0</v>
      </c>
      <c r="AG318" s="187">
        <v>0</v>
      </c>
      <c r="AH318" s="187">
        <v>0</v>
      </c>
      <c r="AI318" s="187">
        <v>51902526.75</v>
      </c>
      <c r="AJ318" s="187">
        <v>-299532</v>
      </c>
      <c r="AK318" s="187">
        <v>-138383.78</v>
      </c>
      <c r="AL318" s="199">
        <v>-0.24</v>
      </c>
      <c r="AM318" s="187">
        <v>2624250.25</v>
      </c>
      <c r="AN318" s="187">
        <v>49139893</v>
      </c>
      <c r="AO318" s="187">
        <v>14393.36</v>
      </c>
      <c r="AP318" s="187">
        <v>181972.62</v>
      </c>
      <c r="AQ318" s="187">
        <v>167579.26</v>
      </c>
      <c r="AR318" s="187">
        <v>48972314</v>
      </c>
      <c r="AS318" s="187">
        <v>24569947</v>
      </c>
      <c r="AT318" s="187">
        <v>19655957</v>
      </c>
      <c r="AU318" s="187">
        <v>4422590</v>
      </c>
      <c r="AV318" s="187">
        <v>491399</v>
      </c>
      <c r="AW318" s="187">
        <v>0</v>
      </c>
      <c r="AX318" s="187">
        <v>0</v>
      </c>
      <c r="AY318" s="183" t="s">
        <v>779</v>
      </c>
      <c r="AZ318" s="182" t="s">
        <v>780</v>
      </c>
      <c r="BA318" s="193" t="s">
        <v>109</v>
      </c>
    </row>
    <row r="319" spans="1:53" ht="15">
      <c r="A319" s="21">
        <v>315</v>
      </c>
      <c r="B319" s="22" t="s">
        <v>111</v>
      </c>
      <c r="C319" s="103" t="s">
        <v>112</v>
      </c>
      <c r="D319" s="187">
        <v>4738</v>
      </c>
      <c r="E319" s="187">
        <v>193845626</v>
      </c>
      <c r="F319" s="187">
        <v>89556679.21</v>
      </c>
      <c r="G319" s="187">
        <v>1585425</v>
      </c>
      <c r="H319" s="187">
        <v>1515120.98</v>
      </c>
      <c r="I319" s="187">
        <v>-70304.02</v>
      </c>
      <c r="J319" s="187">
        <v>4826876.87</v>
      </c>
      <c r="K319" s="187">
        <v>91000</v>
      </c>
      <c r="L319" s="187">
        <v>10573.95</v>
      </c>
      <c r="M319" s="187">
        <v>113000</v>
      </c>
      <c r="N319" s="187">
        <v>4500000</v>
      </c>
      <c r="O319" s="187">
        <v>9471146.8</v>
      </c>
      <c r="P319" s="187">
        <v>200000</v>
      </c>
      <c r="Q319" s="187">
        <v>155834.79</v>
      </c>
      <c r="R319" s="187">
        <v>5000</v>
      </c>
      <c r="S319" s="187">
        <v>28713.55</v>
      </c>
      <c r="T319" s="187">
        <v>0</v>
      </c>
      <c r="U319" s="187">
        <v>0</v>
      </c>
      <c r="V319" s="187">
        <v>389548.34</v>
      </c>
      <c r="W319" s="187">
        <v>79695984.07</v>
      </c>
      <c r="X319" s="187">
        <v>1402649</v>
      </c>
      <c r="Y319" s="187">
        <v>251201.28</v>
      </c>
      <c r="Z319" s="187">
        <v>0</v>
      </c>
      <c r="AA319" s="187">
        <v>0</v>
      </c>
      <c r="AB319" s="187">
        <v>0</v>
      </c>
      <c r="AC319" s="187">
        <v>0</v>
      </c>
      <c r="AD319" s="187">
        <v>0</v>
      </c>
      <c r="AE319" s="187">
        <v>0</v>
      </c>
      <c r="AF319" s="187">
        <v>0</v>
      </c>
      <c r="AG319" s="187">
        <v>0</v>
      </c>
      <c r="AH319" s="187">
        <v>0</v>
      </c>
      <c r="AI319" s="187">
        <v>78042133.79</v>
      </c>
      <c r="AJ319" s="187">
        <v>0</v>
      </c>
      <c r="AK319" s="187">
        <v>0</v>
      </c>
      <c r="AL319" s="199">
        <v>0</v>
      </c>
      <c r="AM319" s="187">
        <v>4000000</v>
      </c>
      <c r="AN319" s="187">
        <v>74042134</v>
      </c>
      <c r="AO319" s="187">
        <v>127733.54</v>
      </c>
      <c r="AP319" s="187">
        <v>157673.99</v>
      </c>
      <c r="AQ319" s="187">
        <v>29940.45</v>
      </c>
      <c r="AR319" s="187">
        <v>74012194</v>
      </c>
      <c r="AS319" s="187">
        <v>37021067</v>
      </c>
      <c r="AT319" s="187">
        <v>36280646</v>
      </c>
      <c r="AU319" s="187">
        <v>0</v>
      </c>
      <c r="AV319" s="187">
        <v>740421</v>
      </c>
      <c r="AW319" s="187">
        <v>0</v>
      </c>
      <c r="AX319" s="187">
        <v>0</v>
      </c>
      <c r="AY319" s="183" t="s">
        <v>781</v>
      </c>
      <c r="AZ319" s="182" t="s">
        <v>791</v>
      </c>
      <c r="BA319" s="193" t="s">
        <v>111</v>
      </c>
    </row>
    <row r="320" spans="1:53" ht="15">
      <c r="A320" s="21">
        <v>316</v>
      </c>
      <c r="B320" s="22" t="s">
        <v>113</v>
      </c>
      <c r="C320" s="103" t="s">
        <v>114</v>
      </c>
      <c r="D320" s="187">
        <v>8039</v>
      </c>
      <c r="E320" s="187">
        <v>180353758</v>
      </c>
      <c r="F320" s="187">
        <v>83323436.2</v>
      </c>
      <c r="G320" s="187">
        <v>1349163.67</v>
      </c>
      <c r="H320" s="187">
        <v>5406746.79</v>
      </c>
      <c r="I320" s="187">
        <v>4057583.12</v>
      </c>
      <c r="J320" s="187">
        <v>4713587.51</v>
      </c>
      <c r="K320" s="187">
        <v>30991.8</v>
      </c>
      <c r="L320" s="187">
        <v>565.2</v>
      </c>
      <c r="M320" s="187">
        <v>250000</v>
      </c>
      <c r="N320" s="187">
        <v>3711359.76</v>
      </c>
      <c r="O320" s="187">
        <v>12764087.39</v>
      </c>
      <c r="P320" s="187">
        <v>856172.8</v>
      </c>
      <c r="Q320" s="187">
        <v>172668.46</v>
      </c>
      <c r="R320" s="187">
        <v>7747.95</v>
      </c>
      <c r="S320" s="187">
        <v>565.2</v>
      </c>
      <c r="T320" s="187">
        <v>0</v>
      </c>
      <c r="U320" s="187">
        <v>0</v>
      </c>
      <c r="V320" s="187">
        <v>1037154.41</v>
      </c>
      <c r="W320" s="187">
        <v>69522194.4</v>
      </c>
      <c r="X320" s="187">
        <v>953978</v>
      </c>
      <c r="Y320" s="187">
        <v>339809.84</v>
      </c>
      <c r="Z320" s="187">
        <v>0</v>
      </c>
      <c r="AA320" s="187">
        <v>0</v>
      </c>
      <c r="AB320" s="187">
        <v>1079679.32</v>
      </c>
      <c r="AC320" s="187">
        <v>1012311.14</v>
      </c>
      <c r="AD320" s="187">
        <v>67368.18</v>
      </c>
      <c r="AE320" s="187">
        <v>0</v>
      </c>
      <c r="AF320" s="187">
        <v>0</v>
      </c>
      <c r="AG320" s="187">
        <v>0</v>
      </c>
      <c r="AH320" s="187">
        <v>0</v>
      </c>
      <c r="AI320" s="187">
        <v>68161038.38</v>
      </c>
      <c r="AJ320" s="187">
        <v>1000000</v>
      </c>
      <c r="AK320" s="187">
        <v>462000</v>
      </c>
      <c r="AL320" s="199">
        <v>0.55</v>
      </c>
      <c r="AM320" s="187">
        <v>1000000</v>
      </c>
      <c r="AN320" s="187">
        <v>67623038</v>
      </c>
      <c r="AO320" s="187">
        <v>126739.18</v>
      </c>
      <c r="AP320" s="187">
        <v>223966.15</v>
      </c>
      <c r="AQ320" s="187">
        <v>97226.97</v>
      </c>
      <c r="AR320" s="187">
        <v>67525811</v>
      </c>
      <c r="AS320" s="187">
        <v>33811519</v>
      </c>
      <c r="AT320" s="187">
        <v>33135289</v>
      </c>
      <c r="AU320" s="187">
        <v>0</v>
      </c>
      <c r="AV320" s="187">
        <v>676230</v>
      </c>
      <c r="AW320" s="187">
        <v>0</v>
      </c>
      <c r="AX320" s="187">
        <v>0</v>
      </c>
      <c r="AY320" s="183" t="s">
        <v>775</v>
      </c>
      <c r="AZ320" s="182" t="s">
        <v>819</v>
      </c>
      <c r="BA320" s="193" t="s">
        <v>113</v>
      </c>
    </row>
    <row r="321" spans="1:53" ht="15">
      <c r="A321" s="21">
        <v>317</v>
      </c>
      <c r="B321" s="22" t="s">
        <v>115</v>
      </c>
      <c r="C321" s="103" t="s">
        <v>116</v>
      </c>
      <c r="D321" s="187">
        <v>2531</v>
      </c>
      <c r="E321" s="187">
        <v>107631686</v>
      </c>
      <c r="F321" s="187">
        <v>49725838.93</v>
      </c>
      <c r="G321" s="187">
        <v>888980.08</v>
      </c>
      <c r="H321" s="187">
        <v>915088.68</v>
      </c>
      <c r="I321" s="187">
        <v>26108.6</v>
      </c>
      <c r="J321" s="187">
        <v>2160448.74</v>
      </c>
      <c r="K321" s="187">
        <v>0</v>
      </c>
      <c r="L321" s="187">
        <v>682.95</v>
      </c>
      <c r="M321" s="187">
        <v>0</v>
      </c>
      <c r="N321" s="187">
        <v>1840616.1</v>
      </c>
      <c r="O321" s="187">
        <v>4027856.39</v>
      </c>
      <c r="P321" s="187">
        <v>277864.08</v>
      </c>
      <c r="Q321" s="187">
        <v>34657.51</v>
      </c>
      <c r="R321" s="187">
        <v>0</v>
      </c>
      <c r="S321" s="187">
        <v>0</v>
      </c>
      <c r="T321" s="187">
        <v>0</v>
      </c>
      <c r="U321" s="187">
        <v>264000</v>
      </c>
      <c r="V321" s="187">
        <v>576521.59</v>
      </c>
      <c r="W321" s="187">
        <v>45121460.95</v>
      </c>
      <c r="X321" s="187">
        <v>500000</v>
      </c>
      <c r="Y321" s="187">
        <v>135670.18</v>
      </c>
      <c r="Z321" s="187">
        <v>0</v>
      </c>
      <c r="AA321" s="187">
        <v>0</v>
      </c>
      <c r="AB321" s="187">
        <v>0</v>
      </c>
      <c r="AC321" s="187">
        <v>0</v>
      </c>
      <c r="AD321" s="187">
        <v>0</v>
      </c>
      <c r="AE321" s="187">
        <v>0</v>
      </c>
      <c r="AF321" s="187">
        <v>0</v>
      </c>
      <c r="AG321" s="187">
        <v>0</v>
      </c>
      <c r="AH321" s="187">
        <v>0</v>
      </c>
      <c r="AI321" s="187">
        <v>44485790.77</v>
      </c>
      <c r="AJ321" s="187">
        <v>0</v>
      </c>
      <c r="AK321" s="187">
        <v>0</v>
      </c>
      <c r="AL321" s="199">
        <v>0</v>
      </c>
      <c r="AM321" s="187">
        <v>2269273</v>
      </c>
      <c r="AN321" s="187">
        <v>42216518</v>
      </c>
      <c r="AO321" s="187">
        <v>106912.6</v>
      </c>
      <c r="AP321" s="187">
        <v>29047.83</v>
      </c>
      <c r="AQ321" s="187">
        <v>-77864.77</v>
      </c>
      <c r="AR321" s="187">
        <v>42294383</v>
      </c>
      <c r="AS321" s="187">
        <v>21108259</v>
      </c>
      <c r="AT321" s="187">
        <v>16886607</v>
      </c>
      <c r="AU321" s="187">
        <v>4221652</v>
      </c>
      <c r="AV321" s="187">
        <v>0</v>
      </c>
      <c r="AW321" s="187">
        <v>0</v>
      </c>
      <c r="AX321" s="187">
        <v>0</v>
      </c>
      <c r="AY321" s="183" t="s">
        <v>816</v>
      </c>
      <c r="AZ321" s="182" t="s">
        <v>762</v>
      </c>
      <c r="BA321" s="193" t="s">
        <v>115</v>
      </c>
    </row>
    <row r="322" spans="1:53" ht="15">
      <c r="A322" s="21">
        <v>318</v>
      </c>
      <c r="B322" s="22" t="s">
        <v>117</v>
      </c>
      <c r="C322" s="103" t="s">
        <v>118</v>
      </c>
      <c r="D322" s="187">
        <v>3532</v>
      </c>
      <c r="E322" s="187">
        <v>138520856</v>
      </c>
      <c r="F322" s="187">
        <v>63996635.47</v>
      </c>
      <c r="G322" s="187">
        <v>1000382.47</v>
      </c>
      <c r="H322" s="187">
        <v>810000</v>
      </c>
      <c r="I322" s="187">
        <v>-190382.47</v>
      </c>
      <c r="J322" s="187">
        <v>5158558.35</v>
      </c>
      <c r="K322" s="187">
        <v>48004.32</v>
      </c>
      <c r="L322" s="187">
        <v>6520.34</v>
      </c>
      <c r="M322" s="187">
        <v>336465.24</v>
      </c>
      <c r="N322" s="187">
        <v>2363703.47</v>
      </c>
      <c r="O322" s="187">
        <v>7722869.25</v>
      </c>
      <c r="P322" s="187">
        <v>3376.21</v>
      </c>
      <c r="Q322" s="187">
        <v>19003</v>
      </c>
      <c r="R322" s="187">
        <v>0</v>
      </c>
      <c r="S322" s="187">
        <v>2519.85</v>
      </c>
      <c r="T322" s="187">
        <v>0</v>
      </c>
      <c r="U322" s="187">
        <v>50000</v>
      </c>
      <c r="V322" s="187">
        <v>74899.06</v>
      </c>
      <c r="W322" s="187">
        <v>56198867.16</v>
      </c>
      <c r="X322" s="187">
        <v>3051598.49</v>
      </c>
      <c r="Y322" s="187">
        <v>181183.5</v>
      </c>
      <c r="Z322" s="187">
        <v>0</v>
      </c>
      <c r="AA322" s="187">
        <v>0</v>
      </c>
      <c r="AB322" s="187">
        <v>0</v>
      </c>
      <c r="AC322" s="187">
        <v>0</v>
      </c>
      <c r="AD322" s="187">
        <v>0</v>
      </c>
      <c r="AE322" s="187">
        <v>0</v>
      </c>
      <c r="AF322" s="187">
        <v>0</v>
      </c>
      <c r="AG322" s="187">
        <v>0</v>
      </c>
      <c r="AH322" s="187">
        <v>0</v>
      </c>
      <c r="AI322" s="187">
        <v>52966085.17</v>
      </c>
      <c r="AJ322" s="187">
        <v>600000</v>
      </c>
      <c r="AK322" s="187">
        <v>277200</v>
      </c>
      <c r="AL322" s="199">
        <v>0.43</v>
      </c>
      <c r="AM322" s="187">
        <v>1403601.26</v>
      </c>
      <c r="AN322" s="187">
        <v>51839684</v>
      </c>
      <c r="AO322" s="187">
        <v>98110.76</v>
      </c>
      <c r="AP322" s="187">
        <v>77316.72</v>
      </c>
      <c r="AQ322" s="187">
        <v>-20794.04</v>
      </c>
      <c r="AR322" s="187">
        <v>51860478</v>
      </c>
      <c r="AS322" s="187">
        <v>25919842</v>
      </c>
      <c r="AT322" s="187">
        <v>25401445</v>
      </c>
      <c r="AU322" s="187">
        <v>0</v>
      </c>
      <c r="AV322" s="187">
        <v>518397</v>
      </c>
      <c r="AW322" s="187">
        <v>0</v>
      </c>
      <c r="AX322" s="187">
        <v>0</v>
      </c>
      <c r="AY322" s="183" t="s">
        <v>781</v>
      </c>
      <c r="AZ322" s="182" t="s">
        <v>791</v>
      </c>
      <c r="BA322" s="193" t="s">
        <v>117</v>
      </c>
    </row>
    <row r="323" spans="1:53" ht="15">
      <c r="A323" s="21">
        <v>319</v>
      </c>
      <c r="B323" s="22" t="s">
        <v>119</v>
      </c>
      <c r="C323" s="103" t="s">
        <v>120</v>
      </c>
      <c r="D323" s="187">
        <v>8123</v>
      </c>
      <c r="E323" s="187">
        <v>191994975</v>
      </c>
      <c r="F323" s="187">
        <v>88701678.45</v>
      </c>
      <c r="G323" s="187">
        <v>1209031.25</v>
      </c>
      <c r="H323" s="187">
        <v>4354043.7</v>
      </c>
      <c r="I323" s="187">
        <v>3145012.45</v>
      </c>
      <c r="J323" s="187">
        <v>4149574.74</v>
      </c>
      <c r="K323" s="187">
        <v>13291.62</v>
      </c>
      <c r="L323" s="187">
        <v>0</v>
      </c>
      <c r="M323" s="187">
        <v>100000</v>
      </c>
      <c r="N323" s="187">
        <v>3886039.93</v>
      </c>
      <c r="O323" s="187">
        <v>11293918.74</v>
      </c>
      <c r="P323" s="187">
        <v>485722.55</v>
      </c>
      <c r="Q323" s="187">
        <v>358384.23</v>
      </c>
      <c r="R323" s="187">
        <v>1754.48</v>
      </c>
      <c r="S323" s="187">
        <v>0</v>
      </c>
      <c r="T323" s="187">
        <v>0</v>
      </c>
      <c r="U323" s="187">
        <v>0</v>
      </c>
      <c r="V323" s="187">
        <v>845861.26</v>
      </c>
      <c r="W323" s="187">
        <v>76561898.45</v>
      </c>
      <c r="X323" s="187">
        <v>1095722.3</v>
      </c>
      <c r="Y323" s="187">
        <v>348620.75</v>
      </c>
      <c r="Z323" s="187">
        <v>0</v>
      </c>
      <c r="AA323" s="187">
        <v>55000</v>
      </c>
      <c r="AB323" s="187">
        <v>85368.75</v>
      </c>
      <c r="AC323" s="187">
        <v>83012.5</v>
      </c>
      <c r="AD323" s="187">
        <v>2356.25</v>
      </c>
      <c r="AE323" s="187">
        <v>0</v>
      </c>
      <c r="AF323" s="187">
        <v>0</v>
      </c>
      <c r="AG323" s="187">
        <v>0</v>
      </c>
      <c r="AH323" s="187">
        <v>0</v>
      </c>
      <c r="AI323" s="187">
        <v>75115199.15</v>
      </c>
      <c r="AJ323" s="187">
        <v>-1371629</v>
      </c>
      <c r="AK323" s="187">
        <v>-633692.6</v>
      </c>
      <c r="AL323" s="199">
        <v>-0.71</v>
      </c>
      <c r="AM323" s="187">
        <v>2495474.06</v>
      </c>
      <c r="AN323" s="187">
        <v>71986032</v>
      </c>
      <c r="AO323" s="187">
        <v>29875.95</v>
      </c>
      <c r="AP323" s="187">
        <v>459197.09</v>
      </c>
      <c r="AQ323" s="187">
        <v>429321.14</v>
      </c>
      <c r="AR323" s="187">
        <v>71556711</v>
      </c>
      <c r="AS323" s="187">
        <v>35938016</v>
      </c>
      <c r="AT323" s="187">
        <v>35273156</v>
      </c>
      <c r="AU323" s="187">
        <v>0</v>
      </c>
      <c r="AV323" s="187">
        <v>719860</v>
      </c>
      <c r="AW323" s="187">
        <v>0</v>
      </c>
      <c r="AX323" s="187">
        <v>0</v>
      </c>
      <c r="AY323" s="183" t="s">
        <v>775</v>
      </c>
      <c r="AZ323" s="182" t="s">
        <v>784</v>
      </c>
      <c r="BA323" s="193" t="s">
        <v>119</v>
      </c>
    </row>
    <row r="324" spans="1:53" ht="15">
      <c r="A324" s="21">
        <v>320</v>
      </c>
      <c r="B324" s="22" t="s">
        <v>121</v>
      </c>
      <c r="C324" s="103" t="s">
        <v>122</v>
      </c>
      <c r="D324" s="187">
        <v>3096</v>
      </c>
      <c r="E324" s="187">
        <v>101676929</v>
      </c>
      <c r="F324" s="187">
        <v>46974741.2</v>
      </c>
      <c r="G324" s="187">
        <v>821187.41</v>
      </c>
      <c r="H324" s="187">
        <v>1557925.74</v>
      </c>
      <c r="I324" s="187">
        <v>736738.33</v>
      </c>
      <c r="J324" s="187">
        <v>3129037.24</v>
      </c>
      <c r="K324" s="187">
        <v>17238.6</v>
      </c>
      <c r="L324" s="187">
        <v>0</v>
      </c>
      <c r="M324" s="187">
        <v>0</v>
      </c>
      <c r="N324" s="187">
        <v>1054740.51</v>
      </c>
      <c r="O324" s="187">
        <v>4937754.68</v>
      </c>
      <c r="P324" s="187">
        <v>180361.09</v>
      </c>
      <c r="Q324" s="187">
        <v>15817.72</v>
      </c>
      <c r="R324" s="187">
        <v>4309.65</v>
      </c>
      <c r="S324" s="187">
        <v>0</v>
      </c>
      <c r="T324" s="187">
        <v>0</v>
      </c>
      <c r="U324" s="187">
        <v>0</v>
      </c>
      <c r="V324" s="187">
        <v>200488.46</v>
      </c>
      <c r="W324" s="187">
        <v>41836498.06</v>
      </c>
      <c r="X324" s="187">
        <v>407090</v>
      </c>
      <c r="Y324" s="187">
        <v>140482.79</v>
      </c>
      <c r="Z324" s="187">
        <v>0</v>
      </c>
      <c r="AA324" s="187">
        <v>0</v>
      </c>
      <c r="AB324" s="187">
        <v>0</v>
      </c>
      <c r="AC324" s="187">
        <v>0</v>
      </c>
      <c r="AD324" s="187">
        <v>0</v>
      </c>
      <c r="AE324" s="187">
        <v>0</v>
      </c>
      <c r="AF324" s="187">
        <v>0</v>
      </c>
      <c r="AG324" s="187">
        <v>0</v>
      </c>
      <c r="AH324" s="187">
        <v>0</v>
      </c>
      <c r="AI324" s="187">
        <v>41288925.27</v>
      </c>
      <c r="AJ324" s="187">
        <v>0</v>
      </c>
      <c r="AK324" s="187">
        <v>0</v>
      </c>
      <c r="AL324" s="199">
        <v>0</v>
      </c>
      <c r="AM324" s="187">
        <v>1080782</v>
      </c>
      <c r="AN324" s="187">
        <v>40208143</v>
      </c>
      <c r="AO324" s="187">
        <v>23859.05</v>
      </c>
      <c r="AP324" s="187">
        <v>74681.86</v>
      </c>
      <c r="AQ324" s="187">
        <v>50822.81</v>
      </c>
      <c r="AR324" s="187">
        <v>40157320</v>
      </c>
      <c r="AS324" s="187">
        <v>20104072</v>
      </c>
      <c r="AT324" s="187">
        <v>16083257</v>
      </c>
      <c r="AU324" s="187">
        <v>3618733</v>
      </c>
      <c r="AV324" s="187">
        <v>402081</v>
      </c>
      <c r="AW324" s="187">
        <v>0</v>
      </c>
      <c r="AX324" s="187">
        <v>0</v>
      </c>
      <c r="AY324" s="183" t="s">
        <v>795</v>
      </c>
      <c r="AZ324" s="182" t="s">
        <v>796</v>
      </c>
      <c r="BA324" s="193" t="s">
        <v>121</v>
      </c>
    </row>
    <row r="325" spans="1:53" ht="15">
      <c r="A325" s="21">
        <v>321</v>
      </c>
      <c r="B325" s="22" t="s">
        <v>123</v>
      </c>
      <c r="C325" s="103" t="s">
        <v>124</v>
      </c>
      <c r="D325" s="187">
        <v>3113</v>
      </c>
      <c r="E325" s="187">
        <v>78023729</v>
      </c>
      <c r="F325" s="187">
        <v>36046962.8</v>
      </c>
      <c r="G325" s="187">
        <v>593094.21</v>
      </c>
      <c r="H325" s="187">
        <v>1902759.84</v>
      </c>
      <c r="I325" s="187">
        <v>1309665.63</v>
      </c>
      <c r="J325" s="187">
        <v>1395604.62</v>
      </c>
      <c r="K325" s="187">
        <v>38571.19</v>
      </c>
      <c r="L325" s="187">
        <v>0</v>
      </c>
      <c r="M325" s="187">
        <v>0</v>
      </c>
      <c r="N325" s="187">
        <v>1007616.28</v>
      </c>
      <c r="O325" s="187">
        <v>3751457.72</v>
      </c>
      <c r="P325" s="187">
        <v>43724.3</v>
      </c>
      <c r="Q325" s="187">
        <v>1111.38</v>
      </c>
      <c r="R325" s="187">
        <v>38571.19</v>
      </c>
      <c r="S325" s="187">
        <v>0</v>
      </c>
      <c r="T325" s="187">
        <v>0</v>
      </c>
      <c r="U325" s="187">
        <v>0</v>
      </c>
      <c r="V325" s="187">
        <v>83406.87</v>
      </c>
      <c r="W325" s="187">
        <v>32212098.21</v>
      </c>
      <c r="X325" s="187">
        <v>328916.3</v>
      </c>
      <c r="Y325" s="187">
        <v>133297.12</v>
      </c>
      <c r="Z325" s="187">
        <v>0</v>
      </c>
      <c r="AA325" s="187">
        <v>0</v>
      </c>
      <c r="AB325" s="187">
        <v>0</v>
      </c>
      <c r="AC325" s="187">
        <v>0</v>
      </c>
      <c r="AD325" s="187">
        <v>0</v>
      </c>
      <c r="AE325" s="187">
        <v>0</v>
      </c>
      <c r="AF325" s="187">
        <v>0</v>
      </c>
      <c r="AG325" s="187">
        <v>0</v>
      </c>
      <c r="AH325" s="187">
        <v>0</v>
      </c>
      <c r="AI325" s="187">
        <v>31749884.79</v>
      </c>
      <c r="AJ325" s="187">
        <v>0</v>
      </c>
      <c r="AK325" s="187">
        <v>0</v>
      </c>
      <c r="AL325" s="199">
        <v>0</v>
      </c>
      <c r="AM325" s="187">
        <v>1802348</v>
      </c>
      <c r="AN325" s="187">
        <v>29947537</v>
      </c>
      <c r="AO325" s="187">
        <v>50131.94</v>
      </c>
      <c r="AP325" s="187">
        <v>44398.31</v>
      </c>
      <c r="AQ325" s="187">
        <v>-5733.63</v>
      </c>
      <c r="AR325" s="187">
        <v>29953271</v>
      </c>
      <c r="AS325" s="187">
        <v>14973769</v>
      </c>
      <c r="AT325" s="187">
        <v>11979015</v>
      </c>
      <c r="AU325" s="187">
        <v>2994754</v>
      </c>
      <c r="AV325" s="187">
        <v>0</v>
      </c>
      <c r="AW325" s="187">
        <v>0</v>
      </c>
      <c r="AX325" s="187">
        <v>0</v>
      </c>
      <c r="AY325" s="183" t="s">
        <v>761</v>
      </c>
      <c r="AZ325" s="182" t="s">
        <v>762</v>
      </c>
      <c r="BA325" s="193" t="s">
        <v>123</v>
      </c>
    </row>
    <row r="326" spans="1:53" ht="15">
      <c r="A326" s="21">
        <v>322</v>
      </c>
      <c r="B326" s="22" t="s">
        <v>125</v>
      </c>
      <c r="C326" s="103" t="s">
        <v>126</v>
      </c>
      <c r="D326" s="187">
        <v>4511</v>
      </c>
      <c r="E326" s="187">
        <v>98486417</v>
      </c>
      <c r="F326" s="187">
        <v>45500724.65</v>
      </c>
      <c r="G326" s="187">
        <v>736059.76</v>
      </c>
      <c r="H326" s="187">
        <v>2639386.19</v>
      </c>
      <c r="I326" s="187">
        <v>1903326.43</v>
      </c>
      <c r="J326" s="187">
        <v>1710780.78</v>
      </c>
      <c r="K326" s="187">
        <v>30422.07</v>
      </c>
      <c r="L326" s="187">
        <v>60436.4</v>
      </c>
      <c r="M326" s="187">
        <v>0</v>
      </c>
      <c r="N326" s="187">
        <v>961253.29</v>
      </c>
      <c r="O326" s="187">
        <v>4666218.97</v>
      </c>
      <c r="P326" s="187">
        <v>194232.11</v>
      </c>
      <c r="Q326" s="187">
        <v>65823.34</v>
      </c>
      <c r="R326" s="187">
        <v>7188.67</v>
      </c>
      <c r="S326" s="187">
        <v>45810.22</v>
      </c>
      <c r="T326" s="187">
        <v>23034.2</v>
      </c>
      <c r="U326" s="187">
        <v>0</v>
      </c>
      <c r="V326" s="187">
        <v>336088.54</v>
      </c>
      <c r="W326" s="187">
        <v>40498417.14</v>
      </c>
      <c r="X326" s="187">
        <v>395864</v>
      </c>
      <c r="Y326" s="187">
        <v>188368.25</v>
      </c>
      <c r="Z326" s="187">
        <v>0</v>
      </c>
      <c r="AA326" s="187">
        <v>0</v>
      </c>
      <c r="AB326" s="187">
        <v>0</v>
      </c>
      <c r="AC326" s="187">
        <v>0</v>
      </c>
      <c r="AD326" s="187">
        <v>0</v>
      </c>
      <c r="AE326" s="187">
        <v>0</v>
      </c>
      <c r="AF326" s="187">
        <v>0</v>
      </c>
      <c r="AG326" s="187">
        <v>0</v>
      </c>
      <c r="AH326" s="187">
        <v>0</v>
      </c>
      <c r="AI326" s="187">
        <v>39914184.89</v>
      </c>
      <c r="AJ326" s="187">
        <v>0</v>
      </c>
      <c r="AK326" s="187">
        <v>0</v>
      </c>
      <c r="AL326" s="199">
        <v>0</v>
      </c>
      <c r="AM326" s="187">
        <v>838315</v>
      </c>
      <c r="AN326" s="187">
        <v>39075870</v>
      </c>
      <c r="AO326" s="187">
        <v>31201.39</v>
      </c>
      <c r="AP326" s="187">
        <v>107234.02</v>
      </c>
      <c r="AQ326" s="187">
        <v>76032.63</v>
      </c>
      <c r="AR326" s="187">
        <v>38999837</v>
      </c>
      <c r="AS326" s="187">
        <v>19537935</v>
      </c>
      <c r="AT326" s="187">
        <v>15630348</v>
      </c>
      <c r="AU326" s="187">
        <v>3516828</v>
      </c>
      <c r="AV326" s="187">
        <v>390759</v>
      </c>
      <c r="AW326" s="187">
        <v>0</v>
      </c>
      <c r="AX326" s="187">
        <v>0</v>
      </c>
      <c r="AY326" s="183" t="s">
        <v>795</v>
      </c>
      <c r="AZ326" s="182" t="s">
        <v>796</v>
      </c>
      <c r="BA326" s="193" t="s">
        <v>125</v>
      </c>
    </row>
    <row r="327" spans="1:53" ht="15">
      <c r="A327" s="21">
        <v>323</v>
      </c>
      <c r="B327" s="22" t="s">
        <v>127</v>
      </c>
      <c r="C327" s="103" t="s">
        <v>128</v>
      </c>
      <c r="D327" s="187">
        <v>5071</v>
      </c>
      <c r="E327" s="187">
        <v>175694271</v>
      </c>
      <c r="F327" s="187">
        <v>81170753.2</v>
      </c>
      <c r="G327" s="187">
        <v>1406143.06</v>
      </c>
      <c r="H327" s="187">
        <v>1947194.74</v>
      </c>
      <c r="I327" s="187">
        <v>541051.68</v>
      </c>
      <c r="J327" s="187">
        <v>3678655.94</v>
      </c>
      <c r="K327" s="187">
        <v>26690.32</v>
      </c>
      <c r="L327" s="187">
        <v>18463.22</v>
      </c>
      <c r="M327" s="187">
        <v>0</v>
      </c>
      <c r="N327" s="187">
        <v>3125857.58</v>
      </c>
      <c r="O327" s="187">
        <v>7390718.74</v>
      </c>
      <c r="P327" s="187">
        <v>91364.55</v>
      </c>
      <c r="Q327" s="187">
        <v>432664.02</v>
      </c>
      <c r="R327" s="187">
        <v>2182.72</v>
      </c>
      <c r="S327" s="187">
        <v>18223.14</v>
      </c>
      <c r="T327" s="187">
        <v>22504.41</v>
      </c>
      <c r="U327" s="187">
        <v>0</v>
      </c>
      <c r="V327" s="187">
        <v>566938.84</v>
      </c>
      <c r="W327" s="187">
        <v>73213095.62</v>
      </c>
      <c r="X327" s="187">
        <v>1432396.12</v>
      </c>
      <c r="Y327" s="187">
        <v>248843.35</v>
      </c>
      <c r="Z327" s="187">
        <v>0</v>
      </c>
      <c r="AA327" s="187">
        <v>0</v>
      </c>
      <c r="AB327" s="187">
        <v>0</v>
      </c>
      <c r="AC327" s="187">
        <v>0</v>
      </c>
      <c r="AD327" s="187">
        <v>0</v>
      </c>
      <c r="AE327" s="187">
        <v>0</v>
      </c>
      <c r="AF327" s="187">
        <v>0</v>
      </c>
      <c r="AG327" s="187">
        <v>0</v>
      </c>
      <c r="AH327" s="187">
        <v>0</v>
      </c>
      <c r="AI327" s="187">
        <v>71531856.15</v>
      </c>
      <c r="AJ327" s="187">
        <v>-3068869.6</v>
      </c>
      <c r="AK327" s="187">
        <v>-1417817.76</v>
      </c>
      <c r="AL327" s="199">
        <v>-1.75</v>
      </c>
      <c r="AM327" s="187">
        <v>3895385</v>
      </c>
      <c r="AN327" s="187">
        <v>66218653</v>
      </c>
      <c r="AO327" s="187">
        <v>98980.49</v>
      </c>
      <c r="AP327" s="187">
        <v>142483.32</v>
      </c>
      <c r="AQ327" s="187">
        <v>43502.83</v>
      </c>
      <c r="AR327" s="187">
        <v>66175150</v>
      </c>
      <c r="AS327" s="187">
        <v>33109327</v>
      </c>
      <c r="AT327" s="187">
        <v>26487461</v>
      </c>
      <c r="AU327" s="187">
        <v>5959679</v>
      </c>
      <c r="AV327" s="187">
        <v>662187</v>
      </c>
      <c r="AW327" s="187">
        <v>0</v>
      </c>
      <c r="AX327" s="187">
        <v>0</v>
      </c>
      <c r="AY327" s="183" t="s">
        <v>770</v>
      </c>
      <c r="AZ327" s="182" t="s">
        <v>771</v>
      </c>
      <c r="BA327" s="193" t="s">
        <v>127</v>
      </c>
    </row>
    <row r="328" spans="1:53" ht="15">
      <c r="A328" s="21">
        <v>324</v>
      </c>
      <c r="B328" s="22" t="s">
        <v>129</v>
      </c>
      <c r="C328" s="103" t="s">
        <v>130</v>
      </c>
      <c r="D328" s="187">
        <v>3831</v>
      </c>
      <c r="E328" s="187">
        <v>67157881</v>
      </c>
      <c r="F328" s="187">
        <v>31026941.02</v>
      </c>
      <c r="G328" s="187">
        <v>470292.72</v>
      </c>
      <c r="H328" s="187">
        <v>2587539.06</v>
      </c>
      <c r="I328" s="187">
        <v>2117246.34</v>
      </c>
      <c r="J328" s="187">
        <v>1554224.76</v>
      </c>
      <c r="K328" s="187">
        <v>19292.71</v>
      </c>
      <c r="L328" s="187">
        <v>5235.71</v>
      </c>
      <c r="M328" s="187">
        <v>0</v>
      </c>
      <c r="N328" s="187">
        <v>757904.98</v>
      </c>
      <c r="O328" s="187">
        <v>4453904.5</v>
      </c>
      <c r="P328" s="187">
        <v>3014.4</v>
      </c>
      <c r="Q328" s="187">
        <v>81149.23</v>
      </c>
      <c r="R328" s="187">
        <v>0</v>
      </c>
      <c r="S328" s="187">
        <v>38.15</v>
      </c>
      <c r="T328" s="187">
        <v>0</v>
      </c>
      <c r="U328" s="187">
        <v>0</v>
      </c>
      <c r="V328" s="187">
        <v>84201.78</v>
      </c>
      <c r="W328" s="187">
        <v>26488834.74</v>
      </c>
      <c r="X328" s="187">
        <v>264888.35</v>
      </c>
      <c r="Y328" s="187">
        <v>154556.21</v>
      </c>
      <c r="Z328" s="187">
        <v>0</v>
      </c>
      <c r="AA328" s="187">
        <v>0</v>
      </c>
      <c r="AB328" s="187">
        <v>0</v>
      </c>
      <c r="AC328" s="187">
        <v>0</v>
      </c>
      <c r="AD328" s="187">
        <v>0</v>
      </c>
      <c r="AE328" s="187">
        <v>0</v>
      </c>
      <c r="AF328" s="187">
        <v>0</v>
      </c>
      <c r="AG328" s="187">
        <v>0</v>
      </c>
      <c r="AH328" s="187">
        <v>0</v>
      </c>
      <c r="AI328" s="187">
        <v>26069390.18</v>
      </c>
      <c r="AJ328" s="187">
        <v>569845</v>
      </c>
      <c r="AK328" s="187">
        <v>263268.39</v>
      </c>
      <c r="AL328" s="199">
        <v>0.85</v>
      </c>
      <c r="AM328" s="187">
        <v>1324441.74</v>
      </c>
      <c r="AN328" s="187">
        <v>25008217</v>
      </c>
      <c r="AO328" s="187">
        <v>10257.65</v>
      </c>
      <c r="AP328" s="187">
        <v>255722.18</v>
      </c>
      <c r="AQ328" s="187">
        <v>245464.53</v>
      </c>
      <c r="AR328" s="187">
        <v>24762752</v>
      </c>
      <c r="AS328" s="187">
        <v>12504109</v>
      </c>
      <c r="AT328" s="187">
        <v>10003287</v>
      </c>
      <c r="AU328" s="187">
        <v>2250740</v>
      </c>
      <c r="AV328" s="187">
        <v>250082</v>
      </c>
      <c r="AW328" s="187">
        <v>0</v>
      </c>
      <c r="AX328" s="187">
        <v>0</v>
      </c>
      <c r="AY328" s="183" t="s">
        <v>798</v>
      </c>
      <c r="AZ328" s="182" t="s">
        <v>787</v>
      </c>
      <c r="BA328" s="193" t="s">
        <v>129</v>
      </c>
    </row>
    <row r="329" spans="1:53" ht="15">
      <c r="A329" s="21">
        <v>325</v>
      </c>
      <c r="B329" s="22" t="s">
        <v>131</v>
      </c>
      <c r="C329" s="103" t="s">
        <v>132</v>
      </c>
      <c r="D329" s="187">
        <v>3275</v>
      </c>
      <c r="E329" s="187">
        <v>73989160</v>
      </c>
      <c r="F329" s="187">
        <v>34182991.92</v>
      </c>
      <c r="G329" s="187">
        <v>554703.88</v>
      </c>
      <c r="H329" s="187">
        <v>1885327.24</v>
      </c>
      <c r="I329" s="187">
        <v>1330623.36</v>
      </c>
      <c r="J329" s="187">
        <v>1379647.87</v>
      </c>
      <c r="K329" s="187">
        <v>44697.9</v>
      </c>
      <c r="L329" s="187">
        <v>9605.25</v>
      </c>
      <c r="M329" s="187">
        <v>37559.68</v>
      </c>
      <c r="N329" s="187">
        <v>935502.26</v>
      </c>
      <c r="O329" s="187">
        <v>3737636.32</v>
      </c>
      <c r="P329" s="187">
        <v>112952.85</v>
      </c>
      <c r="Q329" s="187">
        <v>273187.43</v>
      </c>
      <c r="R329" s="187">
        <v>0</v>
      </c>
      <c r="S329" s="187">
        <v>2705.33</v>
      </c>
      <c r="T329" s="187">
        <v>0</v>
      </c>
      <c r="U329" s="187">
        <v>0</v>
      </c>
      <c r="V329" s="187">
        <v>388845.61</v>
      </c>
      <c r="W329" s="187">
        <v>30056509.99</v>
      </c>
      <c r="X329" s="187">
        <v>601130.2</v>
      </c>
      <c r="Y329" s="187">
        <v>137573.51</v>
      </c>
      <c r="Z329" s="187">
        <v>0</v>
      </c>
      <c r="AA329" s="187">
        <v>0</v>
      </c>
      <c r="AB329" s="187">
        <v>0</v>
      </c>
      <c r="AC329" s="187">
        <v>0</v>
      </c>
      <c r="AD329" s="187">
        <v>0</v>
      </c>
      <c r="AE329" s="187">
        <v>0</v>
      </c>
      <c r="AF329" s="187">
        <v>0</v>
      </c>
      <c r="AG329" s="187">
        <v>0</v>
      </c>
      <c r="AH329" s="187">
        <v>0</v>
      </c>
      <c r="AI329" s="187">
        <v>29317806.28</v>
      </c>
      <c r="AJ329" s="187">
        <v>0</v>
      </c>
      <c r="AK329" s="187">
        <v>0</v>
      </c>
      <c r="AL329" s="199">
        <v>0</v>
      </c>
      <c r="AM329" s="187">
        <v>1123941</v>
      </c>
      <c r="AN329" s="187">
        <v>28193865</v>
      </c>
      <c r="AO329" s="187">
        <v>83775.05</v>
      </c>
      <c r="AP329" s="187">
        <v>71040.42</v>
      </c>
      <c r="AQ329" s="187">
        <v>-12734.63</v>
      </c>
      <c r="AR329" s="187">
        <v>28206600</v>
      </c>
      <c r="AS329" s="187">
        <v>14096933</v>
      </c>
      <c r="AT329" s="187">
        <v>11277546</v>
      </c>
      <c r="AU329" s="187">
        <v>2537448</v>
      </c>
      <c r="AV329" s="187">
        <v>281939</v>
      </c>
      <c r="AW329" s="187">
        <v>0</v>
      </c>
      <c r="AX329" s="187">
        <v>0</v>
      </c>
      <c r="AY329" s="183" t="s">
        <v>795</v>
      </c>
      <c r="AZ329" s="182" t="s">
        <v>796</v>
      </c>
      <c r="BA329" s="193" t="s">
        <v>131</v>
      </c>
    </row>
    <row r="330" spans="1:53" ht="15">
      <c r="A330" s="105">
        <v>326</v>
      </c>
      <c r="B330" s="22" t="s">
        <v>133</v>
      </c>
      <c r="C330" s="103" t="s">
        <v>134</v>
      </c>
      <c r="D330" s="187">
        <v>6247</v>
      </c>
      <c r="E330" s="187">
        <v>243125205</v>
      </c>
      <c r="F330" s="187">
        <v>112323844.71</v>
      </c>
      <c r="G330" s="187">
        <v>1937234.51</v>
      </c>
      <c r="H330" s="187">
        <v>2756397.28</v>
      </c>
      <c r="I330" s="187">
        <v>819162.77</v>
      </c>
      <c r="J330" s="187">
        <v>8164105.24</v>
      </c>
      <c r="K330" s="187">
        <v>154000</v>
      </c>
      <c r="L330" s="187">
        <v>11368.52</v>
      </c>
      <c r="M330" s="187">
        <v>150000</v>
      </c>
      <c r="N330" s="187">
        <v>3743292.23</v>
      </c>
      <c r="O330" s="187">
        <v>13041928.76</v>
      </c>
      <c r="P330" s="187">
        <v>134190.8</v>
      </c>
      <c r="Q330" s="187">
        <v>22271.26</v>
      </c>
      <c r="R330" s="187">
        <v>22526.09</v>
      </c>
      <c r="S330" s="187">
        <v>6400</v>
      </c>
      <c r="T330" s="187">
        <v>39000</v>
      </c>
      <c r="U330" s="187">
        <v>0</v>
      </c>
      <c r="V330" s="187">
        <v>224388.15</v>
      </c>
      <c r="W330" s="187">
        <v>99057527.8</v>
      </c>
      <c r="X330" s="187">
        <v>1089731.81</v>
      </c>
      <c r="Y330" s="187">
        <v>295938.36</v>
      </c>
      <c r="Z330" s="187">
        <v>0</v>
      </c>
      <c r="AA330" s="187">
        <v>0</v>
      </c>
      <c r="AB330" s="187">
        <v>0</v>
      </c>
      <c r="AC330" s="187">
        <v>0</v>
      </c>
      <c r="AD330" s="187">
        <v>0</v>
      </c>
      <c r="AE330" s="187">
        <v>0</v>
      </c>
      <c r="AF330" s="187">
        <v>0</v>
      </c>
      <c r="AG330" s="187">
        <v>0</v>
      </c>
      <c r="AH330" s="187">
        <v>0</v>
      </c>
      <c r="AI330" s="187">
        <v>97671857.63</v>
      </c>
      <c r="AJ330" s="187">
        <v>2176685</v>
      </c>
      <c r="AK330" s="187">
        <v>1005628.47</v>
      </c>
      <c r="AL330" s="199">
        <v>0.9</v>
      </c>
      <c r="AM330" s="187">
        <v>6099185</v>
      </c>
      <c r="AN330" s="187">
        <v>92578301</v>
      </c>
      <c r="AO330" s="187">
        <v>61534.94</v>
      </c>
      <c r="AP330" s="187">
        <v>246933.5</v>
      </c>
      <c r="AQ330" s="187">
        <v>185398.56</v>
      </c>
      <c r="AR330" s="187">
        <v>92392902</v>
      </c>
      <c r="AS330" s="187">
        <v>46289151</v>
      </c>
      <c r="AT330" s="187">
        <v>45363367</v>
      </c>
      <c r="AU330" s="187">
        <v>0</v>
      </c>
      <c r="AV330" s="187">
        <v>925783</v>
      </c>
      <c r="AW330" s="187">
        <v>0</v>
      </c>
      <c r="AX330" s="187">
        <v>0</v>
      </c>
      <c r="AY330" s="183" t="s">
        <v>781</v>
      </c>
      <c r="AZ330" s="182" t="s">
        <v>810</v>
      </c>
      <c r="BA330" s="193" t="s">
        <v>133</v>
      </c>
    </row>
    <row r="331" spans="1:53" s="25" customFormat="1" ht="14.25" thickBot="1">
      <c r="A331" s="106">
        <v>327</v>
      </c>
      <c r="B331" s="107" t="s">
        <v>830</v>
      </c>
      <c r="C331" s="108" t="s">
        <v>135</v>
      </c>
      <c r="D331" s="186">
        <f>SUM(D5:D330)</f>
        <v>1770854</v>
      </c>
      <c r="E331" s="186">
        <f aca="true" t="shared" si="0" ref="E331:AX331">SUM(E5:E330)</f>
        <v>57154410197</v>
      </c>
      <c r="F331" s="186">
        <f t="shared" si="0"/>
        <v>26405337510.94001</v>
      </c>
      <c r="G331" s="186">
        <f t="shared" si="0"/>
        <v>446421642.24000025</v>
      </c>
      <c r="H331" s="186">
        <f t="shared" si="0"/>
        <v>900920266.0100006</v>
      </c>
      <c r="I331" s="186">
        <f t="shared" si="0"/>
        <v>454492543.80000025</v>
      </c>
      <c r="J331" s="186">
        <f t="shared" si="0"/>
        <v>1332719038.12</v>
      </c>
      <c r="K331" s="186">
        <f t="shared" si="0"/>
        <v>17856623.849999994</v>
      </c>
      <c r="L331" s="186">
        <f t="shared" si="0"/>
        <v>6039400.230000001</v>
      </c>
      <c r="M331" s="186">
        <f t="shared" si="0"/>
        <v>40281827.04</v>
      </c>
      <c r="N331" s="186">
        <f t="shared" si="0"/>
        <v>862801286.3599997</v>
      </c>
      <c r="O331" s="186">
        <f t="shared" si="0"/>
        <v>2714190719.3999977</v>
      </c>
      <c r="P331" s="186">
        <f t="shared" si="0"/>
        <v>43147441.670000024</v>
      </c>
      <c r="Q331" s="186">
        <f t="shared" si="0"/>
        <v>40788214.460000016</v>
      </c>
      <c r="R331" s="186">
        <f t="shared" si="0"/>
        <v>1155687.3599999996</v>
      </c>
      <c r="S331" s="186">
        <f t="shared" si="0"/>
        <v>3095186.0200000005</v>
      </c>
      <c r="T331" s="186">
        <f t="shared" si="0"/>
        <v>1698995.2300000002</v>
      </c>
      <c r="U331" s="186">
        <f t="shared" si="0"/>
        <v>2459855.4299999997</v>
      </c>
      <c r="V331" s="186">
        <f t="shared" si="0"/>
        <v>92345380.16000013</v>
      </c>
      <c r="W331" s="186">
        <f t="shared" si="0"/>
        <v>23598801411.38002</v>
      </c>
      <c r="X331" s="186">
        <f t="shared" si="0"/>
        <v>327901040.4300002</v>
      </c>
      <c r="Y331" s="186">
        <f t="shared" si="0"/>
        <v>84001483.92000006</v>
      </c>
      <c r="Z331" s="186">
        <f t="shared" si="0"/>
        <v>10538000</v>
      </c>
      <c r="AA331" s="186">
        <f t="shared" si="0"/>
        <v>6430915.460000001</v>
      </c>
      <c r="AB331" s="186">
        <f t="shared" si="0"/>
        <v>87571125.89999999</v>
      </c>
      <c r="AC331" s="186">
        <f t="shared" si="0"/>
        <v>80345668.19999999</v>
      </c>
      <c r="AD331" s="186">
        <f t="shared" si="0"/>
        <v>8615477.53</v>
      </c>
      <c r="AE331" s="186">
        <f t="shared" si="0"/>
        <v>13767991.610000001</v>
      </c>
      <c r="AF331" s="186">
        <f t="shared" si="0"/>
        <v>13615766.500000002</v>
      </c>
      <c r="AG331" s="186">
        <f t="shared" si="0"/>
        <v>152225.11</v>
      </c>
      <c r="AH331" s="186">
        <f t="shared" si="0"/>
        <v>1925996.8</v>
      </c>
      <c r="AI331" s="186">
        <f t="shared" si="0"/>
        <v>23165667187.59</v>
      </c>
      <c r="AJ331" s="186">
        <f t="shared" si="0"/>
        <v>137491001.1199999</v>
      </c>
      <c r="AK331" s="186">
        <f t="shared" si="0"/>
        <v>63527142.44999997</v>
      </c>
      <c r="AL331" s="188">
        <f>+AJ331/E331*100</f>
        <v>0.2405606157881701</v>
      </c>
      <c r="AM331" s="186">
        <f t="shared" si="0"/>
        <v>1489522714.5099998</v>
      </c>
      <c r="AN331" s="186">
        <f t="shared" si="0"/>
        <v>21739671610</v>
      </c>
      <c r="AO331" s="186">
        <f t="shared" si="0"/>
        <v>47524059.23</v>
      </c>
      <c r="AP331" s="186">
        <f t="shared" si="0"/>
        <v>164488065.2700002</v>
      </c>
      <c r="AQ331" s="186">
        <f t="shared" si="0"/>
        <v>116964006.03000005</v>
      </c>
      <c r="AR331" s="186">
        <f t="shared" si="0"/>
        <v>21622707609</v>
      </c>
      <c r="AS331" s="186">
        <f t="shared" si="0"/>
        <v>10863404966.54</v>
      </c>
      <c r="AT331" s="186">
        <f t="shared" si="0"/>
        <v>8820535121</v>
      </c>
      <c r="AU331" s="186">
        <f t="shared" si="0"/>
        <v>1927793571</v>
      </c>
      <c r="AV331" s="186">
        <f t="shared" si="0"/>
        <v>121507130</v>
      </c>
      <c r="AW331" s="186">
        <f t="shared" si="0"/>
        <v>1879910.8</v>
      </c>
      <c r="AX331" s="186">
        <f t="shared" si="0"/>
        <v>46086</v>
      </c>
      <c r="AY331" s="200" t="s">
        <v>825</v>
      </c>
      <c r="AZ331" s="200" t="s">
        <v>824</v>
      </c>
      <c r="BA331" s="201" t="s">
        <v>829</v>
      </c>
    </row>
    <row r="332" spans="1:53" ht="15">
      <c r="A332" s="94"/>
      <c r="B332" s="94"/>
      <c r="C332" s="94"/>
      <c r="S332" s="148"/>
      <c r="T332" s="148"/>
      <c r="U332" s="109"/>
      <c r="V332" s="26"/>
      <c r="W332" s="26"/>
      <c r="BA332" s="194"/>
    </row>
    <row r="333" spans="4:49" ht="15">
      <c r="D333" s="202"/>
      <c r="E333" s="202"/>
      <c r="F333" s="202"/>
      <c r="G333" s="202"/>
      <c r="H333" s="202"/>
      <c r="I333" s="202"/>
      <c r="J333" s="202"/>
      <c r="K333" s="202"/>
      <c r="L333" s="202"/>
      <c r="M333" s="202"/>
      <c r="N333" s="202"/>
      <c r="O333" s="202"/>
      <c r="P333" s="202"/>
      <c r="Q333" s="202"/>
      <c r="R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</row>
  </sheetData>
  <sheetProtection/>
  <autoFilter ref="A4:AM331"/>
  <printOptions/>
  <pageMargins left="0.7480314960629921" right="0.7480314960629921" top="0.3937007874015748" bottom="0.3937007874015748" header="0.5118110236220472" footer="0.5118110236220472"/>
  <pageSetup fitToHeight="7" fitToWidth="1" horizontalDpi="600" verticalDpi="600" orientation="landscape" paperSize="8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for NNDR1 form</dc:title>
  <dc:subject/>
  <dc:creator>LGF</dc:creator>
  <cp:keywords/>
  <dc:description/>
  <cp:lastModifiedBy>John Norman</cp:lastModifiedBy>
  <cp:lastPrinted>2013-02-08T11:53:02Z</cp:lastPrinted>
  <dcterms:created xsi:type="dcterms:W3CDTF">2000-02-14T13:52:12Z</dcterms:created>
  <dcterms:modified xsi:type="dcterms:W3CDTF">2014-02-10T14:13:42Z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e8bedb73-9e32-4644-b283-ebbd0d0df649</vt:lpwstr>
  </property>
  <property fmtid="{D5CDD505-2E9C-101B-9397-08002B2CF9AE}" pid="3" name="bjDocumentSecurityLabel">
    <vt:lpwstr>No Marking</vt:lpwstr>
  </property>
  <property fmtid="{D5CDD505-2E9C-101B-9397-08002B2CF9AE}" pid="4" name="bjSaver">
    <vt:lpwstr>7uCpBU0ulRjPw0URm2HK547T+b/jEUYi</vt:lpwstr>
  </property>
</Properties>
</file>