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45" activeTab="0"/>
  </bookViews>
  <sheets>
    <sheet name="Overview" sheetId="1" r:id="rId1"/>
    <sheet name="Area-level variables" sheetId="2" r:id="rId2"/>
    <sheet name="Demographics" sheetId="3" r:id="rId3"/>
    <sheet name="SPSS Data" sheetId="4" state="hidden" r:id="rId4"/>
    <sheet name="Sig testing" sheetId="5" state="hidden" r:id="rId5"/>
  </sheets>
  <definedNames>
    <definedName name="_xlnm.Print_Area" localSheetId="1">'Area-level variables'!$A$1:$AB$46</definedName>
    <definedName name="_xlnm.Print_Area" localSheetId="0">'Overview'!$A$1:$AB$19</definedName>
  </definedNames>
  <calcPr fullCalcOnLoad="1"/>
</workbook>
</file>

<file path=xl/sharedStrings.xml><?xml version="1.0" encoding="utf-8"?>
<sst xmlns="http://schemas.openxmlformats.org/spreadsheetml/2006/main" count="2335" uniqueCount="346">
  <si>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</si>
  <si>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</si>
  <si>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</si>
  <si>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</si>
  <si>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</si>
  <si>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</si>
  <si>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</si>
  <si>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</si>
  <si>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</si>
  <si>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</si>
  <si>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</si>
  <si>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</si>
  <si>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</si>
  <si>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</si>
  <si>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</si>
  <si>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</si>
  <si>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</si>
  <si>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</si>
  <si>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</si>
  <si>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</si>
  <si>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</si>
  <si>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</si>
  <si>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</si>
  <si>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</si>
  <si>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</si>
  <si>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</si>
  <si>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</si>
  <si>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</si>
  <si>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</si>
  <si>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</si>
  <si>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</si>
  <si>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</si>
  <si>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</si>
  <si>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</si>
  <si>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</si>
  <si>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</si>
  <si>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</si>
  <si>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</si>
  <si>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</si>
  <si>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</si>
  <si>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</si>
  <si>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</si>
  <si>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</si>
  <si>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</si>
  <si>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</si>
  <si>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</si>
  <si>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</si>
  <si>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</si>
  <si>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</si>
  <si>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</si>
  <si>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</si>
  <si>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</si>
  <si>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</si>
  <si>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</si>
  <si>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</si>
  <si>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</si>
  <si>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</si>
  <si>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</si>
  <si>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</si>
  <si>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</si>
  <si>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</si>
  <si>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</si>
  <si>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</si>
  <si>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</si>
  <si>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</si>
  <si>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</si>
  <si>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</si>
  <si>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</si>
  <si>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</si>
  <si>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</si>
  <si>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</si>
  <si>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</si>
  <si>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</si>
  <si>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</si>
  <si>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</si>
  <si>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</si>
  <si>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</si>
  <si>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</si>
  <si>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</si>
  <si>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</si>
  <si>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</si>
  <si>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</si>
  <si>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r>
      <rPr>
        <b/>
        <sz val="13"/>
        <color indexed="8"/>
        <rFont val="Arial Bold"/>
        <family val="0"/>
      </rPr>
      <t>Frequencies</t>
    </r>
  </si>
  <si>
    <r>
      <rPr>
        <b/>
        <sz val="9"/>
        <color indexed="8"/>
        <rFont val="Arial Bold"/>
        <family val="0"/>
      </rPr>
      <t>Notes</t>
    </r>
  </si>
  <si>
    <r>
      <rPr>
        <b/>
        <sz val="9"/>
        <color indexed="8"/>
        <rFont val="Arial Bold"/>
        <family val="0"/>
      </rPr>
      <t>Statistics</t>
    </r>
  </si>
  <si>
    <r>
      <rPr>
        <b/>
        <sz val="13"/>
        <color indexed="8"/>
        <rFont val="Arial Bold"/>
        <family val="0"/>
      </rPr>
      <t>Frequency Table</t>
    </r>
  </si>
  <si>
    <r>
      <rPr>
        <b/>
        <sz val="9"/>
        <color indexed="8"/>
        <rFont val="Arial Bold"/>
        <family val="0"/>
      </rPr>
      <t>libraryr During the last 12 months, have you used a public library service at least once (own time and voluntary)?</t>
    </r>
  </si>
  <si>
    <r>
      <rPr>
        <b/>
        <sz val="9"/>
        <color indexed="8"/>
        <rFont val="Arial Bold"/>
        <family val="0"/>
      </rPr>
      <t>libfreqr How often in the last 12 months have you been to a library?</t>
    </r>
  </si>
  <si>
    <r>
      <rPr>
        <sz val="10"/>
        <color indexed="8"/>
        <rFont val="Courier New"/>
        <family val="3"/>
      </rPr>
      <t>WEIGHT BY rimweight. fre libraryr libfreqr.</t>
    </r>
  </si>
  <si>
    <r>
      <rPr>
        <sz val="10"/>
        <color indexed="8"/>
        <rFont val="Courier New"/>
        <family val="3"/>
      </rPr>
      <t>*DEPRIVATION INDEX weight off. CROSSTABS   /TABLES=IMDDecile BY libraryr   /FORMAT=AVALUE TABLES   /CELLS=COUNT ROW   /COUNT ROUND CELL.</t>
    </r>
  </si>
  <si>
    <r>
      <rPr>
        <b/>
        <sz val="13"/>
        <color indexed="8"/>
        <rFont val="Arial Bold"/>
        <family val="0"/>
      </rPr>
      <t>Crosstabs</t>
    </r>
  </si>
  <si>
    <r>
      <rPr>
        <b/>
        <sz val="9"/>
        <color indexed="8"/>
        <rFont val="Arial Bold"/>
        <family val="0"/>
      </rPr>
      <t>Case Processing Summary</t>
    </r>
  </si>
  <si>
    <r>
      <rPr>
        <b/>
        <sz val="9"/>
        <color indexed="8"/>
        <rFont val="Arial Bold"/>
        <family val="0"/>
      </rPr>
      <t>IMDDecile Index of Multiple Deprivation (Q1-Q23 based on 2007, Q24 - based on 2010)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</si>
  <si>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/TABLES=IMDDecile BY libraryr   /FORMAT=AVALUE TABLES   /CELLS=COUNT ROW   /COUNT ROUND CELL.</t>
    </r>
  </si>
  <si>
    <r>
      <rPr>
        <sz val="10"/>
        <color indexed="8"/>
        <rFont val="Courier New"/>
        <family val="3"/>
      </rPr>
      <t>*region weight off. CROSSTABS   /TABLES=gor BY libraryr   /FORMAT=AVALUE TABLES   /CELLS=COUNT ROW   /COUNT ROUND CELL.</t>
    </r>
  </si>
  <si>
    <r>
      <rPr>
        <b/>
        <sz val="9"/>
        <color indexed="8"/>
        <rFont val="Arial Bold"/>
        <family val="0"/>
      </rPr>
      <t>gor ONS standardised Government Office Region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</si>
  <si>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/TABLES=gor BY libraryr   /FORMAT=AVALUE TABLES   /CELLS=COUNT ROW   /COUNT ROUND CELL.</t>
    </r>
  </si>
  <si>
    <r>
      <rPr>
        <sz val="10"/>
        <color indexed="8"/>
        <rFont val="Courier New"/>
        <family val="3"/>
      </rPr>
      <t>*URBAN/RURAL weight off. CROSSTABS   /TABLES=areatyp BY libraryr   /FORMAT=AVALUE TABLES   /CELLS=COUNT ROW   /COUNT ROUND CELL.</t>
    </r>
  </si>
  <si>
    <r>
      <rPr>
        <b/>
        <sz val="9"/>
        <color indexed="8"/>
        <rFont val="Arial Bold"/>
        <family val="0"/>
      </rPr>
      <t>areatyp Type of area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</si>
  <si>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/TABLES=areatyp BY libraryr   /FORMAT=AVALUE TABLES   /CELLS=COUNT ROW   /COUNT ROUND CELL.</t>
    </r>
  </si>
  <si>
    <r>
      <rPr>
        <sz val="10"/>
        <color indexed="8"/>
        <rFont val="Courier New"/>
        <family val="3"/>
      </rPr>
      <t>*ACORN CATEGORY weight off. CROSSTABS   /TABLES=Acorncat BY libraryr   /FORMAT=AVALUE TABLES   /CELLS=COUNT ROW   /COUNT ROUND CELL.</t>
    </r>
  </si>
  <si>
    <r>
      <rPr>
        <b/>
        <sz val="9"/>
        <color indexed="8"/>
        <rFont val="Arial Bold"/>
        <family val="0"/>
      </rPr>
      <t>acorncat ACORN category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</si>
  <si>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/TABLES=Acorncat BY libraryr   /FORMAT=AVALUE TABLES   /CELLS=COUNT ROW   /COUNT ROUND CELL.</t>
    </r>
  </si>
  <si>
    <r>
      <rPr>
        <sz val="10"/>
        <color indexed="8"/>
        <rFont val="Courier New"/>
        <family val="3"/>
      </rPr>
      <t>*ALL weight off. fre libraryr.</t>
    </r>
  </si>
  <si>
    <r>
      <rPr>
        <sz val="10"/>
        <color indexed="8"/>
        <rFont val="Courier New"/>
        <family val="3"/>
      </rPr>
      <t>weight by rimweight. fre libraryr.</t>
    </r>
  </si>
  <si>
    <r>
      <rPr>
        <sz val="10"/>
        <color indexed="8"/>
        <rFont val="Courier New"/>
        <family val="3"/>
      </rPr>
      <t>*DEMOGRAPHICS weight off. CROSSTABS   /TABLES=ageshort BY libraryr   /FORMAT=AVALUE TABLES   /CELLS=COUNT ROW   /COUNT ROUND CELL.</t>
    </r>
  </si>
  <si>
    <r>
      <rPr>
        <b/>
        <sz val="9"/>
        <color indexed="8"/>
        <rFont val="Arial Bold"/>
        <family val="0"/>
      </rPr>
      <t>ageshort Age group (5 bands)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</si>
  <si>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/TABLES=ageshort BY libraryr   /FORMAT=AVALUE TABLES   /CELLS=COUNT ROW   /COUNT ROUND CELL.</t>
    </r>
  </si>
  <si>
    <r>
      <rPr>
        <sz val="10"/>
        <color indexed="8"/>
        <rFont val="Courier New"/>
        <family val="3"/>
      </rPr>
      <t>weight off. CROSSTABS   /TABLES=sex1 BY libraryr   /FORMAT=AVALUE TABLES   /CELLS=COUNT ROW   /COUNT ROUND CELL.</t>
    </r>
  </si>
  <si>
    <r>
      <rPr>
        <b/>
        <sz val="9"/>
        <color indexed="8"/>
        <rFont val="Arial Bold"/>
        <family val="0"/>
      </rPr>
      <t>sex1 Sex of respondent 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</si>
  <si>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/TABLES=sex1 BY libraryr   /FORMAT=AVALUE TABLES   /CELLS=COUNT ROW   /COUNT ROUND CELL.</t>
    </r>
  </si>
  <si>
    <r>
      <rPr>
        <sz val="10"/>
        <color indexed="8"/>
        <rFont val="Courier New"/>
        <family val="3"/>
      </rPr>
      <t>weight off. CROSSTABS   /TABLES=socpsa BY libraryr   /FORMAT=AVALUE TABLES   /CELLS=COUNT ROW   /COUNT ROUND CELL.</t>
    </r>
  </si>
  <si>
    <r>
      <rPr>
        <b/>
        <sz val="9"/>
        <color indexed="8"/>
        <rFont val="Arial Bold"/>
        <family val="0"/>
      </rPr>
      <t>socpsa Respondent NS-SEC PSA categories [separated residuals]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</si>
  <si>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/TABLES=socpsa BY libraryr   /FORMAT=AVALUE TABLES   /CELLS=COUNT ROW   /COUNT ROUND CELL.</t>
    </r>
  </si>
  <si>
    <r>
      <rPr>
        <sz val="10"/>
        <color indexed="8"/>
        <rFont val="Courier New"/>
        <family val="3"/>
      </rPr>
      <t>weight off. CROSSTABS   /TABLES=rwork BY libraryr   /FORMAT=AVALUE TABLES   /CELLS=COUNT ROW   /COUNT ROUND CELL.</t>
    </r>
  </si>
  <si>
    <r>
      <rPr>
        <b/>
        <sz val="9"/>
        <color indexed="8"/>
        <rFont val="Arial Bold"/>
        <family val="0"/>
      </rPr>
      <t>rwork Whether respondent is working or not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</si>
  <si>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/TABLES=rwork BY libraryr   /FORMAT=AVALUE TABLES   /CELLS=COUNT ROW   /COUNT ROUND CELL.</t>
    </r>
  </si>
  <si>
    <r>
      <rPr>
        <sz val="10"/>
        <color indexed="8"/>
        <rFont val="Courier New"/>
        <family val="3"/>
      </rPr>
      <t>weight off. CROSSTABS   /TABLES=tenharm BY libraryr   /FORMAT=AVALUE TABLES   /CELLS=COUNT ROW   /COUNT ROUND CELL.</t>
    </r>
  </si>
  <si>
    <r>
      <rPr>
        <b/>
        <sz val="9"/>
        <color indexed="8"/>
        <rFont val="Arial Bold"/>
        <family val="0"/>
      </rPr>
      <t>tenharm ONS Harmonised tenure status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</si>
  <si>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/TABLES=tenharm BY libraryr   /FORMAT=AVALUE TABLES   /CELLS=COUNT ROW   /COUNT ROUND CELL.</t>
    </r>
  </si>
  <si>
    <r>
      <rPr>
        <sz val="10"/>
        <color indexed="8"/>
        <rFont val="Courier New"/>
        <family val="3"/>
      </rPr>
      <t>weight off. CROSSTABS   /TABLES=ethnpsa BY libraryr   /FORMAT=AVALUE TABLES   /CELLS=COUNT ROW   /COUNT ROUND CELL.</t>
    </r>
  </si>
  <si>
    <r>
      <rPr>
        <b/>
        <sz val="9"/>
        <color indexed="8"/>
        <rFont val="Arial Bold"/>
        <family val="0"/>
      </rPr>
      <t>ethnpsa Ethnic group for PSA measurement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</si>
  <si>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/TABLES=ethnpsa BY libraryr   /FORMAT=AVALUE TABLES   /CELLS=COUNT ROW   /COUNT ROUND CELL.</t>
    </r>
  </si>
  <si>
    <r>
      <rPr>
        <sz val="10"/>
        <color indexed="8"/>
        <rFont val="Courier New"/>
        <family val="3"/>
      </rPr>
      <t>weight off. CROSSTABS   /TABLES=relSHORT BY libraryr   /FORMAT=AVALUE TABLES   /CELLS=COUNT ROW   /COUNT ROUND CELL.</t>
    </r>
  </si>
  <si>
    <r>
      <rPr>
        <b/>
        <sz val="9"/>
        <color indexed="8"/>
        <rFont val="Arial Bold"/>
        <family val="0"/>
      </rPr>
      <t>relshort Religion (short)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</si>
  <si>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/TABLES=relSHORT BY libraryr   /FORMAT=AVALUE TABLES   /CELLS=COUNT ROW   /COUNT ROUND CELL.</t>
    </r>
  </si>
  <si>
    <r>
      <rPr>
        <sz val="10"/>
        <color indexed="8"/>
        <rFont val="Courier New"/>
        <family val="3"/>
      </rPr>
      <t>weight off. CROSSTABS   /TABLES=lillharm BY libraryr   /FORMAT=AVALUE TABLES   /CELLS=COUNT ROW   /COUNT ROUND CELL.</t>
    </r>
  </si>
  <si>
    <r>
      <rPr>
        <b/>
        <sz val="9"/>
        <color indexed="8"/>
        <rFont val="Arial Bold"/>
        <family val="0"/>
      </rPr>
      <t>lillharm ONS harmonised long-standing illness * libraryr During the last 12 months, have you used a public library service at least once (own time and voluntary)? Crosstabulation</t>
    </r>
  </si>
  <si>
    <r>
      <rPr>
        <sz val="10"/>
        <color indexed="8"/>
        <rFont val="Courier New"/>
        <family val="3"/>
      </rPr>
      <t>weight by rimweight. CROSSTABS   /TABLES=lillharm BY libraryr   /FORMAT=AVALUE TABLES   /CELLS=COUNT ROW   /COUNT ROUND CELL.</t>
    </r>
  </si>
  <si>
    <t xml:space="preserve"> - Enter sector/area of figures here</t>
  </si>
  <si>
    <t>* = 80%</t>
  </si>
  <si>
    <t>- Complete yellow fields only</t>
  </si>
  <si>
    <t>* = 90%</t>
  </si>
  <si>
    <t>V1</t>
  </si>
  <si>
    <t>V2</t>
  </si>
  <si>
    <t>V1 vs V2</t>
  </si>
  <si>
    <t>* = 95%</t>
  </si>
  <si>
    <t>Weighted % from SPSS</t>
  </si>
  <si>
    <t>Weighted % / 100</t>
  </si>
  <si>
    <t>SD</t>
  </si>
  <si>
    <t>Design Factor</t>
  </si>
  <si>
    <t>Sample N (unweighted)</t>
  </si>
  <si>
    <t>CSE</t>
  </si>
  <si>
    <t>z score</t>
  </si>
  <si>
    <t>Has visited a public library in the last year</t>
  </si>
  <si>
    <t>Have been to an archive centre or records office in last 12 months</t>
  </si>
  <si>
    <t>In your own - time</t>
  </si>
  <si>
    <t>For paid work</t>
  </si>
  <si>
    <t>For academic study</t>
  </si>
  <si>
    <t>As a part of voluntary work ~</t>
  </si>
  <si>
    <t>For some other reason ~</t>
  </si>
  <si>
    <t>Index of deprivation (09/10 base)</t>
  </si>
  <si>
    <t>Residuals</t>
  </si>
  <si>
    <t>Limiting disability</t>
  </si>
  <si>
    <t>Non-limiting disability or no disability</t>
  </si>
  <si>
    <r>
      <rPr>
        <sz val="10"/>
        <color indexed="8"/>
        <rFont val="Courier New"/>
        <family val="3"/>
      </rPr>
      <t>USE ALL. COMPUTE filter_$=(Q28Q31filter = 1). VARIABLE LABEL filter_$ 'Q28Q31filter = 1 (FILTER)'. VALUE LABELS filter_$ 0 'Not Selected' 1 'Selected'. FORMAT filter_$ (f1.0). FILTER BY filter_$. EXECUTE. *LIBRARIES *OVERVIEW WEIGHT OFF. fre libraryr libfreqr.</t>
    </r>
  </si>
  <si>
    <r>
      <rPr>
        <sz val="9"/>
        <color indexed="8"/>
        <rFont val="Arial"/>
        <family val="2"/>
      </rPr>
      <t>Output Created</t>
    </r>
  </si>
  <si>
    <r>
      <rPr>
        <sz val="9"/>
        <color indexed="8"/>
        <rFont val="Arial"/>
        <family val="2"/>
      </rPr>
      <t>13-Feb-2013 17:23:22</t>
    </r>
  </si>
  <si>
    <r>
      <rPr>
        <sz val="9"/>
        <color indexed="8"/>
        <rFont val="Arial"/>
        <family val="2"/>
      </rPr>
      <t>Comments</t>
    </r>
  </si>
  <si>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</si>
  <si>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Arial"/>
        <family val="2"/>
      </rPr>
      <t>Input</t>
    </r>
  </si>
  <si>
    <r>
      <rPr>
        <sz val="9"/>
        <color indexed="8"/>
        <rFont val="Arial"/>
        <family val="2"/>
      </rPr>
      <t>Data</t>
    </r>
  </si>
  <si>
    <r>
      <rPr>
        <sz val="9"/>
        <color indexed="8"/>
        <rFont val="Arial"/>
        <family val="2"/>
      </rPr>
      <t>L:\1.CLIENTS\DCMS\232553  Taking Part Y8\10. Client Deliverables\Tables\Y8 Q3\RESTRICTED - Q1-Q31 final version 1 060213.sav</t>
    </r>
  </si>
  <si>
    <r>
      <rPr>
        <sz val="9"/>
        <color indexed="8"/>
        <rFont val="Arial"/>
        <family val="2"/>
      </rPr>
      <t>Active Dataset</t>
    </r>
  </si>
  <si>
    <r>
      <rPr>
        <sz val="9"/>
        <color indexed="8"/>
        <rFont val="Arial"/>
        <family val="2"/>
      </rPr>
      <t>DataSet1</t>
    </r>
  </si>
  <si>
    <r>
      <rPr>
        <sz val="9"/>
        <color indexed="8"/>
        <rFont val="Arial"/>
        <family val="2"/>
      </rPr>
      <t>Filter</t>
    </r>
  </si>
  <si>
    <r>
      <rPr>
        <sz val="9"/>
        <color indexed="8"/>
        <rFont val="Arial"/>
        <family val="2"/>
      </rPr>
      <t>filter_$ Q28Q31filter = 1 (FILTER)</t>
    </r>
  </si>
  <si>
    <r>
      <rPr>
        <sz val="9"/>
        <color indexed="8"/>
        <rFont val="Arial"/>
        <family val="2"/>
      </rPr>
      <t>Weight</t>
    </r>
  </si>
  <si>
    <r>
      <rPr>
        <sz val="9"/>
        <color indexed="8"/>
        <rFont val="Arial"/>
        <family val="2"/>
      </rPr>
      <t>&lt;none&gt;</t>
    </r>
  </si>
  <si>
    <r>
      <rPr>
        <sz val="9"/>
        <color indexed="8"/>
        <rFont val="Arial"/>
        <family val="2"/>
      </rPr>
      <t>Split File</t>
    </r>
  </si>
  <si>
    <r>
      <rPr>
        <sz val="9"/>
        <color indexed="8"/>
        <rFont val="Arial"/>
        <family val="2"/>
      </rPr>
      <t>N of Rows in Working Data File</t>
    </r>
  </si>
  <si>
    <r>
      <rPr>
        <sz val="9"/>
        <color indexed="8"/>
        <rFont val="Arial"/>
        <family val="2"/>
      </rPr>
      <t>Missing Value Handling</t>
    </r>
  </si>
  <si>
    <r>
      <rPr>
        <sz val="9"/>
        <color indexed="8"/>
        <rFont val="Arial"/>
        <family val="2"/>
      </rPr>
      <t>Definition of Missing</t>
    </r>
  </si>
  <si>
    <r>
      <rPr>
        <sz val="9"/>
        <color indexed="8"/>
        <rFont val="Arial"/>
        <family val="2"/>
      </rPr>
      <t>User-defined missing values are treated as missing.</t>
    </r>
  </si>
  <si>
    <r>
      <rPr>
        <sz val="9"/>
        <color indexed="8"/>
        <rFont val="Arial"/>
        <family val="2"/>
      </rPr>
      <t>Cases Used</t>
    </r>
  </si>
  <si>
    <r>
      <rPr>
        <sz val="9"/>
        <color indexed="8"/>
        <rFont val="Arial"/>
        <family val="2"/>
      </rPr>
      <t>Statistics are based on all cases with valid data.</t>
    </r>
  </si>
  <si>
    <r>
      <rPr>
        <sz val="9"/>
        <color indexed="8"/>
        <rFont val="Arial"/>
        <family val="2"/>
      </rPr>
      <t>Syntax</t>
    </r>
  </si>
  <si>
    <r>
      <rPr>
        <sz val="9"/>
        <color indexed="8"/>
        <rFont val="Arial"/>
        <family val="2"/>
      </rPr>
      <t xml:space="preserve">fre libraryr
libfreqr.
</t>
    </r>
  </si>
  <si>
    <r>
      <rPr>
        <sz val="9"/>
        <color indexed="8"/>
        <rFont val="Arial"/>
        <family val="2"/>
      </rPr>
      <t>Resources</t>
    </r>
  </si>
  <si>
    <r>
      <rPr>
        <sz val="9"/>
        <color indexed="8"/>
        <rFont val="Arial"/>
        <family val="2"/>
      </rPr>
      <t>Processor Time</t>
    </r>
  </si>
  <si>
    <r>
      <rPr>
        <sz val="9"/>
        <color indexed="8"/>
        <rFont val="Arial"/>
        <family val="2"/>
      </rPr>
      <t>0:00:01.547</t>
    </r>
  </si>
  <si>
    <r>
      <rPr>
        <sz val="9"/>
        <color indexed="8"/>
        <rFont val="Arial"/>
        <family val="2"/>
      </rPr>
      <t>Elapsed Time</t>
    </r>
  </si>
  <si>
    <r>
      <rPr>
        <sz val="9"/>
        <color indexed="8"/>
        <rFont val="Arial"/>
        <family val="2"/>
      </rPr>
      <t>0:00:01.562</t>
    </r>
  </si>
  <si>
    <r>
      <rPr>
        <sz val="10"/>
        <color indexed="8"/>
        <rFont val="Courier New"/>
        <family val="3"/>
      </rPr>
      <t>[DataSet1] L:\1.CLIENTS\DCMS\232553  Taking Part Y8\10. Client Deliverables\Tables\Y8 Q3\RESTRICTED - Q1-Q31 final version 1 060213.sav</t>
    </r>
  </si>
  <si>
    <r>
      <rPr>
        <sz val="9"/>
        <color indexed="8"/>
        <rFont val="Arial"/>
        <family val="2"/>
      </rPr>
      <t>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</si>
  <si>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libfreqr How often in the last 12 months have you been to a library?</t>
    </r>
  </si>
  <si>
    <r>
      <rPr>
        <sz val="9"/>
        <color indexed="8"/>
        <rFont val="Arial"/>
        <family val="2"/>
      </rPr>
      <t>N</t>
    </r>
  </si>
  <si>
    <r>
      <rPr>
        <sz val="9"/>
        <color indexed="8"/>
        <rFont val="Arial"/>
        <family val="2"/>
      </rPr>
      <t>Valid</t>
    </r>
  </si>
  <si>
    <r>
      <rPr>
        <sz val="9"/>
        <color indexed="8"/>
        <rFont val="Arial"/>
        <family val="2"/>
      </rPr>
      <t>Missing</t>
    </r>
  </si>
  <si>
    <r>
      <rPr>
        <sz val="9"/>
        <color indexed="8"/>
        <rFont val="Arial"/>
        <family val="2"/>
      </rPr>
      <t>Frequency</t>
    </r>
  </si>
  <si>
    <r>
      <rPr>
        <sz val="9"/>
        <color indexed="8"/>
        <rFont val="Arial"/>
        <family val="2"/>
      </rPr>
      <t>Percent</t>
    </r>
  </si>
  <si>
    <r>
      <rPr>
        <sz val="9"/>
        <color indexed="8"/>
        <rFont val="Arial"/>
        <family val="2"/>
      </rPr>
      <t>Valid Percent</t>
    </r>
  </si>
  <si>
    <r>
      <rPr>
        <sz val="9"/>
        <color indexed="8"/>
        <rFont val="Arial"/>
        <family val="2"/>
      </rPr>
      <t>Cumulative Percent</t>
    </r>
  </si>
  <si>
    <r>
      <rPr>
        <sz val="9"/>
        <color indexed="8"/>
        <rFont val="Arial"/>
        <family val="2"/>
      </rPr>
      <t>-1.00 Dont know</t>
    </r>
  </si>
  <si>
    <r>
      <rPr>
        <sz val="9"/>
        <color indexed="8"/>
        <rFont val="Arial"/>
        <family val="2"/>
      </rPr>
      <t>1.00 Yes</t>
    </r>
  </si>
  <si>
    <r>
      <rPr>
        <sz val="9"/>
        <color indexed="8"/>
        <rFont val="Arial"/>
        <family val="2"/>
      </rPr>
      <t>2.00 No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</si>
  <si>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</si>
  <si>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-1.00 Don't Know</t>
    </r>
  </si>
  <si>
    <r>
      <rPr>
        <sz val="9"/>
        <color indexed="8"/>
        <rFont val="Arial"/>
        <family val="2"/>
      </rPr>
      <t>1.00 At least once a week</t>
    </r>
  </si>
  <si>
    <r>
      <rPr>
        <sz val="9"/>
        <color indexed="8"/>
        <rFont val="Arial"/>
        <family val="2"/>
      </rPr>
      <t>2.00 Less often than once a week but at least once a month</t>
    </r>
  </si>
  <si>
    <r>
      <rPr>
        <sz val="9"/>
        <color indexed="8"/>
        <rFont val="Arial"/>
        <family val="2"/>
      </rPr>
      <t>3.00 Less often than once a month but at least 3-4 times a year</t>
    </r>
  </si>
  <si>
    <r>
      <rPr>
        <sz val="9"/>
        <color indexed="8"/>
        <rFont val="Arial"/>
        <family val="2"/>
      </rPr>
      <t>4.00 1-2 times in the last 12 months</t>
    </r>
  </si>
  <si>
    <r>
      <rPr>
        <sz val="9"/>
        <color indexed="8"/>
        <rFont val="Arial"/>
        <family val="2"/>
      </rPr>
      <t>-3.00 Excluded from filter</t>
    </r>
  </si>
  <si>
    <r>
      <rPr>
        <sz val="9"/>
        <color indexed="8"/>
        <rFont val="Arial"/>
        <family val="2"/>
      </rPr>
      <t>13-Feb-2013 17:23:24</t>
    </r>
  </si>
  <si>
    <r>
      <rPr>
        <sz val="9"/>
        <color indexed="8"/>
        <rFont val="Arial"/>
        <family val="2"/>
      </rPr>
      <t>rimweight Final weight to use for rolling quarterly data</t>
    </r>
  </si>
  <si>
    <r>
      <rPr>
        <sz val="9"/>
        <color indexed="8"/>
        <rFont val="Arial"/>
        <family val="2"/>
      </rPr>
      <t>0:00:01.516</t>
    </r>
  </si>
  <si>
    <r>
      <rPr>
        <sz val="9"/>
        <color indexed="8"/>
        <rFont val="Arial"/>
        <family val="2"/>
      </rPr>
      <t>0:00:01.531</t>
    </r>
  </si>
  <si>
    <r>
      <rPr>
        <sz val="9"/>
        <color indexed="8"/>
        <rFont val="Arial"/>
        <family val="2"/>
      </rPr>
      <t>13-Feb-2013 17:23:25</t>
    </r>
  </si>
  <si>
    <r>
      <rPr>
        <sz val="9"/>
        <color indexed="8"/>
        <rFont val="Arial"/>
        <family val="2"/>
      </rPr>
      <t>Statistics for each table are based on all the cases with valid data in the specified range(s) for all variables in each table.</t>
    </r>
  </si>
  <si>
    <r>
      <rPr>
        <sz val="9"/>
        <color indexed="8"/>
        <rFont val="Arial"/>
        <family val="2"/>
      </rPr>
      <t xml:space="preserve">CROSSTABS
  /TABLES=IMDDecile BY libraryr
  /FORMAT=AVALUE TABLES
  /CELLS=COUNT ROW
  /COUNT ROUND CELL.
</t>
    </r>
  </si>
  <si>
    <r>
      <rPr>
        <sz val="9"/>
        <color indexed="8"/>
        <rFont val="Arial"/>
        <family val="2"/>
      </rPr>
      <t>0:00:01.625</t>
    </r>
  </si>
  <si>
    <r>
      <rPr>
        <sz val="9"/>
        <color indexed="8"/>
        <rFont val="Arial"/>
        <family val="2"/>
      </rPr>
      <t>Dimensions Requested</t>
    </r>
  </si>
  <si>
    <r>
      <rPr>
        <sz val="9"/>
        <color indexed="8"/>
        <rFont val="Arial"/>
        <family val="2"/>
      </rPr>
      <t>Cells Available</t>
    </r>
  </si>
  <si>
    <r>
      <rPr>
        <sz val="9"/>
        <color indexed="8"/>
        <rFont val="Arial"/>
        <family val="2"/>
      </rPr>
      <t>Cases</t>
    </r>
  </si>
  <si>
    <r>
      <rPr>
        <sz val="9"/>
        <color indexed="8"/>
        <rFont val="Arial"/>
        <family val="2"/>
      </rPr>
      <t>IMDDecile Index of Multiple Deprivation (Q1-Q23 based on 2007, Q24 - based on 2010)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</si>
  <si>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IMDDecile Index of Multiple Deprivation (Q1-Q23 based on 2007, Q24 - based on 2010)</t>
    </r>
  </si>
  <si>
    <r>
      <rPr>
        <sz val="9"/>
        <color indexed="8"/>
        <rFont val="Arial"/>
        <family val="2"/>
      </rPr>
      <t>Count</t>
    </r>
  </si>
  <si>
    <r>
      <rPr>
        <sz val="9"/>
        <color indexed="8"/>
        <rFont val="Arial"/>
        <family val="2"/>
      </rPr>
      <t>% within IMDDecile Index of Multiple Deprivation (Q1-Q23 based on 2007, Q24 - based on 2010)</t>
    </r>
  </si>
  <si>
    <r>
      <rPr>
        <sz val="9"/>
        <color indexed="8"/>
        <rFont val="Arial"/>
        <family val="2"/>
      </rPr>
      <t>13-Feb-2013 17:23:27</t>
    </r>
  </si>
  <si>
    <r>
      <rPr>
        <sz val="9"/>
        <color indexed="8"/>
        <rFont val="Arial"/>
        <family val="2"/>
      </rPr>
      <t>0:00:01.594</t>
    </r>
  </si>
  <si>
    <r>
      <rPr>
        <sz val="9"/>
        <color indexed="8"/>
        <rFont val="Arial"/>
        <family val="2"/>
      </rPr>
      <t>a. Number of valid cases is different from the total count in the crosstabulation table because the cell counts have been rounded.</t>
    </r>
  </si>
  <si>
    <r>
      <rPr>
        <sz val="9"/>
        <color indexed="8"/>
        <rFont val="Arial"/>
        <family val="2"/>
      </rPr>
      <t>13-Feb-2013 17:23:29</t>
    </r>
  </si>
  <si>
    <r>
      <rPr>
        <sz val="9"/>
        <color indexed="8"/>
        <rFont val="Arial"/>
        <family val="2"/>
      </rPr>
      <t xml:space="preserve">CROSSTABS
  /TABLES=gor BY libraryr
  /FORMAT=AVALUE TABLES
  /CELLS=COUNT ROW
  /COUNT ROUND CELL.
</t>
    </r>
  </si>
  <si>
    <r>
      <rPr>
        <sz val="9"/>
        <color indexed="8"/>
        <rFont val="Arial"/>
        <family val="2"/>
      </rPr>
      <t>0:00:01.563</t>
    </r>
  </si>
  <si>
    <r>
      <rPr>
        <sz val="9"/>
        <color indexed="8"/>
        <rFont val="Arial"/>
        <family val="2"/>
      </rPr>
      <t>gor ONS standardised Government Office Region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</si>
  <si>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gor ONS standardised Government Office Region</t>
    </r>
  </si>
  <si>
    <r>
      <rPr>
        <sz val="9"/>
        <color indexed="8"/>
        <rFont val="Arial"/>
        <family val="2"/>
      </rPr>
      <t>1.00 North East</t>
    </r>
  </si>
  <si>
    <r>
      <rPr>
        <sz val="9"/>
        <color indexed="8"/>
        <rFont val="Arial"/>
        <family val="2"/>
      </rPr>
      <t>% within gor ONS standardised Government Office Region</t>
    </r>
  </si>
  <si>
    <r>
      <rPr>
        <sz val="9"/>
        <color indexed="8"/>
        <rFont val="Arial"/>
        <family val="2"/>
      </rPr>
      <t>2.00 North West</t>
    </r>
  </si>
  <si>
    <r>
      <rPr>
        <sz val="9"/>
        <color indexed="8"/>
        <rFont val="Arial"/>
        <family val="2"/>
      </rPr>
      <t>3.00 Yorkshire and Humberside</t>
    </r>
  </si>
  <si>
    <r>
      <rPr>
        <sz val="9"/>
        <color indexed="8"/>
        <rFont val="Arial"/>
        <family val="2"/>
      </rPr>
      <t>4.00 East Midlands</t>
    </r>
  </si>
  <si>
    <r>
      <rPr>
        <sz val="9"/>
        <color indexed="8"/>
        <rFont val="Arial"/>
        <family val="2"/>
      </rPr>
      <t>5.00 West Midlands</t>
    </r>
  </si>
  <si>
    <r>
      <rPr>
        <sz val="9"/>
        <color indexed="8"/>
        <rFont val="Arial"/>
        <family val="2"/>
      </rPr>
      <t>6.00 East of England</t>
    </r>
  </si>
  <si>
    <r>
      <rPr>
        <sz val="9"/>
        <color indexed="8"/>
        <rFont val="Arial"/>
        <family val="2"/>
      </rPr>
      <t>7.00 London</t>
    </r>
  </si>
  <si>
    <r>
      <rPr>
        <sz val="9"/>
        <color indexed="8"/>
        <rFont val="Arial"/>
        <family val="2"/>
      </rPr>
      <t>8.00 South East</t>
    </r>
  </si>
  <si>
    <r>
      <rPr>
        <sz val="9"/>
        <color indexed="8"/>
        <rFont val="Arial"/>
        <family val="2"/>
      </rPr>
      <t>9.00 South West</t>
    </r>
  </si>
  <si>
    <r>
      <rPr>
        <sz val="9"/>
        <color indexed="8"/>
        <rFont val="Arial"/>
        <family val="2"/>
      </rPr>
      <t>13-Feb-2013 17:23:30</t>
    </r>
  </si>
  <si>
    <r>
      <rPr>
        <sz val="9"/>
        <color indexed="8"/>
        <rFont val="Arial"/>
        <family val="2"/>
      </rPr>
      <t>0:00:01.578</t>
    </r>
  </si>
  <si>
    <r>
      <rPr>
        <sz val="9"/>
        <color indexed="8"/>
        <rFont val="Arial"/>
        <family val="2"/>
      </rPr>
      <t>0:00:01.672</t>
    </r>
  </si>
  <si>
    <r>
      <rPr>
        <sz val="9"/>
        <color indexed="8"/>
        <rFont val="Arial"/>
        <family val="2"/>
      </rPr>
      <t>13-Feb-2013 17:23:32</t>
    </r>
  </si>
  <si>
    <r>
      <rPr>
        <sz val="9"/>
        <color indexed="8"/>
        <rFont val="Arial"/>
        <family val="2"/>
      </rPr>
      <t xml:space="preserve">CROSSTABS
  /TABLES=areatyp BY libraryr
  /FORMAT=AVALUE TABLES
  /CELLS=COUNT ROW
  /COUNT ROUND CELL.
</t>
    </r>
  </si>
  <si>
    <r>
      <rPr>
        <sz val="9"/>
        <color indexed="8"/>
        <rFont val="Arial"/>
        <family val="2"/>
      </rPr>
      <t>0:00:01.641</t>
    </r>
  </si>
  <si>
    <r>
      <rPr>
        <sz val="9"/>
        <color indexed="8"/>
        <rFont val="Arial"/>
        <family val="2"/>
      </rPr>
      <t>0:00:01.687</t>
    </r>
  </si>
  <si>
    <r>
      <rPr>
        <sz val="9"/>
        <color indexed="8"/>
        <rFont val="Arial"/>
        <family val="2"/>
      </rPr>
      <t>areatyp Type of area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</si>
  <si>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areatyp Type of area</t>
    </r>
  </si>
  <si>
    <r>
      <rPr>
        <sz val="9"/>
        <color indexed="8"/>
        <rFont val="Arial"/>
        <family val="2"/>
      </rPr>
      <t>1.00 Urban</t>
    </r>
  </si>
  <si>
    <r>
      <rPr>
        <sz val="9"/>
        <color indexed="8"/>
        <rFont val="Arial"/>
        <family val="2"/>
      </rPr>
      <t>% within areatyp Type of area</t>
    </r>
  </si>
  <si>
    <r>
      <rPr>
        <sz val="9"/>
        <color indexed="8"/>
        <rFont val="Arial"/>
        <family val="2"/>
      </rPr>
      <t>2.00 Rural</t>
    </r>
  </si>
  <si>
    <r>
      <rPr>
        <sz val="9"/>
        <color indexed="8"/>
        <rFont val="Arial"/>
        <family val="2"/>
      </rPr>
      <t>13-Feb-2013 17:23:34</t>
    </r>
  </si>
  <si>
    <r>
      <rPr>
        <sz val="9"/>
        <color indexed="8"/>
        <rFont val="Arial"/>
        <family val="2"/>
      </rPr>
      <t>0:00:01.656</t>
    </r>
  </si>
  <si>
    <r>
      <rPr>
        <sz val="9"/>
        <color indexed="8"/>
        <rFont val="Arial"/>
        <family val="2"/>
      </rPr>
      <t>13-Feb-2013 17:23:35</t>
    </r>
  </si>
  <si>
    <r>
      <rPr>
        <sz val="9"/>
        <color indexed="8"/>
        <rFont val="Arial"/>
        <family val="2"/>
      </rPr>
      <t xml:space="preserve">CROSSTABS
  /TABLES=Acorncat BY libraryr
  /FORMAT=AVALUE TABLES
  /CELLS=COUNT ROW
  /COUNT ROUND CELL.
</t>
    </r>
  </si>
  <si>
    <r>
      <rPr>
        <sz val="9"/>
        <color indexed="8"/>
        <rFont val="Arial"/>
        <family val="2"/>
      </rPr>
      <t>0:00:01.593</t>
    </r>
  </si>
  <si>
    <r>
      <rPr>
        <sz val="9"/>
        <color indexed="8"/>
        <rFont val="Arial"/>
        <family val="2"/>
      </rPr>
      <t>acorncat ACORN category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</si>
  <si>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acorncat ACORN category</t>
    </r>
  </si>
  <si>
    <r>
      <rPr>
        <sz val="9"/>
        <color indexed="8"/>
        <rFont val="Arial"/>
        <family val="2"/>
      </rPr>
      <t>1.00 Wealthy Achievers</t>
    </r>
  </si>
  <si>
    <r>
      <rPr>
        <sz val="9"/>
        <color indexed="8"/>
        <rFont val="Arial"/>
        <family val="2"/>
      </rPr>
      <t>% within acorncat ACORN category</t>
    </r>
  </si>
  <si>
    <r>
      <rPr>
        <sz val="9"/>
        <color indexed="8"/>
        <rFont val="Arial"/>
        <family val="2"/>
      </rPr>
      <t>2.00 Urban Prosperity</t>
    </r>
  </si>
  <si>
    <r>
      <rPr>
        <sz val="9"/>
        <color indexed="8"/>
        <rFont val="Arial"/>
        <family val="2"/>
      </rPr>
      <t>3.00 Comfortably Off</t>
    </r>
  </si>
  <si>
    <r>
      <rPr>
        <sz val="9"/>
        <color indexed="8"/>
        <rFont val="Arial"/>
        <family val="2"/>
      </rPr>
      <t>4.00 Moderate Means</t>
    </r>
  </si>
  <si>
    <r>
      <rPr>
        <sz val="9"/>
        <color indexed="8"/>
        <rFont val="Arial"/>
        <family val="2"/>
      </rPr>
      <t>5.00 Hard-pressed</t>
    </r>
  </si>
  <si>
    <r>
      <rPr>
        <sz val="9"/>
        <color indexed="8"/>
        <rFont val="Arial"/>
        <family val="2"/>
      </rPr>
      <t>6.00 Unclassified</t>
    </r>
  </si>
  <si>
    <r>
      <rPr>
        <sz val="9"/>
        <color indexed="8"/>
        <rFont val="Arial"/>
        <family val="2"/>
      </rPr>
      <t>13-Feb-2013 17:23:37</t>
    </r>
  </si>
  <si>
    <r>
      <rPr>
        <sz val="9"/>
        <color indexed="8"/>
        <rFont val="Arial"/>
        <family val="2"/>
      </rPr>
      <t>0:00:01.610</t>
    </r>
  </si>
  <si>
    <r>
      <rPr>
        <sz val="9"/>
        <color indexed="8"/>
        <rFont val="Arial"/>
        <family val="2"/>
      </rPr>
      <t>13-Feb-2013 17:23:39</t>
    </r>
  </si>
  <si>
    <r>
      <rPr>
        <sz val="9"/>
        <color indexed="8"/>
        <rFont val="Arial"/>
        <family val="2"/>
      </rPr>
      <t xml:space="preserve">fre libraryr.
</t>
    </r>
  </si>
  <si>
    <r>
      <rPr>
        <sz val="9"/>
        <color indexed="8"/>
        <rFont val="Arial"/>
        <family val="2"/>
      </rPr>
      <t>13-Feb-2013 17:23:40</t>
    </r>
  </si>
  <si>
    <r>
      <rPr>
        <sz val="9"/>
        <color indexed="8"/>
        <rFont val="Arial"/>
        <family val="2"/>
      </rPr>
      <t>0:00:01.688</t>
    </r>
  </si>
  <si>
    <r>
      <rPr>
        <sz val="9"/>
        <color indexed="8"/>
        <rFont val="Arial"/>
        <family val="2"/>
      </rPr>
      <t>13-Feb-2013 17:23:42</t>
    </r>
  </si>
  <si>
    <r>
      <rPr>
        <sz val="9"/>
        <color indexed="8"/>
        <rFont val="Arial"/>
        <family val="2"/>
      </rPr>
      <t xml:space="preserve">CROSSTABS
  /TABLES=ageshort BY libraryr
  /FORMAT=AVALUE TABLES
  /CELLS=COUNT ROW
  /COUNT ROUND CELL.
</t>
    </r>
  </si>
  <si>
    <r>
      <rPr>
        <sz val="9"/>
        <color indexed="8"/>
        <rFont val="Arial"/>
        <family val="2"/>
      </rPr>
      <t>ageshort Age group (5 bands)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</si>
  <si>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ageshort Age group (5 bands)</t>
    </r>
  </si>
  <si>
    <r>
      <rPr>
        <sz val="9"/>
        <color indexed="8"/>
        <rFont val="Arial"/>
        <family val="2"/>
      </rPr>
      <t>1.00 16-24</t>
    </r>
  </si>
  <si>
    <r>
      <rPr>
        <sz val="9"/>
        <color indexed="8"/>
        <rFont val="Arial"/>
        <family val="2"/>
      </rPr>
      <t>% within ageshort Age group (5 bands)</t>
    </r>
  </si>
  <si>
    <r>
      <rPr>
        <sz val="9"/>
        <color indexed="8"/>
        <rFont val="Arial"/>
        <family val="2"/>
      </rPr>
      <t>2.00 25-44</t>
    </r>
  </si>
  <si>
    <r>
      <rPr>
        <sz val="9"/>
        <color indexed="8"/>
        <rFont val="Arial"/>
        <family val="2"/>
      </rPr>
      <t>3.00 45-64</t>
    </r>
  </si>
  <si>
    <r>
      <rPr>
        <sz val="9"/>
        <color indexed="8"/>
        <rFont val="Arial"/>
        <family val="2"/>
      </rPr>
      <t>4.00 65-74</t>
    </r>
  </si>
  <si>
    <r>
      <rPr>
        <sz val="9"/>
        <color indexed="8"/>
        <rFont val="Arial"/>
        <family val="2"/>
      </rPr>
      <t>5.00 75+</t>
    </r>
  </si>
  <si>
    <r>
      <rPr>
        <sz val="9"/>
        <color indexed="8"/>
        <rFont val="Arial"/>
        <family val="2"/>
      </rPr>
      <t>13-Feb-2013 17:23:44</t>
    </r>
  </si>
  <si>
    <r>
      <rPr>
        <sz val="9"/>
        <color indexed="8"/>
        <rFont val="Arial"/>
        <family val="2"/>
      </rPr>
      <t>13-Feb-2013 17:23:45</t>
    </r>
  </si>
  <si>
    <r>
      <rPr>
        <sz val="9"/>
        <color indexed="8"/>
        <rFont val="Arial"/>
        <family val="2"/>
      </rPr>
      <t xml:space="preserve">CROSSTABS
  /TABLES=sex1 BY libraryr
  /FORMAT=AVALUE TABLES
  /CELLS=COUNT ROW
  /COUNT ROUND CELL.
</t>
    </r>
  </si>
  <si>
    <r>
      <rPr>
        <sz val="9"/>
        <color indexed="8"/>
        <rFont val="Arial"/>
        <family val="2"/>
      </rPr>
      <t>sex1 Sex of respondent 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</si>
  <si>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 xml:space="preserve">sex1 Sex of respondent </t>
    </r>
  </si>
  <si>
    <r>
      <rPr>
        <sz val="9"/>
        <color indexed="8"/>
        <rFont val="Arial"/>
        <family val="2"/>
      </rPr>
      <t>1.00 Male</t>
    </r>
  </si>
  <si>
    <r>
      <rPr>
        <sz val="9"/>
        <color indexed="8"/>
        <rFont val="Arial"/>
        <family val="2"/>
      </rPr>
      <t xml:space="preserve">% within sex1 Sex of respondent </t>
    </r>
  </si>
  <si>
    <r>
      <rPr>
        <sz val="9"/>
        <color indexed="8"/>
        <rFont val="Arial"/>
        <family val="2"/>
      </rPr>
      <t>2.00 Female</t>
    </r>
  </si>
  <si>
    <r>
      <rPr>
        <sz val="9"/>
        <color indexed="8"/>
        <rFont val="Arial"/>
        <family val="2"/>
      </rPr>
      <t>13-Feb-2013 17:23:47</t>
    </r>
  </si>
  <si>
    <r>
      <rPr>
        <sz val="9"/>
        <color indexed="8"/>
        <rFont val="Arial"/>
        <family val="2"/>
      </rPr>
      <t>0:00:01.702</t>
    </r>
  </si>
  <si>
    <r>
      <rPr>
        <sz val="9"/>
        <color indexed="8"/>
        <rFont val="Arial"/>
        <family val="2"/>
      </rPr>
      <t>13-Feb-2013 17:23:48</t>
    </r>
  </si>
  <si>
    <r>
      <rPr>
        <sz val="9"/>
        <color indexed="8"/>
        <rFont val="Arial"/>
        <family val="2"/>
      </rPr>
      <t xml:space="preserve">CROSSTABS
  /TABLES=socpsa BY libraryr
  /FORMAT=AVALUE TABLES
  /CELLS=COUNT ROW
  /COUNT ROUND CELL.
</t>
    </r>
  </si>
  <si>
    <r>
      <rPr>
        <sz val="9"/>
        <color indexed="8"/>
        <rFont val="Arial"/>
        <family val="2"/>
      </rPr>
      <t>0:00:01.609</t>
    </r>
  </si>
  <si>
    <r>
      <rPr>
        <sz val="9"/>
        <color indexed="8"/>
        <rFont val="Arial"/>
        <family val="2"/>
      </rPr>
      <t>socpsa Respondent NS-SEC PSA categories [separated residuals]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</si>
  <si>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socpsa Respondent NS-SEC PSA categories [separated residuals]</t>
    </r>
  </si>
  <si>
    <r>
      <rPr>
        <sz val="9"/>
        <color indexed="8"/>
        <rFont val="Arial"/>
        <family val="2"/>
      </rPr>
      <t>.00 NS-SEC residuals</t>
    </r>
  </si>
  <si>
    <r>
      <rPr>
        <sz val="9"/>
        <color indexed="8"/>
        <rFont val="Arial"/>
        <family val="2"/>
      </rPr>
      <t>% within socpsa Respondent NS-SEC PSA categories [separated residuals]</t>
    </r>
  </si>
  <si>
    <r>
      <rPr>
        <sz val="9"/>
        <color indexed="8"/>
        <rFont val="Arial"/>
        <family val="2"/>
      </rPr>
      <t>1.00 NS-SEC 1-4</t>
    </r>
  </si>
  <si>
    <r>
      <rPr>
        <sz val="9"/>
        <color indexed="8"/>
        <rFont val="Arial"/>
        <family val="2"/>
      </rPr>
      <t>2.00 NS-SEC 5-8</t>
    </r>
  </si>
  <si>
    <r>
      <rPr>
        <sz val="9"/>
        <color indexed="8"/>
        <rFont val="Arial"/>
        <family val="2"/>
      </rPr>
      <t>13-Feb-2013 17:23:50</t>
    </r>
  </si>
  <si>
    <r>
      <rPr>
        <sz val="9"/>
        <color indexed="8"/>
        <rFont val="Arial"/>
        <family val="2"/>
      </rPr>
      <t>13-Feb-2013 17:23:52</t>
    </r>
  </si>
  <si>
    <r>
      <rPr>
        <sz val="9"/>
        <color indexed="8"/>
        <rFont val="Arial"/>
        <family val="2"/>
      </rPr>
      <t xml:space="preserve">CROSSTABS
  /TABLES=rwork BY libraryr
  /FORMAT=AVALUE TABLES
  /CELLS=COUNT ROW
  /COUNT ROUND CELL.
</t>
    </r>
  </si>
  <si>
    <r>
      <rPr>
        <sz val="9"/>
        <color indexed="8"/>
        <rFont val="Arial"/>
        <family val="2"/>
      </rPr>
      <t>0:00:01.657</t>
    </r>
  </si>
  <si>
    <r>
      <rPr>
        <sz val="9"/>
        <color indexed="8"/>
        <rFont val="Arial"/>
        <family val="2"/>
      </rPr>
      <t>rwork Whether respondent is working or not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</si>
  <si>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rwork Whether respondent is working or not</t>
    </r>
  </si>
  <si>
    <r>
      <rPr>
        <sz val="9"/>
        <color indexed="8"/>
        <rFont val="Arial"/>
        <family val="2"/>
      </rPr>
      <t>.00 Not working</t>
    </r>
  </si>
  <si>
    <r>
      <rPr>
        <sz val="9"/>
        <color indexed="8"/>
        <rFont val="Arial"/>
        <family val="2"/>
      </rPr>
      <t>% within rwork Whether respondent is working or not</t>
    </r>
  </si>
  <si>
    <r>
      <rPr>
        <sz val="9"/>
        <color indexed="8"/>
        <rFont val="Arial"/>
        <family val="2"/>
      </rPr>
      <t>1.00 Working</t>
    </r>
  </si>
  <si>
    <r>
      <rPr>
        <sz val="9"/>
        <color indexed="8"/>
        <rFont val="Arial"/>
        <family val="2"/>
      </rPr>
      <t>13-Feb-2013 17:23:53</t>
    </r>
  </si>
  <si>
    <r>
      <rPr>
        <sz val="9"/>
        <color indexed="8"/>
        <rFont val="Arial"/>
        <family val="2"/>
      </rPr>
      <t>13-Feb-2013 17:23:55</t>
    </r>
  </si>
  <si>
    <r>
      <rPr>
        <sz val="9"/>
        <color indexed="8"/>
        <rFont val="Arial"/>
        <family val="2"/>
      </rPr>
      <t xml:space="preserve">CROSSTABS
  /TABLES=tenharm BY libraryr
  /FORMAT=AVALUE TABLES
  /CELLS=COUNT ROW
  /COUNT ROUND CELL.
</t>
    </r>
  </si>
  <si>
    <r>
      <rPr>
        <sz val="9"/>
        <color indexed="8"/>
        <rFont val="Arial"/>
        <family val="2"/>
      </rPr>
      <t>tenharm ONS Harmonised tenure status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</si>
  <si>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tenharm ONS Harmonised tenure status</t>
    </r>
  </si>
  <si>
    <r>
      <rPr>
        <sz val="9"/>
        <color indexed="8"/>
        <rFont val="Arial"/>
        <family val="2"/>
      </rPr>
      <t>1.00 Owners</t>
    </r>
  </si>
  <si>
    <r>
      <rPr>
        <sz val="9"/>
        <color indexed="8"/>
        <rFont val="Arial"/>
        <family val="2"/>
      </rPr>
      <t>% within tenharm ONS Harmonised tenure status</t>
    </r>
  </si>
  <si>
    <r>
      <rPr>
        <sz val="9"/>
        <color indexed="8"/>
        <rFont val="Arial"/>
        <family val="2"/>
      </rPr>
      <t>2.00 Social rented sector</t>
    </r>
  </si>
  <si>
    <r>
      <rPr>
        <sz val="9"/>
        <color indexed="8"/>
        <rFont val="Arial"/>
        <family val="2"/>
      </rPr>
      <t>3.00 Private rented sector</t>
    </r>
  </si>
  <si>
    <r>
      <rPr>
        <sz val="9"/>
        <color indexed="8"/>
        <rFont val="Arial"/>
        <family val="2"/>
      </rPr>
      <t>13-Feb-2013 17:23:57</t>
    </r>
  </si>
  <si>
    <r>
      <rPr>
        <sz val="9"/>
        <color indexed="8"/>
        <rFont val="Arial"/>
        <family val="2"/>
      </rPr>
      <t>13-Feb-2013 17:23:58</t>
    </r>
  </si>
  <si>
    <r>
      <rPr>
        <sz val="9"/>
        <color indexed="8"/>
        <rFont val="Arial"/>
        <family val="2"/>
      </rPr>
      <t xml:space="preserve">CROSSTABS
  /TABLES=ethnpsa BY libraryr
  /FORMAT=AVALUE TABLES
  /CELLS=COUNT ROW
  /COUNT ROUND CELL.
</t>
    </r>
  </si>
  <si>
    <r>
      <rPr>
        <sz val="9"/>
        <color indexed="8"/>
        <rFont val="Arial"/>
        <family val="2"/>
      </rPr>
      <t>ethnpsa Ethnic group for PSA measurement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</si>
  <si>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ethnpsa Ethnic group for PSA measurement</t>
    </r>
  </si>
  <si>
    <r>
      <rPr>
        <sz val="9"/>
        <color indexed="8"/>
        <rFont val="Arial"/>
        <family val="2"/>
      </rPr>
      <t>-2.00 Refused</t>
    </r>
  </si>
  <si>
    <r>
      <rPr>
        <sz val="9"/>
        <color indexed="8"/>
        <rFont val="Arial"/>
        <family val="2"/>
      </rPr>
      <t>% within ethnpsa Ethnic group for PSA measurement</t>
    </r>
  </si>
  <si>
    <r>
      <rPr>
        <sz val="9"/>
        <color indexed="8"/>
        <rFont val="Arial"/>
        <family val="2"/>
      </rPr>
      <t>1.00 White</t>
    </r>
  </si>
  <si>
    <r>
      <rPr>
        <sz val="9"/>
        <color indexed="8"/>
        <rFont val="Arial"/>
        <family val="2"/>
      </rPr>
      <t>2.00 Non-white</t>
    </r>
  </si>
  <si>
    <r>
      <rPr>
        <sz val="9"/>
        <color indexed="8"/>
        <rFont val="Arial"/>
        <family val="2"/>
      </rPr>
      <t>13-Feb-2013 17:24:00</t>
    </r>
  </si>
  <si>
    <r>
      <rPr>
        <sz val="9"/>
        <color indexed="8"/>
        <rFont val="Arial"/>
        <family val="2"/>
      </rPr>
      <t>0:00:01.532</t>
    </r>
  </si>
  <si>
    <r>
      <rPr>
        <sz val="9"/>
        <color indexed="8"/>
        <rFont val="Arial"/>
        <family val="2"/>
      </rPr>
      <t>13-Feb-2013 17:24:01</t>
    </r>
  </si>
  <si>
    <r>
      <rPr>
        <sz val="9"/>
        <color indexed="8"/>
        <rFont val="Arial"/>
        <family val="2"/>
      </rPr>
      <t xml:space="preserve">CROSSTABS
  /TABLES=relSHORT BY libraryr
  /FORMAT=AVALUE TABLES
  /CELLS=COUNT ROW
  /COUNT ROUND CELL.
</t>
    </r>
  </si>
  <si>
    <r>
      <rPr>
        <sz val="9"/>
        <color indexed="8"/>
        <rFont val="Arial"/>
        <family val="2"/>
      </rPr>
      <t>relshort Religion (short)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</si>
  <si>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relshort Religion (short)</t>
    </r>
  </si>
  <si>
    <r>
      <rPr>
        <sz val="9"/>
        <color indexed="8"/>
        <rFont val="Arial"/>
        <family val="2"/>
      </rPr>
      <t>1.00 No religion</t>
    </r>
  </si>
  <si>
    <r>
      <rPr>
        <sz val="9"/>
        <color indexed="8"/>
        <rFont val="Arial"/>
        <family val="2"/>
      </rPr>
      <t>% within relshort Religion (short)</t>
    </r>
  </si>
  <si>
    <r>
      <rPr>
        <sz val="9"/>
        <color indexed="8"/>
        <rFont val="Arial"/>
        <family val="2"/>
      </rPr>
      <t>2.00 Christian</t>
    </r>
  </si>
  <si>
    <r>
      <rPr>
        <sz val="9"/>
        <color indexed="8"/>
        <rFont val="Arial"/>
        <family val="2"/>
      </rPr>
      <t>3.00 Other religion</t>
    </r>
  </si>
  <si>
    <r>
      <rPr>
        <sz val="9"/>
        <color indexed="8"/>
        <rFont val="Arial"/>
        <family val="2"/>
      </rPr>
      <t>13-Feb-2013 17:24:03</t>
    </r>
  </si>
  <si>
    <r>
      <rPr>
        <sz val="9"/>
        <color indexed="8"/>
        <rFont val="Arial"/>
        <family val="2"/>
      </rPr>
      <t>13-Feb-2013 17:24:05</t>
    </r>
  </si>
  <si>
    <r>
      <rPr>
        <sz val="9"/>
        <color indexed="8"/>
        <rFont val="Arial"/>
        <family val="2"/>
      </rPr>
      <t xml:space="preserve">CROSSTABS
  /TABLES=lillharm BY libraryr
  /FORMAT=AVALUE TABLES
  /CELLS=COUNT ROW
  /COUNT ROUND CELL.
</t>
    </r>
  </si>
  <si>
    <r>
      <rPr>
        <sz val="9"/>
        <color indexed="8"/>
        <rFont val="Arial"/>
        <family val="2"/>
      </rPr>
      <t>lillharm ONS harmonised long-standing illness * libraryr During the last 12 months, have you used a public library service at least once (own time and voluntary)?</t>
    </r>
  </si>
  <si>
    <r>
      <rPr>
        <sz val="9"/>
        <color indexed="8"/>
        <rFont val="Arial"/>
        <family val="2"/>
      </rPr>
      <t>lillharm ONS harmonised long-standing illness</t>
    </r>
  </si>
  <si>
    <r>
      <rPr>
        <sz val="9"/>
        <color indexed="8"/>
        <rFont val="Arial"/>
        <family val="2"/>
      </rPr>
      <t>1.00 No long standing illness</t>
    </r>
  </si>
  <si>
    <r>
      <rPr>
        <sz val="9"/>
        <color indexed="8"/>
        <rFont val="Arial"/>
        <family val="2"/>
      </rPr>
      <t>% within lillharm ONS harmonised long-standing illness</t>
    </r>
  </si>
  <si>
    <r>
      <rPr>
        <sz val="9"/>
        <color indexed="8"/>
        <rFont val="Arial"/>
        <family val="2"/>
      </rPr>
      <t>2.00 Long standing illness</t>
    </r>
  </si>
  <si>
    <r>
      <rPr>
        <sz val="9"/>
        <color indexed="8"/>
        <rFont val="Arial"/>
        <family val="2"/>
      </rPr>
      <t>13-Feb-2013 17:24:06</t>
    </r>
  </si>
  <si>
    <r>
      <rPr>
        <sz val="9"/>
        <color indexed="8"/>
        <rFont val="Arial"/>
        <family val="2"/>
      </rPr>
      <t>13-Feb-2013 17:24:08</t>
    </r>
  </si>
  <si>
    <r>
      <rPr>
        <sz val="9"/>
        <color indexed="8"/>
        <rFont val="Arial"/>
        <family val="2"/>
      </rPr>
      <t>13-Feb-2013 17:24:10</t>
    </r>
  </si>
  <si>
    <t>Jan 2012-Dec 2012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</si>
</sst>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</numFmts>
  <fonts count="69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Courier New"/>
      <family val="3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name val="Arial"/>
      <family val="2"/>
    </font>
    <font>
      <i/>
      <sz val="11"/>
      <color indexed="4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color indexed="48"/>
      <name val="Arial"/>
      <family val="2"/>
    </font>
    <font>
      <sz val="10"/>
      <color indexed="46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name val="Bliss"/>
      <family val="0"/>
    </font>
    <font>
      <i/>
      <sz val="9"/>
      <color indexed="8"/>
      <name val="Arial"/>
      <family val="2"/>
    </font>
    <font>
      <sz val="9"/>
      <name val="Bliss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>
        <color indexed="63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/>
      <right style="thin"/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65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70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6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6" applyNumberFormat="1" applyFont="1" applyBorder="1" applyAlignment="1">
      <alignment horizontal="right"/>
      <protection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7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71" applyNumberFormat="1" applyFont="1" applyAlignment="1">
      <alignment horizontal="center"/>
      <protection/>
    </xf>
    <xf numFmtId="164" fontId="2" fillId="0" borderId="0" xfId="72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8" applyNumberFormat="1" applyFont="1" applyFill="1" applyAlignment="1">
      <alignment horizontal="center"/>
      <protection/>
    </xf>
    <xf numFmtId="164" fontId="2" fillId="32" borderId="0" xfId="71" applyNumberFormat="1" applyFont="1" applyFill="1" applyAlignment="1">
      <alignment horizontal="center"/>
      <protection/>
    </xf>
    <xf numFmtId="164" fontId="2" fillId="32" borderId="0" xfId="72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3" applyNumberFormat="1" applyFont="1" applyBorder="1" applyAlignment="1">
      <alignment/>
      <protection/>
    </xf>
    <xf numFmtId="3" fontId="5" fillId="0" borderId="0" xfId="75" applyNumberFormat="1" applyFont="1" applyBorder="1" applyAlignment="1">
      <alignment/>
      <protection/>
    </xf>
    <xf numFmtId="3" fontId="5" fillId="0" borderId="0" xfId="74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9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1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3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6" applyNumberFormat="1" applyFont="1" applyAlignment="1">
      <alignment horizontal="center"/>
      <protection/>
    </xf>
    <xf numFmtId="164" fontId="2" fillId="0" borderId="0" xfId="79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80" applyNumberFormat="1" applyFont="1" applyAlignment="1">
      <alignment horizontal="center"/>
      <protection/>
    </xf>
    <xf numFmtId="3" fontId="10" fillId="32" borderId="0" xfId="80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4" applyNumberFormat="1" applyFont="1" applyFill="1" applyBorder="1" applyAlignment="1">
      <alignment horizontal="right" vertical="top"/>
      <protection/>
    </xf>
    <xf numFmtId="3" fontId="10" fillId="32" borderId="0" xfId="74" applyNumberFormat="1" applyFont="1" applyFill="1" applyBorder="1" applyAlignment="1">
      <alignment horizontal="right"/>
      <protection/>
    </xf>
    <xf numFmtId="3" fontId="10" fillId="32" borderId="0" xfId="74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164" fontId="2" fillId="0" borderId="0" xfId="78" applyNumberFormat="1" applyFont="1" applyAlignment="1">
      <alignment horizontal="center"/>
      <protection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76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4" fillId="29" borderId="0" xfId="76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5" fontId="3" fillId="29" borderId="0" xfId="76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 wrapText="1"/>
    </xf>
    <xf numFmtId="165" fontId="4" fillId="33" borderId="0" xfId="76" applyNumberFormat="1" applyFont="1" applyFill="1" applyBorder="1" applyAlignment="1">
      <alignment horizontal="center"/>
      <protection/>
    </xf>
    <xf numFmtId="165" fontId="4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6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6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76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69" applyNumberFormat="1" applyFont="1" applyBorder="1" applyAlignment="1">
      <alignment horizontal="right" vertical="top"/>
      <protection/>
    </xf>
    <xf numFmtId="164" fontId="4" fillId="33" borderId="0" xfId="76" applyNumberFormat="1" applyFont="1" applyFill="1" applyBorder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right"/>
    </xf>
    <xf numFmtId="0" fontId="18" fillId="34" borderId="0" xfId="0" applyFont="1" applyFill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27" xfId="0" applyBorder="1" applyAlignment="1">
      <alignment/>
    </xf>
    <xf numFmtId="49" fontId="23" fillId="35" borderId="0" xfId="0" applyNumberFormat="1" applyFont="1" applyFill="1" applyAlignment="1">
      <alignment/>
    </xf>
    <xf numFmtId="168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 horizontal="center" wrapText="1"/>
    </xf>
    <xf numFmtId="168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 wrapText="1"/>
    </xf>
    <xf numFmtId="168" fontId="0" fillId="0" borderId="29" xfId="0" applyNumberFormat="1" applyBorder="1" applyAlignment="1">
      <alignment horizontal="center" wrapText="1"/>
    </xf>
    <xf numFmtId="9" fontId="0" fillId="0" borderId="11" xfId="0" applyNumberFormat="1" applyBorder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2" fillId="35" borderId="0" xfId="68" applyNumberFormat="1" applyFont="1" applyFill="1">
      <alignment/>
      <protection/>
    </xf>
    <xf numFmtId="168" fontId="2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3" fontId="18" fillId="34" borderId="0" xfId="0" applyNumberFormat="1" applyFont="1" applyFill="1" applyBorder="1" applyAlignment="1">
      <alignment/>
    </xf>
    <xf numFmtId="164" fontId="18" fillId="34" borderId="0" xfId="0" applyNumberFormat="1" applyFont="1" applyFill="1" applyBorder="1" applyAlignment="1">
      <alignment horizontal="center"/>
    </xf>
    <xf numFmtId="186" fontId="18" fillId="34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164" fontId="14" fillId="34" borderId="0" xfId="0" applyNumberFormat="1" applyFont="1" applyFill="1" applyBorder="1" applyAlignment="1">
      <alignment horizontal="center" vertical="top"/>
    </xf>
    <xf numFmtId="166" fontId="14" fillId="34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164" fontId="18" fillId="34" borderId="0" xfId="0" applyNumberFormat="1" applyFont="1" applyFill="1" applyBorder="1" applyAlignment="1">
      <alignment/>
    </xf>
    <xf numFmtId="0" fontId="5" fillId="32" borderId="0" xfId="62" applyFont="1" applyFill="1" applyAlignment="1">
      <alignment wrapText="1"/>
      <protection/>
    </xf>
    <xf numFmtId="0" fontId="4" fillId="32" borderId="0" xfId="62" applyFont="1" applyFill="1" applyAlignment="1">
      <alignment wrapText="1"/>
      <protection/>
    </xf>
    <xf numFmtId="186" fontId="2" fillId="35" borderId="0" xfId="0" applyNumberFormat="1" applyFont="1" applyFill="1" applyAlignment="1">
      <alignment/>
    </xf>
    <xf numFmtId="0" fontId="2" fillId="35" borderId="0" xfId="68" applyFont="1" applyFill="1">
      <alignment/>
      <protection/>
    </xf>
    <xf numFmtId="0" fontId="4" fillId="32" borderId="0" xfId="62" applyFont="1" applyFill="1" applyAlignment="1">
      <alignment horizontal="left" wrapText="1"/>
      <protection/>
    </xf>
    <xf numFmtId="3" fontId="28" fillId="34" borderId="0" xfId="0" applyNumberFormat="1" applyFont="1" applyFill="1" applyBorder="1" applyAlignment="1">
      <alignment horizontal="right" wrapText="1"/>
    </xf>
    <xf numFmtId="0" fontId="4" fillId="32" borderId="0" xfId="62" applyFont="1" applyFill="1">
      <alignment/>
      <protection/>
    </xf>
    <xf numFmtId="3" fontId="5" fillId="0" borderId="0" xfId="73" applyNumberFormat="1" applyFont="1" applyBorder="1" applyAlignment="1">
      <alignment/>
      <protection/>
    </xf>
    <xf numFmtId="3" fontId="5" fillId="0" borderId="0" xfId="75" applyNumberFormat="1" applyFont="1" applyBorder="1" applyAlignment="1">
      <alignment/>
      <protection/>
    </xf>
    <xf numFmtId="0" fontId="5" fillId="32" borderId="0" xfId="62" applyFont="1" applyFill="1">
      <alignment/>
      <protection/>
    </xf>
    <xf numFmtId="3" fontId="5" fillId="0" borderId="0" xfId="74" applyNumberFormat="1" applyFont="1" applyBorder="1" applyAlignment="1">
      <alignment/>
      <protection/>
    </xf>
    <xf numFmtId="0" fontId="0" fillId="0" borderId="0" xfId="0" applyAlignment="1">
      <alignment horizontal="left"/>
    </xf>
    <xf numFmtId="0" fontId="4" fillId="32" borderId="10" xfId="62" applyFont="1" applyFill="1" applyBorder="1" applyAlignment="1">
      <alignment wrapText="1"/>
      <protection/>
    </xf>
    <xf numFmtId="3" fontId="5" fillId="0" borderId="0" xfId="76" applyNumberFormat="1" applyFont="1" applyBorder="1" applyAlignment="1">
      <alignment horizontal="right"/>
      <protection/>
    </xf>
    <xf numFmtId="186" fontId="0" fillId="0" borderId="0" xfId="0" applyNumberFormat="1" applyAlignment="1">
      <alignment/>
    </xf>
    <xf numFmtId="3" fontId="5" fillId="0" borderId="0" xfId="77" applyNumberFormat="1" applyFont="1" applyBorder="1" applyAlignment="1">
      <alignment horizontal="right"/>
      <protection/>
    </xf>
    <xf numFmtId="0" fontId="4" fillId="32" borderId="0" xfId="62" applyFont="1" applyFill="1" applyAlignment="1">
      <alignment vertical="top" wrapText="1"/>
      <protection/>
    </xf>
    <xf numFmtId="0" fontId="4" fillId="32" borderId="0" xfId="62" applyFont="1" applyFill="1" applyAlignment="1">
      <alignment/>
      <protection/>
    </xf>
    <xf numFmtId="0" fontId="29" fillId="34" borderId="0" xfId="0" applyFont="1" applyFill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9" fillId="34" borderId="0" xfId="0" applyFont="1" applyFill="1" applyBorder="1" applyAlignment="1">
      <alignment/>
    </xf>
    <xf numFmtId="0" fontId="14" fillId="0" borderId="22" xfId="0" applyFont="1" applyBorder="1" applyAlignment="1">
      <alignment horizontal="right" vertical="top"/>
    </xf>
    <xf numFmtId="0" fontId="14" fillId="0" borderId="24" xfId="0" applyFont="1" applyBorder="1" applyAlignment="1">
      <alignment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right" vertical="top" wrapText="1"/>
    </xf>
    <xf numFmtId="166" fontId="14" fillId="0" borderId="24" xfId="0" applyNumberFormat="1" applyFont="1" applyBorder="1" applyAlignment="1">
      <alignment horizontal="right" vertical="top"/>
    </xf>
    <xf numFmtId="0" fontId="14" fillId="0" borderId="20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right" vertical="top" wrapText="1"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166" fontId="14" fillId="0" borderId="34" xfId="0" applyNumberFormat="1" applyFont="1" applyBorder="1" applyAlignment="1">
      <alignment horizontal="right" vertical="top"/>
    </xf>
    <xf numFmtId="166" fontId="14" fillId="0" borderId="35" xfId="0" applyNumberFormat="1" applyFont="1" applyBorder="1" applyAlignment="1">
      <alignment horizontal="right" vertical="top"/>
    </xf>
    <xf numFmtId="166" fontId="14" fillId="0" borderId="36" xfId="0" applyNumberFormat="1" applyFont="1" applyBorder="1" applyAlignment="1">
      <alignment horizontal="right" vertical="top"/>
    </xf>
    <xf numFmtId="166" fontId="14" fillId="0" borderId="17" xfId="0" applyNumberFormat="1" applyFont="1" applyBorder="1" applyAlignment="1">
      <alignment horizontal="right" vertical="top"/>
    </xf>
    <xf numFmtId="0" fontId="14" fillId="0" borderId="37" xfId="0" applyFont="1" applyBorder="1" applyAlignment="1">
      <alignment horizontal="center" wrapText="1"/>
    </xf>
    <xf numFmtId="165" fontId="14" fillId="0" borderId="38" xfId="0" applyNumberFormat="1" applyFont="1" applyBorder="1" applyAlignment="1">
      <alignment horizontal="right" vertical="top"/>
    </xf>
    <xf numFmtId="165" fontId="14" fillId="0" borderId="35" xfId="0" applyNumberFormat="1" applyFont="1" applyBorder="1" applyAlignment="1">
      <alignment horizontal="right" vertical="top"/>
    </xf>
    <xf numFmtId="166" fontId="14" fillId="0" borderId="39" xfId="0" applyNumberFormat="1" applyFont="1" applyBorder="1" applyAlignment="1">
      <alignment horizontal="right" vertical="top"/>
    </xf>
    <xf numFmtId="165" fontId="14" fillId="0" borderId="19" xfId="0" applyNumberFormat="1" applyFont="1" applyBorder="1" applyAlignment="1">
      <alignment horizontal="right" vertical="top"/>
    </xf>
    <xf numFmtId="165" fontId="14" fillId="0" borderId="18" xfId="0" applyNumberFormat="1" applyFont="1" applyBorder="1" applyAlignment="1">
      <alignment horizontal="right" vertical="top"/>
    </xf>
    <xf numFmtId="165" fontId="14" fillId="0" borderId="21" xfId="0" applyNumberFormat="1" applyFont="1" applyBorder="1" applyAlignment="1">
      <alignment horizontal="right" vertical="top"/>
    </xf>
    <xf numFmtId="166" fontId="14" fillId="0" borderId="25" xfId="0" applyNumberFormat="1" applyFont="1" applyBorder="1" applyAlignment="1">
      <alignment horizontal="right" vertical="top"/>
    </xf>
    <xf numFmtId="0" fontId="14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left" vertical="top" wrapText="1"/>
    </xf>
    <xf numFmtId="166" fontId="14" fillId="0" borderId="32" xfId="0" applyNumberFormat="1" applyFont="1" applyBorder="1" applyAlignment="1">
      <alignment horizontal="right" vertical="top"/>
    </xf>
    <xf numFmtId="184" fontId="14" fillId="0" borderId="37" xfId="0" applyNumberFormat="1" applyFont="1" applyBorder="1" applyAlignment="1">
      <alignment horizontal="right" vertical="top"/>
    </xf>
    <xf numFmtId="166" fontId="14" fillId="0" borderId="37" xfId="0" applyNumberFormat="1" applyFont="1" applyBorder="1" applyAlignment="1">
      <alignment horizontal="right" vertical="top"/>
    </xf>
    <xf numFmtId="184" fontId="14" fillId="0" borderId="33" xfId="0" applyNumberFormat="1" applyFont="1" applyBorder="1" applyAlignment="1">
      <alignment horizontal="right" vertical="top"/>
    </xf>
    <xf numFmtId="166" fontId="14" fillId="0" borderId="38" xfId="0" applyNumberFormat="1" applyFont="1" applyBorder="1" applyAlignment="1">
      <alignment horizontal="right" vertical="top"/>
    </xf>
    <xf numFmtId="0" fontId="14" fillId="0" borderId="44" xfId="0" applyFont="1" applyBorder="1" applyAlignment="1">
      <alignment horizontal="left" vertical="top" wrapText="1"/>
    </xf>
    <xf numFmtId="184" fontId="14" fillId="0" borderId="45" xfId="0" applyNumberFormat="1" applyFont="1" applyBorder="1" applyAlignment="1">
      <alignment horizontal="right" vertical="top"/>
    </xf>
    <xf numFmtId="184" fontId="14" fillId="0" borderId="46" xfId="0" applyNumberFormat="1" applyFont="1" applyBorder="1" applyAlignment="1">
      <alignment horizontal="right" vertical="top"/>
    </xf>
    <xf numFmtId="184" fontId="14" fillId="0" borderId="47" xfId="0" applyNumberFormat="1" applyFont="1" applyBorder="1" applyAlignment="1">
      <alignment horizontal="right" vertical="top"/>
    </xf>
    <xf numFmtId="0" fontId="14" fillId="0" borderId="48" xfId="0" applyFont="1" applyBorder="1" applyAlignment="1">
      <alignment horizontal="left" vertical="top" wrapText="1"/>
    </xf>
    <xf numFmtId="166" fontId="14" fillId="0" borderId="49" xfId="0" applyNumberFormat="1" applyFont="1" applyBorder="1" applyAlignment="1">
      <alignment horizontal="right" vertical="top"/>
    </xf>
    <xf numFmtId="166" fontId="14" fillId="0" borderId="50" xfId="0" applyNumberFormat="1" applyFont="1" applyBorder="1" applyAlignment="1">
      <alignment horizontal="right" vertical="top"/>
    </xf>
    <xf numFmtId="166" fontId="14" fillId="0" borderId="51" xfId="0" applyNumberFormat="1" applyFont="1" applyBorder="1" applyAlignment="1">
      <alignment horizontal="right" vertical="top"/>
    </xf>
    <xf numFmtId="184" fontId="14" fillId="0" borderId="36" xfId="0" applyNumberFormat="1" applyFont="1" applyBorder="1" applyAlignment="1">
      <alignment horizontal="right" vertical="top"/>
    </xf>
    <xf numFmtId="184" fontId="14" fillId="0" borderId="21" xfId="0" applyNumberFormat="1" applyFont="1" applyBorder="1" applyAlignment="1">
      <alignment horizontal="right" vertical="top"/>
    </xf>
    <xf numFmtId="184" fontId="14" fillId="0" borderId="17" xfId="0" applyNumberFormat="1" applyFont="1" applyBorder="1" applyAlignment="1">
      <alignment horizontal="right" vertical="top"/>
    </xf>
    <xf numFmtId="185" fontId="14" fillId="0" borderId="32" xfId="0" applyNumberFormat="1" applyFont="1" applyBorder="1" applyAlignment="1">
      <alignment horizontal="right" vertical="top"/>
    </xf>
    <xf numFmtId="185" fontId="14" fillId="0" borderId="37" xfId="0" applyNumberFormat="1" applyFont="1" applyBorder="1" applyAlignment="1">
      <alignment horizontal="right" vertical="top"/>
    </xf>
    <xf numFmtId="191" fontId="14" fillId="0" borderId="37" xfId="0" applyNumberFormat="1" applyFont="1" applyBorder="1" applyAlignment="1">
      <alignment horizontal="right" vertical="top"/>
    </xf>
    <xf numFmtId="166" fontId="14" fillId="0" borderId="22" xfId="0" applyNumberFormat="1" applyFont="1" applyBorder="1" applyAlignment="1">
      <alignment horizontal="right" vertical="top"/>
    </xf>
    <xf numFmtId="178" fontId="14" fillId="0" borderId="37" xfId="0" applyNumberFormat="1" applyFont="1" applyBorder="1" applyAlignment="1">
      <alignment horizontal="right" vertical="top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7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wrapText="1"/>
    </xf>
    <xf numFmtId="0" fontId="17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wrapText="1"/>
    </xf>
    <xf numFmtId="0" fontId="14" fillId="0" borderId="55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top" wrapText="1"/>
    </xf>
    <xf numFmtId="0" fontId="17" fillId="0" borderId="5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wrapText="1"/>
    </xf>
    <xf numFmtId="0" fontId="17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wrapText="1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center"/>
    </xf>
    <xf numFmtId="0" fontId="14" fillId="0" borderId="64" xfId="0" applyFont="1" applyBorder="1" applyAlignment="1">
      <alignment horizontal="left" vertical="top" wrapText="1"/>
    </xf>
    <xf numFmtId="0" fontId="17" fillId="0" borderId="65" xfId="0" applyFont="1" applyBorder="1" applyAlignment="1">
      <alignment horizontal="center" vertical="center"/>
    </xf>
    <xf numFmtId="0" fontId="14" fillId="0" borderId="6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5" fillId="0" borderId="6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6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66" xfId="0" applyFont="1" applyBorder="1" applyAlignment="1">
      <alignment horizontal="center"/>
    </xf>
    <xf numFmtId="165" fontId="3" fillId="33" borderId="0" xfId="76" applyNumberFormat="1" applyFont="1" applyFill="1" applyBorder="1" applyAlignment="1">
      <alignment horizont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Dig TV connection" xfId="68"/>
    <cellStyle name="Normal_Overview" xfId="69"/>
    <cellStyle name="Normal_Sheet1" xfId="70"/>
    <cellStyle name="Normal_Sheet1 2" xfId="71"/>
    <cellStyle name="Normal_Sheet1 3" xfId="72"/>
    <cellStyle name="Normal_Sheet2" xfId="73"/>
    <cellStyle name="Normal_Sheet3" xfId="74"/>
    <cellStyle name="Normal_Sheet3 2" xfId="75"/>
    <cellStyle name="Normal_Sheet4" xfId="76"/>
    <cellStyle name="Normal_Sheet5" xfId="77"/>
    <cellStyle name="Normal_Sheet6" xfId="78"/>
    <cellStyle name="Normal_Sheet7" xfId="79"/>
    <cellStyle name="Normal_Sheet8" xfId="80"/>
    <cellStyle name="Note" xfId="81"/>
    <cellStyle name="Output" xfId="82"/>
    <cellStyle name="Percent" xfId="83"/>
    <cellStyle name="Percent 2" xfId="84"/>
    <cellStyle name="Percent 2 2" xfId="85"/>
    <cellStyle name="Title" xfId="86"/>
    <cellStyle name="Total" xfId="87"/>
    <cellStyle name="Warning Text" xfId="88"/>
  </cellStyles>
  <dxfs count="21">
    <dxf>
      <font>
        <b/>
        <i val="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46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008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CC99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8.125" style="4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4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0" width="8.875" style="1" customWidth="1"/>
    <col min="31" max="31" width="8.625" style="1" customWidth="1"/>
    <col min="32" max="32" width="10.625" style="1" customWidth="1"/>
    <col min="33" max="16384" width="9.00390625" style="1" customWidth="1"/>
  </cols>
  <sheetData>
    <row r="2" spans="1:21" ht="12.75">
      <c r="A2" s="6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32" ht="12.75" customHeight="1">
      <c r="A4" s="19"/>
      <c r="B4" s="296" t="s">
        <v>55</v>
      </c>
      <c r="C4" s="296"/>
      <c r="D4" s="296"/>
      <c r="E4" s="20"/>
      <c r="F4" s="297" t="s">
        <v>56</v>
      </c>
      <c r="G4" s="297"/>
      <c r="H4" s="297"/>
      <c r="I4" s="20"/>
      <c r="J4" s="296" t="s">
        <v>57</v>
      </c>
      <c r="K4" s="296"/>
      <c r="L4" s="296"/>
      <c r="M4" s="20"/>
      <c r="N4" s="297" t="s">
        <v>58</v>
      </c>
      <c r="O4" s="297"/>
      <c r="P4" s="297"/>
      <c r="Q4" s="20"/>
      <c r="R4" s="296" t="s">
        <v>59</v>
      </c>
      <c r="S4" s="296"/>
      <c r="T4" s="296"/>
      <c r="U4" s="20"/>
      <c r="V4" s="295" t="s">
        <v>78</v>
      </c>
      <c r="W4" s="295"/>
      <c r="X4" s="295"/>
      <c r="Y4" s="20"/>
      <c r="Z4" s="294" t="s">
        <v>80</v>
      </c>
      <c r="AA4" s="294"/>
      <c r="AB4" s="294"/>
      <c r="AC4" s="20"/>
      <c r="AD4" s="293" t="s">
        <v>345</v>
      </c>
      <c r="AE4" s="293"/>
      <c r="AF4" s="293"/>
    </row>
    <row r="5" spans="1:32" ht="25.5">
      <c r="A5" s="15"/>
      <c r="B5" s="16" t="s">
        <v>0</v>
      </c>
      <c r="C5" s="18" t="s">
        <v>54</v>
      </c>
      <c r="D5" s="83" t="s">
        <v>1</v>
      </c>
      <c r="E5" s="17"/>
      <c r="F5" s="51" t="s">
        <v>0</v>
      </c>
      <c r="G5" s="52" t="s">
        <v>54</v>
      </c>
      <c r="H5" s="89" t="s">
        <v>1</v>
      </c>
      <c r="I5" s="17"/>
      <c r="J5" s="16" t="s">
        <v>0</v>
      </c>
      <c r="K5" s="18" t="s">
        <v>54</v>
      </c>
      <c r="L5" s="17" t="s">
        <v>1</v>
      </c>
      <c r="M5" s="17"/>
      <c r="N5" s="51" t="s">
        <v>0</v>
      </c>
      <c r="O5" s="52" t="s">
        <v>54</v>
      </c>
      <c r="P5" s="89" t="s">
        <v>1</v>
      </c>
      <c r="Q5" s="17"/>
      <c r="R5" s="46" t="s">
        <v>0</v>
      </c>
      <c r="S5" s="18" t="s">
        <v>54</v>
      </c>
      <c r="T5" s="83" t="s">
        <v>1</v>
      </c>
      <c r="U5" s="17"/>
      <c r="V5" s="111" t="s">
        <v>67</v>
      </c>
      <c r="W5" s="112" t="s">
        <v>54</v>
      </c>
      <c r="X5" s="113" t="s">
        <v>1</v>
      </c>
      <c r="Y5" s="17"/>
      <c r="Z5" s="144" t="s">
        <v>67</v>
      </c>
      <c r="AA5" s="145" t="s">
        <v>54</v>
      </c>
      <c r="AB5" s="146" t="s">
        <v>1</v>
      </c>
      <c r="AC5" s="17"/>
      <c r="AD5" s="120" t="s">
        <v>67</v>
      </c>
      <c r="AE5" s="121" t="s">
        <v>54</v>
      </c>
      <c r="AF5" s="122" t="s">
        <v>1</v>
      </c>
    </row>
    <row r="6" spans="6:32" ht="12.75">
      <c r="F6" s="54"/>
      <c r="G6" s="54"/>
      <c r="H6" s="54"/>
      <c r="N6" s="54"/>
      <c r="O6" s="54"/>
      <c r="P6" s="54"/>
      <c r="V6" s="114"/>
      <c r="W6" s="115"/>
      <c r="X6" s="116"/>
      <c r="Y6" s="4"/>
      <c r="Z6" s="147"/>
      <c r="AA6" s="148"/>
      <c r="AB6" s="149"/>
      <c r="AC6" s="4"/>
      <c r="AD6" s="123"/>
      <c r="AE6" s="124"/>
      <c r="AF6" s="125"/>
    </row>
    <row r="7" spans="1:32" ht="25.5">
      <c r="A7" s="4" t="s">
        <v>81</v>
      </c>
      <c r="B7" s="9">
        <v>48.2</v>
      </c>
      <c r="C7" s="9">
        <v>0.7154809107624587</v>
      </c>
      <c r="D7" s="44">
        <v>28117</v>
      </c>
      <c r="F7" s="55">
        <v>46.12619393449</v>
      </c>
      <c r="G7" s="55">
        <v>0.8312615673962114</v>
      </c>
      <c r="H7" s="86">
        <v>24174</v>
      </c>
      <c r="J7" s="9">
        <v>45.033304373008974</v>
      </c>
      <c r="K7" s="9">
        <v>0.8340369737309778</v>
      </c>
      <c r="L7" s="31">
        <v>25720</v>
      </c>
      <c r="N7" s="58">
        <v>41.1</v>
      </c>
      <c r="O7" s="55">
        <v>0.9406321009481893</v>
      </c>
      <c r="P7" s="86">
        <v>14452</v>
      </c>
      <c r="R7" s="107">
        <v>39.42870599883805</v>
      </c>
      <c r="S7" s="9">
        <v>1.793178738873216</v>
      </c>
      <c r="T7" s="44">
        <v>6097</v>
      </c>
      <c r="V7" s="117">
        <v>39.65828447786525</v>
      </c>
      <c r="W7" s="114">
        <v>0.9514531470235674</v>
      </c>
      <c r="X7" s="116">
        <v>14102</v>
      </c>
      <c r="Y7" s="4"/>
      <c r="Z7" s="150">
        <v>38.78878751134222</v>
      </c>
      <c r="AA7" s="147">
        <v>1.205914800767502</v>
      </c>
      <c r="AB7" s="149">
        <v>9188</v>
      </c>
      <c r="AC7" s="4"/>
      <c r="AD7" s="344">
        <v>37.434630546197795</v>
      </c>
      <c r="AE7" s="123">
        <v>1.2699578735431871</v>
      </c>
      <c r="AF7" s="125">
        <v>9427</v>
      </c>
    </row>
    <row r="8" spans="2:32" ht="12.75">
      <c r="B8" s="9"/>
      <c r="C8" s="9"/>
      <c r="F8" s="55"/>
      <c r="G8" s="55"/>
      <c r="H8" s="86"/>
      <c r="K8" s="9"/>
      <c r="L8" s="32"/>
      <c r="N8" s="58"/>
      <c r="O8" s="55"/>
      <c r="P8" s="54"/>
      <c r="S8" s="9"/>
      <c r="V8" s="118"/>
      <c r="W8" s="114"/>
      <c r="X8" s="116"/>
      <c r="Y8" s="4"/>
      <c r="Z8" s="147"/>
      <c r="AA8" s="147"/>
      <c r="AB8" s="149"/>
      <c r="AC8" s="4"/>
      <c r="AD8" s="123"/>
      <c r="AE8" s="123"/>
      <c r="AF8" s="125"/>
    </row>
    <row r="9" spans="1:32" ht="14.25" customHeight="1">
      <c r="A9" s="5" t="s">
        <v>70</v>
      </c>
      <c r="B9" s="9"/>
      <c r="C9" s="9"/>
      <c r="D9" s="5"/>
      <c r="E9" s="5"/>
      <c r="F9" s="55"/>
      <c r="G9" s="55"/>
      <c r="H9" s="86"/>
      <c r="I9" s="5"/>
      <c r="K9" s="9"/>
      <c r="L9" s="32"/>
      <c r="N9" s="58"/>
      <c r="O9" s="55"/>
      <c r="P9" s="54"/>
      <c r="S9" s="9"/>
      <c r="V9" s="118"/>
      <c r="W9" s="114"/>
      <c r="X9" s="116"/>
      <c r="Y9" s="4"/>
      <c r="Z9" s="147"/>
      <c r="AA9" s="147"/>
      <c r="AB9" s="149"/>
      <c r="AC9" s="4"/>
      <c r="AD9" s="123"/>
      <c r="AE9" s="123"/>
      <c r="AF9" s="125"/>
    </row>
    <row r="10" spans="1:32" ht="12.75">
      <c r="A10" s="29" t="s">
        <v>61</v>
      </c>
      <c r="B10" s="9">
        <v>10.413713583390516</v>
      </c>
      <c r="C10" s="9">
        <v>0.4</v>
      </c>
      <c r="D10" s="44">
        <v>28117</v>
      </c>
      <c r="F10" s="55">
        <v>10.317337460810158</v>
      </c>
      <c r="G10" s="55">
        <v>0.5072603546463572</v>
      </c>
      <c r="H10" s="86">
        <v>24174</v>
      </c>
      <c r="J10" s="9">
        <v>10.474533905192432</v>
      </c>
      <c r="K10" s="9">
        <v>0.5133448745795546</v>
      </c>
      <c r="L10" s="31">
        <v>25720</v>
      </c>
      <c r="N10" s="55">
        <v>8.859924470449762</v>
      </c>
      <c r="O10" s="55">
        <v>0.5432640155153834</v>
      </c>
      <c r="P10" s="86">
        <v>14452</v>
      </c>
      <c r="R10" s="9">
        <v>7.91337586021317</v>
      </c>
      <c r="S10" s="9">
        <v>0.9905195825225643</v>
      </c>
      <c r="T10" s="44">
        <v>6097</v>
      </c>
      <c r="V10" s="118">
        <v>8.917170589390377</v>
      </c>
      <c r="W10" s="114">
        <v>0.5542981288994744</v>
      </c>
      <c r="X10" s="116">
        <v>14102</v>
      </c>
      <c r="Y10" s="4"/>
      <c r="Z10" s="151">
        <v>8.43415656961623</v>
      </c>
      <c r="AA10" s="147">
        <v>0.6881737766222722</v>
      </c>
      <c r="AB10" s="149">
        <v>9188</v>
      </c>
      <c r="AC10" s="4"/>
      <c r="AD10" s="344">
        <v>8.702367838592352</v>
      </c>
      <c r="AE10" s="123">
        <v>0.7269047346317559</v>
      </c>
      <c r="AF10" s="125">
        <v>9427</v>
      </c>
    </row>
    <row r="11" spans="1:32" ht="12.75">
      <c r="A11" s="29" t="s">
        <v>62</v>
      </c>
      <c r="B11" s="9">
        <v>13.411282399881356</v>
      </c>
      <c r="C11" s="9">
        <v>0.5</v>
      </c>
      <c r="D11" s="44">
        <v>28117</v>
      </c>
      <c r="F11" s="55">
        <v>12.879483233229248</v>
      </c>
      <c r="G11" s="55">
        <v>0.5586017564190957</v>
      </c>
      <c r="H11" s="86">
        <v>24174</v>
      </c>
      <c r="J11" s="9">
        <v>12.987803762974321</v>
      </c>
      <c r="K11" s="9">
        <v>0.5635422813631479</v>
      </c>
      <c r="L11" s="31">
        <v>25720</v>
      </c>
      <c r="N11" s="55">
        <v>11.401250774164884</v>
      </c>
      <c r="O11" s="55">
        <v>0.6076189110579344</v>
      </c>
      <c r="P11" s="86">
        <v>14452</v>
      </c>
      <c r="R11" s="9">
        <v>10.856979028911809</v>
      </c>
      <c r="S11" s="9">
        <v>1.1415161660740694</v>
      </c>
      <c r="T11" s="44">
        <v>6097</v>
      </c>
      <c r="V11" s="118">
        <v>11.554618688940502</v>
      </c>
      <c r="W11" s="114">
        <v>0.6217660529650075</v>
      </c>
      <c r="X11" s="116">
        <v>14102</v>
      </c>
      <c r="Y11" s="4"/>
      <c r="Z11" s="151">
        <v>12.20532046430747</v>
      </c>
      <c r="AA11" s="147">
        <v>0.8106235793921988</v>
      </c>
      <c r="AB11" s="149">
        <v>9188</v>
      </c>
      <c r="AC11" s="4"/>
      <c r="AD11" s="344">
        <v>11.487497977289651</v>
      </c>
      <c r="AE11" s="123">
        <v>0.8223260627125182</v>
      </c>
      <c r="AF11" s="125">
        <v>9427</v>
      </c>
    </row>
    <row r="12" spans="1:32" ht="12.75">
      <c r="A12" s="29" t="s">
        <v>63</v>
      </c>
      <c r="B12" s="9">
        <v>16.426726418392647</v>
      </c>
      <c r="C12" s="9">
        <v>0.5</v>
      </c>
      <c r="D12" s="44">
        <v>28117</v>
      </c>
      <c r="F12" s="55">
        <v>15.650714286120088</v>
      </c>
      <c r="G12" s="55">
        <v>0.6058995677875396</v>
      </c>
      <c r="H12" s="86">
        <v>24174</v>
      </c>
      <c r="J12" s="9">
        <v>14.86788609503181</v>
      </c>
      <c r="K12" s="9">
        <v>0.5964031145332811</v>
      </c>
      <c r="L12" s="31">
        <v>25720</v>
      </c>
      <c r="N12" s="55">
        <v>13.326870067752575</v>
      </c>
      <c r="O12" s="55">
        <v>0.6497519017186004</v>
      </c>
      <c r="P12" s="86">
        <v>14452</v>
      </c>
      <c r="R12" s="9">
        <v>12.76065965003256</v>
      </c>
      <c r="S12" s="9">
        <v>1.2242684063121976</v>
      </c>
      <c r="T12" s="44">
        <v>6097</v>
      </c>
      <c r="V12" s="118">
        <v>13.372412456213628</v>
      </c>
      <c r="W12" s="114">
        <v>0.6619796063091155</v>
      </c>
      <c r="X12" s="116">
        <v>14102</v>
      </c>
      <c r="Y12" s="4"/>
      <c r="Z12" s="151">
        <v>12.43950899956598</v>
      </c>
      <c r="AA12" s="147">
        <v>0.8172713099345437</v>
      </c>
      <c r="AB12" s="149">
        <v>9188</v>
      </c>
      <c r="AC12" s="4"/>
      <c r="AD12" s="344">
        <v>12.153489521884348</v>
      </c>
      <c r="AE12" s="123">
        <v>0.8426394256269093</v>
      </c>
      <c r="AF12" s="125">
        <v>9427</v>
      </c>
    </row>
    <row r="13" spans="1:32" ht="12.75">
      <c r="A13" s="29" t="s">
        <v>64</v>
      </c>
      <c r="B13" s="9">
        <v>7.917407439721348</v>
      </c>
      <c r="C13" s="9">
        <v>0.4</v>
      </c>
      <c r="D13" s="44">
        <v>28117</v>
      </c>
      <c r="F13" s="55">
        <v>7.219413423155915</v>
      </c>
      <c r="G13" s="55">
        <v>0.43159099005595936</v>
      </c>
      <c r="H13" s="86">
        <v>24174</v>
      </c>
      <c r="J13" s="9">
        <v>6.666826534510323</v>
      </c>
      <c r="K13" s="9">
        <v>0.41816355132037186</v>
      </c>
      <c r="L13" s="31">
        <v>25720</v>
      </c>
      <c r="N13" s="55">
        <v>5.9267093071063535</v>
      </c>
      <c r="O13" s="55">
        <v>0.4514204389547216</v>
      </c>
      <c r="P13" s="86">
        <v>14452</v>
      </c>
      <c r="R13" s="9">
        <v>5.44528997338964</v>
      </c>
      <c r="S13" s="9">
        <v>0.8325991868363136</v>
      </c>
      <c r="T13" s="44">
        <v>6097</v>
      </c>
      <c r="V13" s="118">
        <v>5.7931503854247595</v>
      </c>
      <c r="W13" s="114">
        <v>0.4543706392799609</v>
      </c>
      <c r="X13" s="116">
        <v>14102</v>
      </c>
      <c r="Y13" s="4"/>
      <c r="Z13" s="151">
        <v>5.696169804576454</v>
      </c>
      <c r="AA13" s="147">
        <v>0.5739402329998855</v>
      </c>
      <c r="AB13" s="149">
        <v>9188</v>
      </c>
      <c r="AC13" s="4"/>
      <c r="AD13" s="344">
        <v>5.083291690068929</v>
      </c>
      <c r="AE13" s="123">
        <v>0.5664647271257719</v>
      </c>
      <c r="AF13" s="125">
        <v>9427</v>
      </c>
    </row>
    <row r="14" spans="1:32" ht="12.75">
      <c r="A14" s="29" t="s">
        <v>69</v>
      </c>
      <c r="B14" s="9">
        <v>51.80193788821035</v>
      </c>
      <c r="C14" s="9">
        <v>0.4</v>
      </c>
      <c r="D14" s="44">
        <v>28117</v>
      </c>
      <c r="F14" s="55">
        <v>53.88933994258125</v>
      </c>
      <c r="G14" s="55">
        <v>0.831275456511694</v>
      </c>
      <c r="H14" s="86">
        <v>24174</v>
      </c>
      <c r="J14" s="9">
        <v>54.9659269825215</v>
      </c>
      <c r="K14" s="9">
        <v>0.834038259938275</v>
      </c>
      <c r="L14" s="31">
        <v>25720</v>
      </c>
      <c r="N14" s="55">
        <v>60.453850905800095</v>
      </c>
      <c r="O14" s="55">
        <v>0.9347711979203019</v>
      </c>
      <c r="P14" s="86">
        <v>14452</v>
      </c>
      <c r="R14" s="9">
        <v>63.01292991834705</v>
      </c>
      <c r="S14" s="9">
        <v>1.7714287738797694</v>
      </c>
      <c r="T14" s="44">
        <v>6097</v>
      </c>
      <c r="V14" s="118">
        <v>60.34171552213486</v>
      </c>
      <c r="W14" s="114">
        <v>0.9514531470235745</v>
      </c>
      <c r="X14" s="116">
        <v>14102</v>
      </c>
      <c r="Y14" s="4"/>
      <c r="Z14" s="151">
        <v>61.211212488657466</v>
      </c>
      <c r="AA14" s="147">
        <v>1.206643931974373</v>
      </c>
      <c r="AB14" s="149">
        <v>9188</v>
      </c>
      <c r="AC14" s="4"/>
      <c r="AD14" s="344">
        <v>62.56536945380205</v>
      </c>
      <c r="AE14" s="123">
        <v>1.2480523567534374</v>
      </c>
      <c r="AF14" s="125">
        <v>9427</v>
      </c>
    </row>
    <row r="15" spans="1:32" ht="12.75">
      <c r="A15" s="15"/>
      <c r="B15" s="15"/>
      <c r="C15" s="15"/>
      <c r="D15" s="15"/>
      <c r="E15" s="15"/>
      <c r="F15" s="51"/>
      <c r="G15" s="57"/>
      <c r="H15" s="57"/>
      <c r="I15" s="15"/>
      <c r="J15" s="16"/>
      <c r="K15" s="16"/>
      <c r="L15" s="34"/>
      <c r="M15" s="45"/>
      <c r="N15" s="51"/>
      <c r="O15" s="51"/>
      <c r="P15" s="89"/>
      <c r="Q15" s="45"/>
      <c r="R15" s="16"/>
      <c r="S15" s="16"/>
      <c r="T15" s="83"/>
      <c r="U15" s="45"/>
      <c r="V15" s="119"/>
      <c r="W15" s="119"/>
      <c r="X15" s="113"/>
      <c r="Y15" s="45"/>
      <c r="Z15" s="152"/>
      <c r="AA15" s="152"/>
      <c r="AB15" s="146"/>
      <c r="AC15" s="45"/>
      <c r="AD15" s="126"/>
      <c r="AE15" s="126"/>
      <c r="AF15" s="122"/>
    </row>
    <row r="16" spans="1:6" ht="12.75">
      <c r="A16" s="24" t="s">
        <v>65</v>
      </c>
      <c r="F16" s="9"/>
    </row>
    <row r="17" spans="1:30" ht="12.75">
      <c r="A17" s="14" t="s">
        <v>71</v>
      </c>
      <c r="V17" s="164"/>
      <c r="Z17" s="163"/>
      <c r="AD17" s="166"/>
    </row>
    <row r="18" spans="1:30" ht="12.75">
      <c r="A18" s="14" t="s">
        <v>73</v>
      </c>
      <c r="V18" s="164"/>
      <c r="Z18" s="163"/>
      <c r="AD18" s="167"/>
    </row>
    <row r="19" spans="14:30" ht="12.75">
      <c r="N19" s="30"/>
      <c r="O19" s="9"/>
      <c r="P19" s="44"/>
      <c r="S19" s="9"/>
      <c r="AD19" s="167"/>
    </row>
    <row r="20" spans="11:30" ht="12.75">
      <c r="K20" s="9"/>
      <c r="N20" s="30"/>
      <c r="O20" s="9"/>
      <c r="P20" s="44"/>
      <c r="S20" s="9"/>
      <c r="AD20" s="166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 AD10:AD14">
    <cfRule type="expression" priority="8" dxfId="16" stopIfTrue="1">
      <formula>Overview!#REF!="*"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6" r:id="rId1"/>
  <headerFooter>
    <oddHeader xml:space="preserve">&amp;C&amp;"Calibri,Bold"&amp;KFF0000RESTRICTED UNTIL 9.30AM 21ST MARCH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4" customWidth="1"/>
    <col min="21" max="21" width="1.625" style="4" customWidth="1"/>
    <col min="22" max="22" width="8.625" style="11" customWidth="1"/>
    <col min="23" max="23" width="8.625" style="1" customWidth="1"/>
    <col min="24" max="24" width="10.625" style="14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16384" width="9.00390625" style="1" customWidth="1"/>
  </cols>
  <sheetData>
    <row r="2" spans="1:22" ht="12.75">
      <c r="A2" s="6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  <c r="V2" s="9"/>
    </row>
    <row r="3" spans="1:22" ht="12.75">
      <c r="A3" s="4"/>
      <c r="R3" s="9"/>
      <c r="V3" s="9"/>
    </row>
    <row r="4" spans="1:32" ht="12.75" customHeight="1">
      <c r="A4" s="19"/>
      <c r="B4" s="296" t="s">
        <v>55</v>
      </c>
      <c r="C4" s="296"/>
      <c r="D4" s="296"/>
      <c r="E4" s="20"/>
      <c r="F4" s="297" t="s">
        <v>56</v>
      </c>
      <c r="G4" s="297"/>
      <c r="H4" s="297"/>
      <c r="I4" s="20"/>
      <c r="J4" s="296" t="s">
        <v>57</v>
      </c>
      <c r="K4" s="296"/>
      <c r="L4" s="296"/>
      <c r="M4" s="20"/>
      <c r="N4" s="297" t="s">
        <v>58</v>
      </c>
      <c r="O4" s="297"/>
      <c r="P4" s="297"/>
      <c r="Q4" s="20"/>
      <c r="R4" s="296" t="s">
        <v>59</v>
      </c>
      <c r="S4" s="296"/>
      <c r="T4" s="296"/>
      <c r="U4" s="20"/>
      <c r="V4" s="298" t="s">
        <v>78</v>
      </c>
      <c r="W4" s="298"/>
      <c r="X4" s="298"/>
      <c r="Y4" s="20"/>
      <c r="Z4" s="294" t="s">
        <v>80</v>
      </c>
      <c r="AA4" s="294"/>
      <c r="AB4" s="294"/>
      <c r="AD4" s="293" t="s">
        <v>345</v>
      </c>
      <c r="AE4" s="293"/>
      <c r="AF4" s="293"/>
    </row>
    <row r="5" spans="1:32" ht="25.5">
      <c r="A5" s="19"/>
      <c r="B5" s="25" t="s">
        <v>0</v>
      </c>
      <c r="C5" s="26" t="s">
        <v>54</v>
      </c>
      <c r="D5" s="79" t="s">
        <v>1</v>
      </c>
      <c r="E5" s="27"/>
      <c r="F5" s="70" t="s">
        <v>0</v>
      </c>
      <c r="G5" s="71" t="s">
        <v>54</v>
      </c>
      <c r="H5" s="85" t="s">
        <v>1</v>
      </c>
      <c r="I5" s="27"/>
      <c r="J5" s="25" t="s">
        <v>0</v>
      </c>
      <c r="K5" s="26" t="s">
        <v>54</v>
      </c>
      <c r="L5" s="79" t="s">
        <v>1</v>
      </c>
      <c r="M5" s="27"/>
      <c r="N5" s="70" t="s">
        <v>0</v>
      </c>
      <c r="O5" s="71" t="s">
        <v>54</v>
      </c>
      <c r="P5" s="85" t="s">
        <v>1</v>
      </c>
      <c r="Q5" s="27"/>
      <c r="R5" s="47" t="s">
        <v>0</v>
      </c>
      <c r="S5" s="26" t="s">
        <v>54</v>
      </c>
      <c r="T5" s="79" t="s">
        <v>1</v>
      </c>
      <c r="U5" s="27"/>
      <c r="V5" s="127" t="s">
        <v>67</v>
      </c>
      <c r="W5" s="128" t="s">
        <v>54</v>
      </c>
      <c r="X5" s="129" t="s">
        <v>1</v>
      </c>
      <c r="Y5" s="17"/>
      <c r="Z5" s="153" t="s">
        <v>67</v>
      </c>
      <c r="AA5" s="145" t="s">
        <v>54</v>
      </c>
      <c r="AB5" s="146" t="s">
        <v>1</v>
      </c>
      <c r="AD5" s="120" t="s">
        <v>67</v>
      </c>
      <c r="AE5" s="121" t="s">
        <v>54</v>
      </c>
      <c r="AF5" s="122" t="s">
        <v>1</v>
      </c>
    </row>
    <row r="6" spans="1:32" ht="12.75">
      <c r="A6" s="5" t="s">
        <v>9</v>
      </c>
      <c r="F6" s="55"/>
      <c r="G6" s="55"/>
      <c r="H6" s="86"/>
      <c r="N6" s="55"/>
      <c r="O6" s="54"/>
      <c r="P6" s="54"/>
      <c r="R6" s="9"/>
      <c r="T6" s="44"/>
      <c r="V6" s="130"/>
      <c r="W6" s="131"/>
      <c r="X6" s="132"/>
      <c r="Y6" s="4"/>
      <c r="Z6" s="147"/>
      <c r="AA6" s="148"/>
      <c r="AB6" s="149"/>
      <c r="AD6" s="123"/>
      <c r="AE6" s="124"/>
      <c r="AF6" s="125"/>
    </row>
    <row r="7" spans="1:32" ht="12.75">
      <c r="A7" s="4" t="s">
        <v>29</v>
      </c>
      <c r="B7" s="12" t="s">
        <v>68</v>
      </c>
      <c r="C7" s="12" t="s">
        <v>77</v>
      </c>
      <c r="D7" s="12" t="s">
        <v>77</v>
      </c>
      <c r="E7" s="12"/>
      <c r="F7" s="73" t="s">
        <v>68</v>
      </c>
      <c r="G7" s="55" t="s">
        <v>77</v>
      </c>
      <c r="H7" s="55" t="s">
        <v>77</v>
      </c>
      <c r="I7" s="12"/>
      <c r="J7" s="12" t="s">
        <v>68</v>
      </c>
      <c r="K7" s="12" t="s">
        <v>77</v>
      </c>
      <c r="L7" s="12" t="s">
        <v>77</v>
      </c>
      <c r="M7" s="12"/>
      <c r="N7" s="73" t="s">
        <v>68</v>
      </c>
      <c r="O7" s="55" t="s">
        <v>77</v>
      </c>
      <c r="P7" s="55" t="s">
        <v>77</v>
      </c>
      <c r="R7" s="59">
        <v>37.569060773480665</v>
      </c>
      <c r="S7" s="9">
        <v>6.056831251085942</v>
      </c>
      <c r="T7" s="44">
        <v>515</v>
      </c>
      <c r="V7" s="133">
        <v>39.788767386575245</v>
      </c>
      <c r="W7" s="130">
        <v>3.1222640567263653</v>
      </c>
      <c r="X7" s="132">
        <v>1311</v>
      </c>
      <c r="Y7" s="4"/>
      <c r="Z7" s="154">
        <v>37.292742064631064</v>
      </c>
      <c r="AA7" s="147">
        <v>3.7456584217030198</v>
      </c>
      <c r="AB7" s="149">
        <v>938</v>
      </c>
      <c r="AD7" s="140">
        <v>39.32211308979453</v>
      </c>
      <c r="AE7" s="123">
        <v>3.9513918350071506</v>
      </c>
      <c r="AF7" s="125">
        <v>992</v>
      </c>
    </row>
    <row r="8" spans="1:32" ht="12.75">
      <c r="A8" s="8">
        <v>2</v>
      </c>
      <c r="B8" s="12" t="s">
        <v>68</v>
      </c>
      <c r="C8" s="12" t="s">
        <v>77</v>
      </c>
      <c r="D8" s="12" t="s">
        <v>77</v>
      </c>
      <c r="E8" s="12"/>
      <c r="F8" s="73" t="s">
        <v>68</v>
      </c>
      <c r="G8" s="55" t="s">
        <v>77</v>
      </c>
      <c r="H8" s="55" t="s">
        <v>77</v>
      </c>
      <c r="I8" s="12"/>
      <c r="J8" s="12" t="s">
        <v>68</v>
      </c>
      <c r="K8" s="12" t="s">
        <v>77</v>
      </c>
      <c r="L8" s="12" t="s">
        <v>77</v>
      </c>
      <c r="M8" s="12"/>
      <c r="N8" s="73" t="s">
        <v>68</v>
      </c>
      <c r="O8" s="55" t="s">
        <v>77</v>
      </c>
      <c r="P8" s="55" t="s">
        <v>77</v>
      </c>
      <c r="R8" s="59">
        <v>32.80943025540275</v>
      </c>
      <c r="S8" s="9">
        <v>5.822215752928599</v>
      </c>
      <c r="T8" s="44">
        <v>511</v>
      </c>
      <c r="V8" s="130">
        <v>38.22539709356405</v>
      </c>
      <c r="W8" s="130">
        <v>3.025685198871681</v>
      </c>
      <c r="X8" s="132">
        <v>1376</v>
      </c>
      <c r="Y8" s="4"/>
      <c r="Z8" s="147">
        <v>37.013048104091396</v>
      </c>
      <c r="AA8" s="147">
        <v>3.7006540947435482</v>
      </c>
      <c r="AB8" s="149">
        <v>958</v>
      </c>
      <c r="AD8" s="140">
        <v>35.85052337759779</v>
      </c>
      <c r="AE8" s="123">
        <v>4.008747831389386</v>
      </c>
      <c r="AF8" s="125">
        <v>929</v>
      </c>
    </row>
    <row r="9" spans="1:32" ht="12.75">
      <c r="A9" s="8">
        <v>3</v>
      </c>
      <c r="B9" s="12" t="s">
        <v>68</v>
      </c>
      <c r="C9" s="12" t="s">
        <v>77</v>
      </c>
      <c r="D9" s="12" t="s">
        <v>77</v>
      </c>
      <c r="E9" s="49"/>
      <c r="F9" s="73" t="s">
        <v>68</v>
      </c>
      <c r="G9" s="55" t="s">
        <v>77</v>
      </c>
      <c r="H9" s="55" t="s">
        <v>77</v>
      </c>
      <c r="I9" s="49"/>
      <c r="J9" s="12" t="s">
        <v>68</v>
      </c>
      <c r="K9" s="12" t="s">
        <v>77</v>
      </c>
      <c r="L9" s="12" t="s">
        <v>77</v>
      </c>
      <c r="M9" s="49"/>
      <c r="N9" s="73" t="s">
        <v>68</v>
      </c>
      <c r="O9" s="55" t="s">
        <v>77</v>
      </c>
      <c r="P9" s="55" t="s">
        <v>77</v>
      </c>
      <c r="Q9" s="5"/>
      <c r="R9" s="59">
        <v>38.3445945945946</v>
      </c>
      <c r="S9" s="9">
        <v>5.773933755449363</v>
      </c>
      <c r="T9" s="44">
        <v>566</v>
      </c>
      <c r="U9" s="5"/>
      <c r="V9" s="130">
        <v>39.182991693804105</v>
      </c>
      <c r="W9" s="130">
        <v>3.2306480782707716</v>
      </c>
      <c r="X9" s="132">
        <v>1218</v>
      </c>
      <c r="Y9" s="4"/>
      <c r="Z9" s="147">
        <v>39.16178968577873</v>
      </c>
      <c r="AA9" s="147">
        <v>3.8554469972252043</v>
      </c>
      <c r="AB9" s="149">
        <v>902</v>
      </c>
      <c r="AD9" s="140">
        <v>33.9912783104242</v>
      </c>
      <c r="AE9" s="123">
        <v>4.091636741096366</v>
      </c>
      <c r="AF9" s="125">
        <v>870</v>
      </c>
    </row>
    <row r="10" spans="1:32" ht="12.75">
      <c r="A10" s="8">
        <v>4</v>
      </c>
      <c r="B10" s="12" t="s">
        <v>68</v>
      </c>
      <c r="C10" s="12" t="s">
        <v>77</v>
      </c>
      <c r="D10" s="12" t="s">
        <v>77</v>
      </c>
      <c r="E10" s="12"/>
      <c r="F10" s="73" t="s">
        <v>68</v>
      </c>
      <c r="G10" s="55" t="s">
        <v>77</v>
      </c>
      <c r="H10" s="55" t="s">
        <v>77</v>
      </c>
      <c r="I10" s="12"/>
      <c r="J10" s="12" t="s">
        <v>68</v>
      </c>
      <c r="K10" s="12" t="s">
        <v>77</v>
      </c>
      <c r="L10" s="12" t="s">
        <v>77</v>
      </c>
      <c r="M10" s="12"/>
      <c r="N10" s="73" t="s">
        <v>68</v>
      </c>
      <c r="O10" s="55" t="s">
        <v>77</v>
      </c>
      <c r="P10" s="55" t="s">
        <v>77</v>
      </c>
      <c r="R10" s="59">
        <v>36.148148148148145</v>
      </c>
      <c r="S10" s="9">
        <v>5.069662329848041</v>
      </c>
      <c r="T10" s="44">
        <v>695</v>
      </c>
      <c r="V10" s="130">
        <v>41.174459534498496</v>
      </c>
      <c r="W10" s="130">
        <v>3.004893425020093</v>
      </c>
      <c r="X10" s="132">
        <v>1431</v>
      </c>
      <c r="Y10" s="4"/>
      <c r="Z10" s="147">
        <v>39.141871822871295</v>
      </c>
      <c r="AA10" s="147">
        <v>3.8402250337620814</v>
      </c>
      <c r="AB10" s="149">
        <v>909</v>
      </c>
      <c r="AD10" s="140">
        <v>36.27386656171667</v>
      </c>
      <c r="AE10" s="123">
        <v>4.16504734260883</v>
      </c>
      <c r="AF10" s="125">
        <v>865</v>
      </c>
    </row>
    <row r="11" spans="1:32" ht="12.75">
      <c r="A11" s="8">
        <v>5</v>
      </c>
      <c r="B11" s="12" t="s">
        <v>68</v>
      </c>
      <c r="C11" s="12" t="s">
        <v>77</v>
      </c>
      <c r="D11" s="12" t="s">
        <v>77</v>
      </c>
      <c r="E11" s="12"/>
      <c r="F11" s="73" t="s">
        <v>68</v>
      </c>
      <c r="G11" s="55" t="s">
        <v>77</v>
      </c>
      <c r="H11" s="55" t="s">
        <v>77</v>
      </c>
      <c r="I11" s="12"/>
      <c r="J11" s="12" t="s">
        <v>68</v>
      </c>
      <c r="K11" s="12" t="s">
        <v>77</v>
      </c>
      <c r="L11" s="12" t="s">
        <v>77</v>
      </c>
      <c r="M11" s="12"/>
      <c r="N11" s="73" t="s">
        <v>68</v>
      </c>
      <c r="O11" s="55" t="s">
        <v>77</v>
      </c>
      <c r="P11" s="55" t="s">
        <v>77</v>
      </c>
      <c r="R11" s="59">
        <v>42.123893805309734</v>
      </c>
      <c r="S11" s="9">
        <v>5.676977017855194</v>
      </c>
      <c r="T11" s="44">
        <v>606</v>
      </c>
      <c r="V11" s="130">
        <v>38.395945071204</v>
      </c>
      <c r="W11" s="130">
        <v>2.8869307518438276</v>
      </c>
      <c r="X11" s="132">
        <v>1514</v>
      </c>
      <c r="Y11" s="4"/>
      <c r="Z11" s="147">
        <v>40.58103508465701</v>
      </c>
      <c r="AA11" s="147">
        <v>3.940278421606134</v>
      </c>
      <c r="AB11" s="149">
        <v>874</v>
      </c>
      <c r="AD11" s="140">
        <v>35.680839611173276</v>
      </c>
      <c r="AE11" s="123">
        <v>4.077612925441781</v>
      </c>
      <c r="AF11" s="125">
        <v>896</v>
      </c>
    </row>
    <row r="12" spans="1:32" ht="12.75">
      <c r="A12" s="8">
        <v>6</v>
      </c>
      <c r="B12" s="12" t="s">
        <v>68</v>
      </c>
      <c r="C12" s="12" t="s">
        <v>77</v>
      </c>
      <c r="D12" s="12" t="s">
        <v>77</v>
      </c>
      <c r="E12" s="12"/>
      <c r="F12" s="73" t="s">
        <v>68</v>
      </c>
      <c r="G12" s="55" t="s">
        <v>77</v>
      </c>
      <c r="H12" s="55" t="s">
        <v>77</v>
      </c>
      <c r="I12" s="12"/>
      <c r="J12" s="12" t="s">
        <v>68</v>
      </c>
      <c r="K12" s="12" t="s">
        <v>77</v>
      </c>
      <c r="L12" s="12" t="s">
        <v>77</v>
      </c>
      <c r="M12" s="12"/>
      <c r="N12" s="73" t="s">
        <v>68</v>
      </c>
      <c r="O12" s="55" t="s">
        <v>77</v>
      </c>
      <c r="P12" s="55" t="s">
        <v>77</v>
      </c>
      <c r="R12" s="59">
        <v>38.69625520110957</v>
      </c>
      <c r="S12" s="9">
        <v>5.263001796432587</v>
      </c>
      <c r="T12" s="44">
        <v>681</v>
      </c>
      <c r="V12" s="130">
        <v>36.419345935153714</v>
      </c>
      <c r="W12" s="130">
        <v>2.951497535111997</v>
      </c>
      <c r="X12" s="132">
        <v>1418</v>
      </c>
      <c r="Y12" s="4"/>
      <c r="Z12" s="147">
        <v>38.337010372244606</v>
      </c>
      <c r="AA12" s="147">
        <v>3.7619758939980628</v>
      </c>
      <c r="AB12" s="149">
        <v>940</v>
      </c>
      <c r="AD12" s="140">
        <v>38.40045198884698</v>
      </c>
      <c r="AE12" s="123">
        <v>3.9523232585534975</v>
      </c>
      <c r="AF12" s="125">
        <v>983</v>
      </c>
    </row>
    <row r="13" spans="1:32" ht="12.75">
      <c r="A13" s="8">
        <v>7</v>
      </c>
      <c r="B13" s="12" t="s">
        <v>68</v>
      </c>
      <c r="C13" s="12" t="s">
        <v>77</v>
      </c>
      <c r="D13" s="12" t="s">
        <v>77</v>
      </c>
      <c r="E13" s="12"/>
      <c r="F13" s="73" t="s">
        <v>68</v>
      </c>
      <c r="G13" s="55" t="s">
        <v>77</v>
      </c>
      <c r="H13" s="55" t="s">
        <v>77</v>
      </c>
      <c r="I13" s="12"/>
      <c r="J13" s="12" t="s">
        <v>68</v>
      </c>
      <c r="K13" s="12" t="s">
        <v>77</v>
      </c>
      <c r="L13" s="12" t="s">
        <v>77</v>
      </c>
      <c r="M13" s="12"/>
      <c r="N13" s="73" t="s">
        <v>68</v>
      </c>
      <c r="O13" s="55" t="s">
        <v>77</v>
      </c>
      <c r="P13" s="55" t="s">
        <v>77</v>
      </c>
      <c r="R13" s="59">
        <v>39.93993993993994</v>
      </c>
      <c r="S13" s="9">
        <v>5.466179611409693</v>
      </c>
      <c r="T13" s="44">
        <v>652</v>
      </c>
      <c r="V13" s="130">
        <v>40.708440095853604</v>
      </c>
      <c r="W13" s="130">
        <v>2.952571305274823</v>
      </c>
      <c r="X13" s="132">
        <v>1477</v>
      </c>
      <c r="Y13" s="4"/>
      <c r="Z13" s="147">
        <v>40.36440009357146</v>
      </c>
      <c r="AA13" s="147">
        <v>3.806315359012693</v>
      </c>
      <c r="AB13" s="149">
        <v>935</v>
      </c>
      <c r="AD13" s="140">
        <v>36.29189700734907</v>
      </c>
      <c r="AE13" s="123">
        <v>3.8247299562448656</v>
      </c>
      <c r="AF13" s="125">
        <v>1026</v>
      </c>
    </row>
    <row r="14" spans="1:32" ht="12.75">
      <c r="A14" s="8">
        <v>8</v>
      </c>
      <c r="B14" s="12" t="s">
        <v>68</v>
      </c>
      <c r="C14" s="12" t="s">
        <v>77</v>
      </c>
      <c r="D14" s="12" t="s">
        <v>77</v>
      </c>
      <c r="E14" s="12"/>
      <c r="F14" s="73" t="s">
        <v>68</v>
      </c>
      <c r="G14" s="55" t="s">
        <v>77</v>
      </c>
      <c r="H14" s="55" t="s">
        <v>77</v>
      </c>
      <c r="I14" s="12"/>
      <c r="J14" s="12" t="s">
        <v>68</v>
      </c>
      <c r="K14" s="12" t="s">
        <v>77</v>
      </c>
      <c r="L14" s="12" t="s">
        <v>77</v>
      </c>
      <c r="M14" s="12"/>
      <c r="N14" s="73" t="s">
        <v>68</v>
      </c>
      <c r="O14" s="55" t="s">
        <v>77</v>
      </c>
      <c r="P14" s="55" t="s">
        <v>77</v>
      </c>
      <c r="R14" s="59">
        <v>34.61538461538461</v>
      </c>
      <c r="S14" s="9">
        <v>5.599573084268023</v>
      </c>
      <c r="T14" s="44">
        <v>584</v>
      </c>
      <c r="V14" s="130">
        <v>40.05231519963794</v>
      </c>
      <c r="W14" s="130">
        <v>2.947835550980386</v>
      </c>
      <c r="X14" s="132">
        <v>1474</v>
      </c>
      <c r="Y14" s="4"/>
      <c r="Z14" s="147">
        <v>33.802612956307385</v>
      </c>
      <c r="AA14" s="147">
        <v>3.693628690396718</v>
      </c>
      <c r="AB14" s="149">
        <v>923</v>
      </c>
      <c r="AD14" s="140">
        <v>36.30664880978097</v>
      </c>
      <c r="AE14" s="123">
        <v>3.9339293038956393</v>
      </c>
      <c r="AF14" s="125">
        <v>970</v>
      </c>
    </row>
    <row r="15" spans="1:32" ht="12.75">
      <c r="A15" s="8">
        <v>9</v>
      </c>
      <c r="B15" s="12" t="s">
        <v>68</v>
      </c>
      <c r="C15" s="12" t="s">
        <v>77</v>
      </c>
      <c r="D15" s="12" t="s">
        <v>77</v>
      </c>
      <c r="E15" s="12"/>
      <c r="F15" s="73" t="s">
        <v>68</v>
      </c>
      <c r="G15" s="55" t="s">
        <v>77</v>
      </c>
      <c r="H15" s="55" t="s">
        <v>77</v>
      </c>
      <c r="I15" s="12"/>
      <c r="J15" s="12" t="s">
        <v>68</v>
      </c>
      <c r="K15" s="12" t="s">
        <v>77</v>
      </c>
      <c r="L15" s="12" t="s">
        <v>77</v>
      </c>
      <c r="M15" s="12"/>
      <c r="N15" s="73" t="s">
        <v>68</v>
      </c>
      <c r="O15" s="55" t="s">
        <v>77</v>
      </c>
      <c r="P15" s="55" t="s">
        <v>77</v>
      </c>
      <c r="R15" s="59">
        <v>45.44049459041731</v>
      </c>
      <c r="S15" s="9">
        <v>5.771049793719982</v>
      </c>
      <c r="T15" s="44">
        <v>604</v>
      </c>
      <c r="V15" s="134">
        <v>38.65843706565344</v>
      </c>
      <c r="W15" s="130">
        <v>2.978460023853067</v>
      </c>
      <c r="X15" s="132">
        <v>1426</v>
      </c>
      <c r="Z15" s="147">
        <v>42.207871755832066</v>
      </c>
      <c r="AA15" s="147">
        <v>3.823462196136191</v>
      </c>
      <c r="AB15" s="149">
        <v>939</v>
      </c>
      <c r="AD15" s="140">
        <v>42.159137696086844</v>
      </c>
      <c r="AE15" s="123">
        <v>4.09062772088184</v>
      </c>
      <c r="AF15" s="125">
        <v>946</v>
      </c>
    </row>
    <row r="16" spans="1:32" ht="12.75">
      <c r="A16" s="4" t="s">
        <v>30</v>
      </c>
      <c r="B16" s="12" t="s">
        <v>68</v>
      </c>
      <c r="C16" s="12" t="s">
        <v>77</v>
      </c>
      <c r="D16" s="12" t="s">
        <v>77</v>
      </c>
      <c r="E16" s="12"/>
      <c r="F16" s="73" t="s">
        <v>68</v>
      </c>
      <c r="G16" s="55" t="s">
        <v>77</v>
      </c>
      <c r="H16" s="55" t="s">
        <v>77</v>
      </c>
      <c r="I16" s="12"/>
      <c r="J16" s="12" t="s">
        <v>68</v>
      </c>
      <c r="K16" s="12" t="s">
        <v>77</v>
      </c>
      <c r="L16" s="12" t="s">
        <v>77</v>
      </c>
      <c r="M16" s="12"/>
      <c r="N16" s="73" t="s">
        <v>68</v>
      </c>
      <c r="O16" s="55" t="s">
        <v>77</v>
      </c>
      <c r="P16" s="55" t="s">
        <v>77</v>
      </c>
      <c r="R16" s="59">
        <v>46.28224582701062</v>
      </c>
      <c r="S16" s="9">
        <v>5.4419983533673</v>
      </c>
      <c r="T16" s="44">
        <v>683</v>
      </c>
      <c r="V16" s="130">
        <v>43.51845357222692</v>
      </c>
      <c r="W16" s="130">
        <v>2.999937552494984</v>
      </c>
      <c r="X16" s="132">
        <v>1457</v>
      </c>
      <c r="Z16" s="147">
        <v>39.78114125637164</v>
      </c>
      <c r="AA16" s="147">
        <v>3.9364412901707837</v>
      </c>
      <c r="AB16" s="149">
        <v>870</v>
      </c>
      <c r="AD16" s="140">
        <v>39.488702172971806</v>
      </c>
      <c r="AE16" s="123">
        <v>4.04077945698933</v>
      </c>
      <c r="AF16" s="125">
        <v>950</v>
      </c>
    </row>
    <row r="17" spans="1:32" ht="12.75">
      <c r="A17" s="4"/>
      <c r="F17" s="55"/>
      <c r="G17" s="55"/>
      <c r="H17" s="87"/>
      <c r="N17" s="55"/>
      <c r="O17" s="55"/>
      <c r="P17" s="87"/>
      <c r="R17" s="9"/>
      <c r="S17" s="9"/>
      <c r="T17" s="44"/>
      <c r="V17" s="130"/>
      <c r="W17" s="130"/>
      <c r="X17" s="132"/>
      <c r="Z17" s="147"/>
      <c r="AA17" s="147"/>
      <c r="AB17" s="149"/>
      <c r="AD17" s="140"/>
      <c r="AE17" s="123"/>
      <c r="AF17" s="125"/>
    </row>
    <row r="18" spans="1:32" ht="12.75">
      <c r="A18" s="5" t="s">
        <v>10</v>
      </c>
      <c r="F18" s="55"/>
      <c r="G18" s="55"/>
      <c r="H18" s="87"/>
      <c r="L18" s="33"/>
      <c r="M18" s="33"/>
      <c r="N18" s="55"/>
      <c r="O18" s="55"/>
      <c r="P18" s="87"/>
      <c r="R18" s="9"/>
      <c r="S18" s="9"/>
      <c r="V18" s="130"/>
      <c r="W18" s="130"/>
      <c r="X18" s="132"/>
      <c r="Z18" s="147"/>
      <c r="AA18" s="147"/>
      <c r="AB18" s="149"/>
      <c r="AD18" s="140"/>
      <c r="AE18" s="123"/>
      <c r="AF18" s="125"/>
    </row>
    <row r="19" spans="1:32" ht="12.75">
      <c r="A19" s="1" t="s">
        <v>12</v>
      </c>
      <c r="B19" s="9">
        <v>44.9</v>
      </c>
      <c r="C19" s="9">
        <v>2.3639455074300315</v>
      </c>
      <c r="D19" s="80">
        <v>2553</v>
      </c>
      <c r="E19" s="66"/>
      <c r="F19" s="55">
        <v>43.93816110659</v>
      </c>
      <c r="G19" s="55">
        <v>2.760526116232711</v>
      </c>
      <c r="H19" s="88">
        <v>2173</v>
      </c>
      <c r="I19" s="66"/>
      <c r="J19" s="9">
        <v>40.137614678899084</v>
      </c>
      <c r="K19" s="9">
        <v>2.7219368714961654</v>
      </c>
      <c r="L19" s="90">
        <v>2346</v>
      </c>
      <c r="M19" s="60"/>
      <c r="N19" s="76">
        <v>37.09090909090909</v>
      </c>
      <c r="O19" s="55">
        <v>3.744943789818329</v>
      </c>
      <c r="P19" s="92">
        <v>549</v>
      </c>
      <c r="Q19" s="66"/>
      <c r="R19" s="59">
        <v>42.857142857142854</v>
      </c>
      <c r="S19" s="9">
        <v>7.948434173375306</v>
      </c>
      <c r="T19" s="44">
        <v>309</v>
      </c>
      <c r="U19" s="66"/>
      <c r="V19" s="134">
        <v>38.849357145347355</v>
      </c>
      <c r="W19" s="130">
        <v>4.135569289117807</v>
      </c>
      <c r="X19" s="132">
        <v>741</v>
      </c>
      <c r="Z19" s="155">
        <v>36.25121343071183</v>
      </c>
      <c r="AA19" s="147">
        <v>3.818328892459757</v>
      </c>
      <c r="AB19" s="149">
        <v>892</v>
      </c>
      <c r="AD19" s="344">
        <v>37.00232043754148</v>
      </c>
      <c r="AE19" s="123">
        <v>3.970209516784057</v>
      </c>
      <c r="AF19" s="125">
        <v>960</v>
      </c>
    </row>
    <row r="20" spans="1:32" ht="12.75">
      <c r="A20" s="1" t="s">
        <v>13</v>
      </c>
      <c r="B20" s="9">
        <v>46.9</v>
      </c>
      <c r="C20" s="9">
        <v>2.053206482357737</v>
      </c>
      <c r="D20" s="80">
        <v>3407</v>
      </c>
      <c r="E20" s="5"/>
      <c r="F20" s="55">
        <v>46.2</v>
      </c>
      <c r="G20" s="55">
        <v>2.4238985838177243</v>
      </c>
      <c r="H20" s="88">
        <v>2845</v>
      </c>
      <c r="I20" s="5"/>
      <c r="J20" s="9">
        <v>45</v>
      </c>
      <c r="K20" s="9">
        <v>2.450098436327668</v>
      </c>
      <c r="L20" s="90">
        <v>2980</v>
      </c>
      <c r="M20" s="33"/>
      <c r="N20" s="76">
        <v>42.05092911218169</v>
      </c>
      <c r="O20" s="55">
        <v>2.5831953278901167</v>
      </c>
      <c r="P20" s="92">
        <v>1500</v>
      </c>
      <c r="Q20" s="5"/>
      <c r="R20" s="59">
        <v>41.37931034482759</v>
      </c>
      <c r="S20" s="9">
        <v>4.9890557911683615</v>
      </c>
      <c r="T20" s="44">
        <v>792</v>
      </c>
      <c r="U20" s="5"/>
      <c r="V20" s="134">
        <v>43.04720528335396</v>
      </c>
      <c r="W20" s="130">
        <v>2.6502822999174924</v>
      </c>
      <c r="X20" s="132">
        <v>1862</v>
      </c>
      <c r="Z20" s="155">
        <v>37.54282799242727</v>
      </c>
      <c r="AA20" s="147">
        <v>3.3815068451267862</v>
      </c>
      <c r="AB20" s="149">
        <v>1154</v>
      </c>
      <c r="AD20" s="344">
        <v>36.85119860771447</v>
      </c>
      <c r="AE20" s="123">
        <v>3.508798023675541</v>
      </c>
      <c r="AF20" s="125">
        <v>1227</v>
      </c>
    </row>
    <row r="21" spans="1:32" ht="12.75">
      <c r="A21" s="1" t="s">
        <v>14</v>
      </c>
      <c r="B21" s="9">
        <v>42.1</v>
      </c>
      <c r="C21" s="9">
        <v>2.148086304913896</v>
      </c>
      <c r="D21" s="80">
        <v>3048</v>
      </c>
      <c r="F21" s="55">
        <v>40.5</v>
      </c>
      <c r="G21" s="55">
        <v>2.499010747841446</v>
      </c>
      <c r="H21" s="88">
        <v>2594</v>
      </c>
      <c r="J21" s="9">
        <v>36.63859111791731</v>
      </c>
      <c r="K21" s="9">
        <v>2.492894944144595</v>
      </c>
      <c r="L21" s="90">
        <v>2702</v>
      </c>
      <c r="M21" s="33"/>
      <c r="N21" s="76">
        <v>33.666969972702454</v>
      </c>
      <c r="O21" s="55">
        <v>2.8579730502286367</v>
      </c>
      <c r="P21" s="92">
        <v>1036</v>
      </c>
      <c r="R21" s="59">
        <v>30</v>
      </c>
      <c r="S21" s="9">
        <v>5.1110697295177925</v>
      </c>
      <c r="T21" s="44">
        <v>626</v>
      </c>
      <c r="V21" s="134">
        <v>33.61525859800584</v>
      </c>
      <c r="W21" s="130">
        <v>2.893373754494549</v>
      </c>
      <c r="X21" s="132">
        <v>1422</v>
      </c>
      <c r="Z21" s="155">
        <v>33.35899889519462</v>
      </c>
      <c r="AA21" s="147">
        <v>3.728331597776913</v>
      </c>
      <c r="AB21" s="149">
        <v>900</v>
      </c>
      <c r="AD21" s="344">
        <v>34.49415714979282</v>
      </c>
      <c r="AE21" s="123">
        <v>3.855018780162517</v>
      </c>
      <c r="AF21" s="125">
        <v>987</v>
      </c>
    </row>
    <row r="22" spans="1:32" ht="12.75">
      <c r="A22" s="1" t="s">
        <v>15</v>
      </c>
      <c r="B22" s="9">
        <v>44.7</v>
      </c>
      <c r="C22" s="9">
        <v>2.2896295873953605</v>
      </c>
      <c r="D22" s="80">
        <v>2721</v>
      </c>
      <c r="F22" s="55">
        <v>42.9</v>
      </c>
      <c r="G22" s="55">
        <v>2.6032188406102037</v>
      </c>
      <c r="H22" s="88">
        <v>2430</v>
      </c>
      <c r="J22" s="9">
        <v>44.26966292134831</v>
      </c>
      <c r="K22" s="9">
        <v>2.6553916874146566</v>
      </c>
      <c r="L22" s="90">
        <v>2530</v>
      </c>
      <c r="M22" s="33"/>
      <c r="N22" s="76">
        <v>38.80597014925373</v>
      </c>
      <c r="O22" s="55">
        <v>2.993298827453927</v>
      </c>
      <c r="P22" s="92">
        <v>986</v>
      </c>
      <c r="R22" s="59">
        <v>42.72211720226843</v>
      </c>
      <c r="S22" s="9">
        <v>5.832421756757265</v>
      </c>
      <c r="T22" s="44">
        <v>564</v>
      </c>
      <c r="V22" s="134">
        <v>35.84819133232713</v>
      </c>
      <c r="W22" s="130">
        <v>3.0520887863414004</v>
      </c>
      <c r="X22" s="132">
        <v>1317</v>
      </c>
      <c r="Z22" s="155">
        <v>37.67626030603856</v>
      </c>
      <c r="AA22" s="147">
        <v>4.110700121604133</v>
      </c>
      <c r="AB22" s="149">
        <v>782</v>
      </c>
      <c r="AD22" s="344">
        <v>36.19234466998136</v>
      </c>
      <c r="AE22" s="123">
        <v>4.158220260867629</v>
      </c>
      <c r="AF22" s="125">
        <v>867</v>
      </c>
    </row>
    <row r="23" spans="1:32" ht="12.75">
      <c r="A23" s="1" t="s">
        <v>16</v>
      </c>
      <c r="B23" s="61">
        <v>47.55480607082631</v>
      </c>
      <c r="C23" s="9">
        <v>2.103676874158971</v>
      </c>
      <c r="D23" s="80">
        <v>3251</v>
      </c>
      <c r="F23" s="55">
        <v>47.1</v>
      </c>
      <c r="G23" s="55">
        <v>2.5629215613331553</v>
      </c>
      <c r="H23" s="88">
        <v>2550</v>
      </c>
      <c r="J23" s="9">
        <v>43.545994065281896</v>
      </c>
      <c r="K23" s="9">
        <v>2.4964733925362665</v>
      </c>
      <c r="L23" s="90">
        <v>2852</v>
      </c>
      <c r="M23" s="33"/>
      <c r="N23" s="76">
        <v>39.27625772285966</v>
      </c>
      <c r="O23" s="55">
        <v>2.815938754897033</v>
      </c>
      <c r="P23" s="92">
        <v>1129</v>
      </c>
      <c r="R23" s="59">
        <v>37.95275590551181</v>
      </c>
      <c r="S23" s="9">
        <v>5.380876763991454</v>
      </c>
      <c r="T23" s="44">
        <v>646</v>
      </c>
      <c r="V23" s="134">
        <v>36.57969249421738</v>
      </c>
      <c r="W23" s="130">
        <v>2.9542555163595345</v>
      </c>
      <c r="X23" s="132">
        <v>1418</v>
      </c>
      <c r="Z23" s="155">
        <v>40.10408545762917</v>
      </c>
      <c r="AA23" s="147">
        <v>3.6877225762223276</v>
      </c>
      <c r="AB23" s="149">
        <v>994</v>
      </c>
      <c r="AD23" s="344">
        <v>35.427929742734804</v>
      </c>
      <c r="AE23" s="123">
        <v>3.7589467271893273</v>
      </c>
      <c r="AF23" s="125">
        <v>1051</v>
      </c>
    </row>
    <row r="24" spans="1:32" ht="12.75">
      <c r="A24" s="1" t="s">
        <v>17</v>
      </c>
      <c r="B24" s="9">
        <v>50.5</v>
      </c>
      <c r="C24" s="9">
        <v>2.225970954647437</v>
      </c>
      <c r="D24" s="80">
        <v>2913</v>
      </c>
      <c r="F24" s="55">
        <v>47.5</v>
      </c>
      <c r="G24" s="55">
        <v>2.5999663757662503</v>
      </c>
      <c r="H24" s="88">
        <v>2481</v>
      </c>
      <c r="J24" s="9">
        <v>45.51530073865635</v>
      </c>
      <c r="K24" s="9">
        <v>2.521578616741728</v>
      </c>
      <c r="L24" s="90">
        <v>2820</v>
      </c>
      <c r="M24" s="33"/>
      <c r="N24" s="76">
        <v>42.86905754795663</v>
      </c>
      <c r="O24" s="55">
        <v>2.7930080494178853</v>
      </c>
      <c r="P24" s="92">
        <v>1216</v>
      </c>
      <c r="R24" s="59">
        <v>39.46980854197349</v>
      </c>
      <c r="S24" s="9">
        <v>5.360524221952044</v>
      </c>
      <c r="T24" s="44">
        <v>676</v>
      </c>
      <c r="V24" s="134">
        <v>42.40224398135784</v>
      </c>
      <c r="W24" s="130">
        <v>2.842933212727079</v>
      </c>
      <c r="X24" s="132">
        <v>1612</v>
      </c>
      <c r="Z24" s="155">
        <v>41.24033852318226</v>
      </c>
      <c r="AA24" s="147">
        <v>3.854232757658121</v>
      </c>
      <c r="AB24" s="149">
        <v>918</v>
      </c>
      <c r="AD24" s="344">
        <v>38.23798141241035</v>
      </c>
      <c r="AE24" s="123">
        <v>3.869283287917158</v>
      </c>
      <c r="AF24" s="125">
        <v>1024</v>
      </c>
    </row>
    <row r="25" spans="1:32" ht="12.75">
      <c r="A25" s="1" t="s">
        <v>18</v>
      </c>
      <c r="B25" s="62">
        <v>52.5934861278649</v>
      </c>
      <c r="C25" s="9">
        <v>2.031608291152054</v>
      </c>
      <c r="D25" s="80">
        <v>3502</v>
      </c>
      <c r="F25" s="55">
        <v>49.2</v>
      </c>
      <c r="G25" s="55">
        <v>2.2074856765949207</v>
      </c>
      <c r="H25" s="88">
        <v>3449</v>
      </c>
      <c r="J25" s="9">
        <v>49.52203929899097</v>
      </c>
      <c r="K25" s="9">
        <v>2.409928839037093</v>
      </c>
      <c r="L25" s="90">
        <v>3114</v>
      </c>
      <c r="M25" s="33"/>
      <c r="N25" s="76">
        <v>43.63636363636363</v>
      </c>
      <c r="O25" s="55">
        <v>2.5067962474400787</v>
      </c>
      <c r="P25" s="92">
        <v>1526</v>
      </c>
      <c r="R25" s="59">
        <v>38.058035714285715</v>
      </c>
      <c r="S25" s="9">
        <v>4.571458683060053</v>
      </c>
      <c r="T25" s="44">
        <v>895</v>
      </c>
      <c r="V25" s="134">
        <v>43.05683027045775</v>
      </c>
      <c r="W25" s="130">
        <v>2.5364431400998484</v>
      </c>
      <c r="X25" s="132">
        <v>2033</v>
      </c>
      <c r="Z25" s="155">
        <v>43.08388386950597</v>
      </c>
      <c r="AA25" s="147">
        <v>3.1395655816874495</v>
      </c>
      <c r="AB25" s="149">
        <v>1400</v>
      </c>
      <c r="AD25" s="344">
        <v>43.49726280621445</v>
      </c>
      <c r="AE25" s="123">
        <v>3.901731255568502</v>
      </c>
      <c r="AF25" s="125">
        <v>1048</v>
      </c>
    </row>
    <row r="26" spans="1:32" ht="12.75">
      <c r="A26" s="1" t="s">
        <v>19</v>
      </c>
      <c r="B26" s="9">
        <v>51</v>
      </c>
      <c r="C26" s="9">
        <v>1.9859619900310932</v>
      </c>
      <c r="D26" s="80">
        <v>3660</v>
      </c>
      <c r="F26" s="55">
        <v>48.3</v>
      </c>
      <c r="G26" s="55">
        <v>2.3281735426589663</v>
      </c>
      <c r="H26" s="88">
        <v>3101</v>
      </c>
      <c r="J26" s="9">
        <v>48.52624011502516</v>
      </c>
      <c r="K26" s="9">
        <v>2.32250937075014</v>
      </c>
      <c r="L26" s="90">
        <v>3351</v>
      </c>
      <c r="M26" s="33"/>
      <c r="N26" s="76">
        <v>44.45707788516202</v>
      </c>
      <c r="O26" s="55">
        <v>2.5002043314215783</v>
      </c>
      <c r="P26" s="92">
        <v>1636</v>
      </c>
      <c r="R26" s="59">
        <v>43.491422805247225</v>
      </c>
      <c r="S26" s="9">
        <v>4.472196546554702</v>
      </c>
      <c r="T26" s="44">
        <v>999</v>
      </c>
      <c r="V26" s="134">
        <v>40.470628115594515</v>
      </c>
      <c r="W26" s="130">
        <v>2.414803524808633</v>
      </c>
      <c r="X26" s="132">
        <v>2204</v>
      </c>
      <c r="Z26" s="155">
        <v>37.38311322580449</v>
      </c>
      <c r="AA26" s="147">
        <v>3.1435973898189005</v>
      </c>
      <c r="AB26" s="149">
        <v>1333</v>
      </c>
      <c r="AD26" s="344">
        <v>36.14289339992343</v>
      </c>
      <c r="AE26" s="123">
        <v>3.225574794680913</v>
      </c>
      <c r="AF26" s="125">
        <v>1440</v>
      </c>
    </row>
    <row r="27" spans="1:32" ht="12.75">
      <c r="A27" s="1" t="s">
        <v>20</v>
      </c>
      <c r="B27" s="9">
        <v>47.9</v>
      </c>
      <c r="C27" s="9">
        <v>2.1685108445727153</v>
      </c>
      <c r="D27" s="80">
        <v>3062</v>
      </c>
      <c r="E27" s="24"/>
      <c r="F27" s="55">
        <v>45.1</v>
      </c>
      <c r="G27" s="55">
        <v>2.5543848469082704</v>
      </c>
      <c r="H27" s="88">
        <v>2551</v>
      </c>
      <c r="I27" s="24"/>
      <c r="J27" s="9">
        <v>45.54755589238348</v>
      </c>
      <c r="K27" s="9">
        <v>2.4347501306334607</v>
      </c>
      <c r="L27" s="90">
        <v>3025</v>
      </c>
      <c r="M27" s="63"/>
      <c r="N27" s="76">
        <v>41.77897574123989</v>
      </c>
      <c r="O27" s="55">
        <v>2.797800827263785</v>
      </c>
      <c r="P27" s="92">
        <v>1174</v>
      </c>
      <c r="Q27" s="24"/>
      <c r="R27" s="59">
        <v>38.81789137380192</v>
      </c>
      <c r="S27" s="9">
        <v>5.670756873356327</v>
      </c>
      <c r="T27" s="44">
        <v>590</v>
      </c>
      <c r="U27" s="24"/>
      <c r="V27" s="134">
        <v>38.799189300935204</v>
      </c>
      <c r="W27" s="130">
        <v>2.912808833498751</v>
      </c>
      <c r="X27" s="132">
        <v>1493</v>
      </c>
      <c r="Z27" s="155">
        <v>40.02037854140969</v>
      </c>
      <c r="AA27" s="147">
        <v>4.071197559106938</v>
      </c>
      <c r="AB27" s="149">
        <v>815</v>
      </c>
      <c r="AD27" s="344">
        <v>36.59096787994509</v>
      </c>
      <c r="AE27" s="123">
        <v>4.277941873050873</v>
      </c>
      <c r="AF27" s="125">
        <v>823</v>
      </c>
    </row>
    <row r="28" spans="2:32" ht="12.75">
      <c r="B28" s="9"/>
      <c r="C28" s="9"/>
      <c r="D28" s="36"/>
      <c r="F28" s="55"/>
      <c r="G28" s="55"/>
      <c r="H28" s="87"/>
      <c r="K28" s="9"/>
      <c r="L28" s="33"/>
      <c r="M28" s="33"/>
      <c r="N28" s="55"/>
      <c r="O28" s="55"/>
      <c r="P28" s="87"/>
      <c r="R28" s="9"/>
      <c r="S28" s="9"/>
      <c r="T28" s="44"/>
      <c r="V28" s="134"/>
      <c r="W28" s="130"/>
      <c r="X28" s="132"/>
      <c r="Z28" s="155"/>
      <c r="AA28" s="147"/>
      <c r="AB28" s="149"/>
      <c r="AD28" s="140"/>
      <c r="AE28" s="123">
        <v>0</v>
      </c>
      <c r="AF28" s="125"/>
    </row>
    <row r="29" spans="1:32" ht="12.75">
      <c r="A29" s="1" t="s">
        <v>27</v>
      </c>
      <c r="B29" s="9">
        <v>48.5</v>
      </c>
      <c r="C29" s="9">
        <v>0.8005393156647429</v>
      </c>
      <c r="D29" s="81">
        <v>22513</v>
      </c>
      <c r="F29" s="55">
        <v>46.5</v>
      </c>
      <c r="G29" s="55">
        <v>0.9299609337222066</v>
      </c>
      <c r="H29" s="88">
        <v>19343</v>
      </c>
      <c r="J29" s="9">
        <v>45.60093690528473</v>
      </c>
      <c r="K29" s="9">
        <v>0.9307722965890406</v>
      </c>
      <c r="L29" s="90">
        <v>20708</v>
      </c>
      <c r="M29" s="33"/>
      <c r="N29" s="77">
        <v>41.64703110273327</v>
      </c>
      <c r="O29" s="55">
        <v>1.0513971788160532</v>
      </c>
      <c r="P29" s="92">
        <v>8412</v>
      </c>
      <c r="R29" s="59">
        <v>40.05162827640985</v>
      </c>
      <c r="S29" s="9">
        <v>1.9629369942798505</v>
      </c>
      <c r="T29" s="44">
        <v>4987</v>
      </c>
      <c r="V29" s="134">
        <v>40.04288042751275</v>
      </c>
      <c r="W29" s="130">
        <v>1.0756257702556837</v>
      </c>
      <c r="X29" s="132">
        <v>11070</v>
      </c>
      <c r="Z29" s="155">
        <v>39.22747976374907</v>
      </c>
      <c r="AA29" s="147">
        <v>1.336912772476154</v>
      </c>
      <c r="AB29" s="149">
        <v>7506</v>
      </c>
      <c r="AD29" s="344">
        <v>38.03824623454261</v>
      </c>
      <c r="AE29" s="123">
        <v>1.4162471125842402</v>
      </c>
      <c r="AF29" s="125">
        <v>7628</v>
      </c>
    </row>
    <row r="30" spans="1:32" ht="12.75">
      <c r="A30" s="1" t="s">
        <v>28</v>
      </c>
      <c r="B30" s="9">
        <v>47.1</v>
      </c>
      <c r="C30" s="9">
        <v>1.6010290931829871</v>
      </c>
      <c r="D30" s="81">
        <v>5604</v>
      </c>
      <c r="F30" s="55">
        <v>44.7</v>
      </c>
      <c r="G30" s="55">
        <v>1.8550466684625633</v>
      </c>
      <c r="H30" s="88">
        <v>4831</v>
      </c>
      <c r="J30" s="9">
        <v>42.8079571537873</v>
      </c>
      <c r="K30" s="9">
        <v>1.8795704304362957</v>
      </c>
      <c r="L30" s="90">
        <v>5012</v>
      </c>
      <c r="M30" s="33"/>
      <c r="N30" s="77">
        <v>38.91960867715866</v>
      </c>
      <c r="O30" s="55">
        <v>2.0248310859972847</v>
      </c>
      <c r="P30" s="92">
        <v>2340</v>
      </c>
      <c r="R30" s="59">
        <v>36.509433962264154</v>
      </c>
      <c r="S30" s="9">
        <v>4.10342214646268</v>
      </c>
      <c r="T30" s="44">
        <v>1110</v>
      </c>
      <c r="V30" s="134">
        <v>38.18556118808011</v>
      </c>
      <c r="W30" s="130">
        <v>2.037895589482524</v>
      </c>
      <c r="X30" s="132">
        <v>3032</v>
      </c>
      <c r="Z30" s="155">
        <v>36.85079622327829</v>
      </c>
      <c r="AA30" s="147">
        <v>2.7903129024464306</v>
      </c>
      <c r="AB30" s="149">
        <v>1682</v>
      </c>
      <c r="AD30" s="344">
        <v>34.82423828306985</v>
      </c>
      <c r="AE30" s="123">
        <v>2.8618085386413195</v>
      </c>
      <c r="AF30" s="125">
        <v>1799</v>
      </c>
    </row>
    <row r="31" spans="2:32" ht="12.75">
      <c r="B31" s="9"/>
      <c r="C31" s="9"/>
      <c r="D31" s="36"/>
      <c r="F31" s="55"/>
      <c r="G31" s="55"/>
      <c r="H31" s="87"/>
      <c r="K31" s="9"/>
      <c r="L31" s="33"/>
      <c r="M31" s="33"/>
      <c r="N31" s="55"/>
      <c r="O31" s="55"/>
      <c r="P31" s="87"/>
      <c r="R31" s="9"/>
      <c r="S31" s="9"/>
      <c r="T31" s="44"/>
      <c r="V31" s="134"/>
      <c r="W31" s="130"/>
      <c r="X31" s="132"/>
      <c r="Z31" s="155"/>
      <c r="AA31" s="147"/>
      <c r="AB31" s="149"/>
      <c r="AD31" s="140"/>
      <c r="AE31" s="123"/>
      <c r="AF31" s="125"/>
    </row>
    <row r="32" spans="1:32" ht="12.75">
      <c r="A32" s="2" t="s">
        <v>11</v>
      </c>
      <c r="B32" s="9"/>
      <c r="C32" s="9"/>
      <c r="D32" s="36"/>
      <c r="F32" s="55"/>
      <c r="G32" s="55"/>
      <c r="H32" s="87"/>
      <c r="K32" s="9"/>
      <c r="L32" s="33"/>
      <c r="M32" s="33"/>
      <c r="N32" s="54"/>
      <c r="O32" s="54"/>
      <c r="P32" s="93"/>
      <c r="V32" s="134"/>
      <c r="W32" s="130"/>
      <c r="X32" s="132"/>
      <c r="Z32" s="155"/>
      <c r="AA32" s="147"/>
      <c r="AB32" s="149"/>
      <c r="AD32" s="140"/>
      <c r="AE32" s="123"/>
      <c r="AF32" s="125"/>
    </row>
    <row r="33" spans="1:32" ht="12.75">
      <c r="A33" s="1" t="s">
        <v>21</v>
      </c>
      <c r="B33" s="9">
        <v>50.8567415730337</v>
      </c>
      <c r="C33" s="9">
        <v>1.4734796447112117</v>
      </c>
      <c r="D33" s="82">
        <v>6703</v>
      </c>
      <c r="F33" s="75">
        <v>48.89068825910931</v>
      </c>
      <c r="G33" s="55">
        <v>1.73317929501777</v>
      </c>
      <c r="H33" s="88">
        <v>5749</v>
      </c>
      <c r="J33" s="9">
        <v>47.44411442863842</v>
      </c>
      <c r="K33" s="9">
        <v>1.7651912782164487</v>
      </c>
      <c r="L33" s="90">
        <v>5787</v>
      </c>
      <c r="M33" s="33"/>
      <c r="N33" s="77">
        <v>42.10526315789474</v>
      </c>
      <c r="O33" s="55">
        <v>1.929241690710903</v>
      </c>
      <c r="P33" s="92">
        <v>2585</v>
      </c>
      <c r="R33" s="59">
        <v>39.900249376558605</v>
      </c>
      <c r="S33" s="9">
        <v>3.5036243347969886</v>
      </c>
      <c r="T33" s="44">
        <v>1575</v>
      </c>
      <c r="V33" s="134">
        <v>40.74439372490079</v>
      </c>
      <c r="W33" s="130">
        <v>1.9001989420904764</v>
      </c>
      <c r="X33" s="132">
        <v>3567</v>
      </c>
      <c r="Z33" s="155">
        <v>40.61212664353319</v>
      </c>
      <c r="AA33" s="147">
        <v>2.5255121747185463</v>
      </c>
      <c r="AB33" s="149">
        <v>2128</v>
      </c>
      <c r="AD33" s="344">
        <v>39.11770548176439</v>
      </c>
      <c r="AE33" s="123">
        <v>2.6102808083298346</v>
      </c>
      <c r="AF33" s="125">
        <v>2269</v>
      </c>
    </row>
    <row r="34" spans="1:32" ht="12.75">
      <c r="A34" s="1" t="s">
        <v>22</v>
      </c>
      <c r="B34" s="9">
        <v>57.27184779103515</v>
      </c>
      <c r="C34" s="9">
        <v>1.8733579328648204</v>
      </c>
      <c r="D34" s="82">
        <v>2594</v>
      </c>
      <c r="E34" s="67"/>
      <c r="F34" s="75">
        <v>51.03690685413005</v>
      </c>
      <c r="G34" s="55">
        <v>2.2366271610319544</v>
      </c>
      <c r="H34" s="88">
        <v>2707</v>
      </c>
      <c r="I34" s="67"/>
      <c r="J34" s="9">
        <v>51.99030806507442</v>
      </c>
      <c r="K34" s="9">
        <v>2.507635702268651</v>
      </c>
      <c r="L34" s="90">
        <v>2870</v>
      </c>
      <c r="M34" s="64"/>
      <c r="N34" s="77">
        <v>41.83232497839239</v>
      </c>
      <c r="O34" s="55">
        <v>2.864802400833227</v>
      </c>
      <c r="P34" s="92">
        <v>1112</v>
      </c>
      <c r="R34" s="59">
        <v>42.56198347107438</v>
      </c>
      <c r="S34" s="9">
        <v>5.335934431957114</v>
      </c>
      <c r="T34" s="44">
        <v>684</v>
      </c>
      <c r="V34" s="134">
        <v>43.927069868638185</v>
      </c>
      <c r="W34" s="130">
        <v>3.0494648777627447</v>
      </c>
      <c r="X34" s="132">
        <v>1413</v>
      </c>
      <c r="Z34" s="155">
        <v>41.93102178514204</v>
      </c>
      <c r="AA34" s="147">
        <v>3.578544742232797</v>
      </c>
      <c r="AB34" s="149">
        <v>1070</v>
      </c>
      <c r="AD34" s="344">
        <v>39.95421541076332</v>
      </c>
      <c r="AE34" s="123">
        <v>4.031921768935026</v>
      </c>
      <c r="AF34" s="125">
        <v>958</v>
      </c>
    </row>
    <row r="35" spans="1:32" ht="12.75">
      <c r="A35" s="1" t="s">
        <v>23</v>
      </c>
      <c r="B35" s="9">
        <v>48.52407452213888</v>
      </c>
      <c r="C35" s="9">
        <v>1.3248334296626112</v>
      </c>
      <c r="D35" s="82">
        <v>8218</v>
      </c>
      <c r="E35" s="67"/>
      <c r="F35" s="75">
        <v>46.36209813874788</v>
      </c>
      <c r="G35" s="55">
        <v>1.5510153580583506</v>
      </c>
      <c r="H35" s="88">
        <v>6954</v>
      </c>
      <c r="I35" s="67"/>
      <c r="J35" s="9">
        <v>44.16081684747926</v>
      </c>
      <c r="K35" s="9">
        <v>1.5342171677983814</v>
      </c>
      <c r="L35" s="90">
        <v>7574</v>
      </c>
      <c r="M35" s="64"/>
      <c r="N35" s="77">
        <v>41.94021101992966</v>
      </c>
      <c r="O35" s="55">
        <v>1.6766741999286268</v>
      </c>
      <c r="P35" s="92">
        <v>3402</v>
      </c>
      <c r="Q35" s="67"/>
      <c r="R35" s="59">
        <v>41.91011235955056</v>
      </c>
      <c r="S35" s="9">
        <v>3.266157634890881</v>
      </c>
      <c r="T35" s="44">
        <v>1837</v>
      </c>
      <c r="U35" s="67"/>
      <c r="V35" s="134">
        <v>38.1559482296382</v>
      </c>
      <c r="W35" s="130">
        <v>1.726519651591822</v>
      </c>
      <c r="X35" s="132">
        <v>4223</v>
      </c>
      <c r="Z35" s="155">
        <v>37.92096237434273</v>
      </c>
      <c r="AA35" s="147">
        <v>2.2004557627785637</v>
      </c>
      <c r="AB35" s="149">
        <v>2736</v>
      </c>
      <c r="AD35" s="344">
        <v>35.72250359410391</v>
      </c>
      <c r="AE35" s="123">
        <v>2.273395933338324</v>
      </c>
      <c r="AF35" s="125">
        <v>2884</v>
      </c>
    </row>
    <row r="36" spans="1:32" ht="12.75">
      <c r="A36" s="1" t="s">
        <v>24</v>
      </c>
      <c r="B36" s="9">
        <v>45.340050377833755</v>
      </c>
      <c r="C36" s="9">
        <v>2.3335598494121044</v>
      </c>
      <c r="D36" s="82">
        <v>4081</v>
      </c>
      <c r="E36" s="68"/>
      <c r="F36" s="75">
        <v>45.007587253414265</v>
      </c>
      <c r="G36" s="55">
        <v>2.4911857760842295</v>
      </c>
      <c r="H36" s="88">
        <v>3326</v>
      </c>
      <c r="I36" s="68"/>
      <c r="J36" s="9">
        <v>42.42078218669712</v>
      </c>
      <c r="K36" s="9">
        <v>2.1932758058143556</v>
      </c>
      <c r="L36" s="90">
        <v>3676</v>
      </c>
      <c r="M36" s="65"/>
      <c r="N36" s="77">
        <v>41.522230595327805</v>
      </c>
      <c r="O36" s="55">
        <v>2.626529081271954</v>
      </c>
      <c r="P36" s="92">
        <v>1318</v>
      </c>
      <c r="Q36" s="67"/>
      <c r="R36" s="59">
        <v>37.712344280860705</v>
      </c>
      <c r="S36" s="9">
        <v>4.661411462693051</v>
      </c>
      <c r="T36" s="44">
        <v>871</v>
      </c>
      <c r="U36" s="67"/>
      <c r="V36" s="134">
        <v>41.2984812722718</v>
      </c>
      <c r="W36" s="130">
        <v>2.5569988889299076</v>
      </c>
      <c r="X36" s="132">
        <v>1978</v>
      </c>
      <c r="Z36" s="155">
        <v>38.929738888711206</v>
      </c>
      <c r="AA36" s="147">
        <v>3.2495696648914283</v>
      </c>
      <c r="AB36" s="149">
        <v>1267</v>
      </c>
      <c r="AD36" s="344">
        <v>36.6260428984559</v>
      </c>
      <c r="AE36" s="123">
        <v>3.433659862639904</v>
      </c>
      <c r="AF36" s="125">
        <v>1278</v>
      </c>
    </row>
    <row r="37" spans="1:32" ht="12.75">
      <c r="A37" s="1" t="s">
        <v>25</v>
      </c>
      <c r="B37" s="9">
        <v>40.94788451062284</v>
      </c>
      <c r="C37" s="9">
        <v>1.4668406783106889</v>
      </c>
      <c r="D37" s="82">
        <v>6434</v>
      </c>
      <c r="F37" s="75">
        <v>39.755940912010274</v>
      </c>
      <c r="G37" s="55">
        <v>1.7095177531731167</v>
      </c>
      <c r="H37" s="88">
        <v>5364</v>
      </c>
      <c r="J37" s="9">
        <v>40.95691880087354</v>
      </c>
      <c r="K37" s="9">
        <v>1.743333697887543</v>
      </c>
      <c r="L37" s="90">
        <v>5754</v>
      </c>
      <c r="M37" s="33"/>
      <c r="N37" s="77">
        <v>37.50573131591013</v>
      </c>
      <c r="O37" s="55">
        <v>1.9808303790965738</v>
      </c>
      <c r="P37" s="92">
        <v>2290</v>
      </c>
      <c r="Q37" s="68"/>
      <c r="R37" s="59">
        <v>33.89043639740019</v>
      </c>
      <c r="S37" s="9">
        <v>3.9812921467654743</v>
      </c>
      <c r="T37" s="44">
        <v>1108</v>
      </c>
      <c r="U37" s="68"/>
      <c r="V37" s="134">
        <v>36.920427840948754</v>
      </c>
      <c r="W37" s="130">
        <v>2.0726719090358543</v>
      </c>
      <c r="X37" s="132">
        <v>2892</v>
      </c>
      <c r="Z37" s="155">
        <v>35.82668683627969</v>
      </c>
      <c r="AA37" s="147">
        <v>2.5666599764784337</v>
      </c>
      <c r="AB37" s="149">
        <v>1964</v>
      </c>
      <c r="AD37" s="344">
        <v>37.139737755978395</v>
      </c>
      <c r="AE37" s="123">
        <v>2.743153205630122</v>
      </c>
      <c r="AF37" s="125">
        <v>2014</v>
      </c>
    </row>
    <row r="38" spans="1:32" ht="12.75">
      <c r="A38" s="1" t="s">
        <v>26</v>
      </c>
      <c r="B38" s="9">
        <v>61.6822429906542</v>
      </c>
      <c r="C38" s="9">
        <v>12.511639217356517</v>
      </c>
      <c r="D38" s="82">
        <v>87</v>
      </c>
      <c r="F38" s="75">
        <v>50</v>
      </c>
      <c r="G38" s="55">
        <v>15.070277863135733</v>
      </c>
      <c r="H38" s="88">
        <v>74</v>
      </c>
      <c r="J38" s="9">
        <v>62.71186440677966</v>
      </c>
      <c r="K38" s="9">
        <v>16.925373004423147</v>
      </c>
      <c r="L38" s="90">
        <v>59</v>
      </c>
      <c r="M38" s="33"/>
      <c r="N38" s="77">
        <v>46.875</v>
      </c>
      <c r="O38" s="55">
        <v>14.304014286025286</v>
      </c>
      <c r="P38" s="92">
        <v>45</v>
      </c>
      <c r="R38" s="59" t="s">
        <v>60</v>
      </c>
      <c r="S38" s="9" t="s">
        <v>60</v>
      </c>
      <c r="T38" s="44">
        <v>22</v>
      </c>
      <c r="V38" s="130" t="s">
        <v>60</v>
      </c>
      <c r="W38" s="130" t="s">
        <v>60</v>
      </c>
      <c r="X38" s="132">
        <v>29</v>
      </c>
      <c r="Z38" s="147" t="s">
        <v>60</v>
      </c>
      <c r="AA38" s="147" t="s">
        <v>60</v>
      </c>
      <c r="AB38" s="149">
        <v>23</v>
      </c>
      <c r="AD38" s="140" t="s">
        <v>60</v>
      </c>
      <c r="AE38" s="123" t="s">
        <v>60</v>
      </c>
      <c r="AF38" s="125">
        <v>24</v>
      </c>
    </row>
    <row r="39" spans="2:32" ht="12.75">
      <c r="B39" s="9"/>
      <c r="C39" s="9"/>
      <c r="D39" s="36"/>
      <c r="F39" s="55"/>
      <c r="G39" s="55"/>
      <c r="H39" s="87"/>
      <c r="K39" s="9"/>
      <c r="N39" s="55"/>
      <c r="O39" s="55"/>
      <c r="P39" s="86"/>
      <c r="R39" s="9"/>
      <c r="T39" s="44"/>
      <c r="V39" s="130"/>
      <c r="W39" s="135"/>
      <c r="X39" s="135"/>
      <c r="Z39" s="147"/>
      <c r="AA39" s="156"/>
      <c r="AB39" s="156"/>
      <c r="AD39" s="140"/>
      <c r="AE39" s="123"/>
      <c r="AF39" s="138"/>
    </row>
    <row r="40" spans="1:32" ht="12.75">
      <c r="A40" s="38" t="s">
        <v>31</v>
      </c>
      <c r="B40" s="37">
        <v>48.2</v>
      </c>
      <c r="C40" s="37">
        <v>0.7154809107624587</v>
      </c>
      <c r="D40" s="36">
        <v>28117</v>
      </c>
      <c r="E40" s="38"/>
      <c r="F40" s="58">
        <v>46.12619393449</v>
      </c>
      <c r="G40" s="58">
        <v>0.8312615673962114</v>
      </c>
      <c r="H40" s="87">
        <v>24174</v>
      </c>
      <c r="I40" s="38"/>
      <c r="J40" s="37">
        <v>45.033304373008974</v>
      </c>
      <c r="K40" s="37">
        <v>0.8340369737309778</v>
      </c>
      <c r="L40" s="33">
        <v>25720</v>
      </c>
      <c r="M40" s="38"/>
      <c r="N40" s="58">
        <v>41.1</v>
      </c>
      <c r="O40" s="58">
        <v>0.9332324223201418</v>
      </c>
      <c r="P40" s="87">
        <v>10752</v>
      </c>
      <c r="Q40" s="38"/>
      <c r="R40" s="37">
        <v>39.42870599883805</v>
      </c>
      <c r="S40" s="37">
        <v>1.7714287738797765</v>
      </c>
      <c r="T40" s="36">
        <v>6097</v>
      </c>
      <c r="U40" s="38"/>
      <c r="V40" s="136">
        <v>39.65828447786525</v>
      </c>
      <c r="W40" s="130">
        <v>0.9514531470235674</v>
      </c>
      <c r="X40" s="132">
        <v>14102</v>
      </c>
      <c r="Z40" s="150">
        <v>38.78878751134222</v>
      </c>
      <c r="AA40" s="147">
        <v>1.205914800767502</v>
      </c>
      <c r="AB40" s="149">
        <v>9188</v>
      </c>
      <c r="AD40" s="344">
        <v>37.434630546197795</v>
      </c>
      <c r="AE40" s="123">
        <v>1.2699578735431871</v>
      </c>
      <c r="AF40" s="125">
        <v>9427</v>
      </c>
    </row>
    <row r="41" spans="1:32" s="50" customFormat="1" ht="12.75">
      <c r="A41" s="15"/>
      <c r="B41" s="16"/>
      <c r="C41" s="16"/>
      <c r="D41" s="83"/>
      <c r="E41" s="15"/>
      <c r="F41" s="51"/>
      <c r="G41" s="51"/>
      <c r="H41" s="89"/>
      <c r="I41" s="15"/>
      <c r="J41" s="16"/>
      <c r="K41" s="16"/>
      <c r="L41" s="34"/>
      <c r="M41" s="15"/>
      <c r="N41" s="51"/>
      <c r="O41" s="51"/>
      <c r="P41" s="89"/>
      <c r="Q41" s="15"/>
      <c r="R41" s="48"/>
      <c r="S41" s="16"/>
      <c r="T41" s="83"/>
      <c r="U41" s="15"/>
      <c r="V41" s="137"/>
      <c r="W41" s="137"/>
      <c r="X41" s="129"/>
      <c r="Y41" s="45"/>
      <c r="Z41" s="152"/>
      <c r="AA41" s="152"/>
      <c r="AB41" s="146"/>
      <c r="AD41" s="126"/>
      <c r="AE41" s="126"/>
      <c r="AF41" s="122"/>
    </row>
    <row r="42" spans="1:24" ht="12.75">
      <c r="A42" s="24" t="s">
        <v>65</v>
      </c>
      <c r="N42" s="9"/>
      <c r="P42" s="44"/>
      <c r="R42" s="9"/>
      <c r="S42" s="9"/>
      <c r="T42" s="44"/>
      <c r="V42" s="9"/>
      <c r="W42" s="9"/>
      <c r="X42" s="44"/>
    </row>
    <row r="43" spans="1:24" ht="12.75">
      <c r="A43" s="14" t="s">
        <v>71</v>
      </c>
      <c r="B43" s="9"/>
      <c r="C43" s="9"/>
      <c r="D43" s="84"/>
      <c r="E43" s="13"/>
      <c r="F43" s="22"/>
      <c r="G43" s="21"/>
      <c r="H43" s="84"/>
      <c r="I43" s="21"/>
      <c r="K43" s="22"/>
      <c r="L43" s="91"/>
      <c r="M43" s="22"/>
      <c r="P43" s="44"/>
      <c r="R43" s="23"/>
      <c r="S43" s="23"/>
      <c r="T43" s="94"/>
      <c r="V43" s="23"/>
      <c r="W43" s="23"/>
      <c r="X43" s="94"/>
    </row>
    <row r="44" ht="12.75">
      <c r="A44" s="69" t="s">
        <v>79</v>
      </c>
    </row>
    <row r="45" spans="1:30" ht="12.75">
      <c r="A45" s="69" t="s">
        <v>72</v>
      </c>
      <c r="AD45" s="165"/>
    </row>
    <row r="46" spans="14:24" ht="12.75">
      <c r="N46" s="9"/>
      <c r="P46" s="44"/>
      <c r="R46" s="9"/>
      <c r="S46" s="9"/>
      <c r="T46" s="44"/>
      <c r="V46" s="9"/>
      <c r="W46" s="9"/>
      <c r="X46" s="44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">
    <cfRule type="expression" priority="4" dxfId="16" stopIfTrue="1">
      <formula>#REF!="*"</formula>
    </cfRule>
  </conditionalFormatting>
  <conditionalFormatting sqref="AD7:AD14">
    <cfRule type="expression" priority="3" dxfId="16" stopIfTrue="1">
      <formula>#REF!="*"</formula>
    </cfRule>
  </conditionalFormatting>
  <conditionalFormatting sqref="AD7:AD40">
    <cfRule type="expression" priority="2" dxfId="16" stopIfTrue="1">
      <formula>#REF!="*"</formula>
    </cfRule>
  </conditionalFormatting>
  <conditionalFormatting sqref="AD7:AD40">
    <cfRule type="expression" priority="9" dxfId="16" stopIfTrue="1">
      <formula>'Area-level variables'!#REF!="*"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  <headerFooter>
    <oddHeader xml:space="preserve">&amp;C&amp;"Calibri,Bold"&amp;KFF0000RESTRICTED UNTIL 9.30AM 21ST MARCH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7"/>
  <sheetViews>
    <sheetView zoomScale="80" zoomScaleNormal="8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4" sqref="A4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1.375" style="4" bestFit="1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1.125" style="4" customWidth="1"/>
    <col min="13" max="13" width="1.625" style="4" customWidth="1"/>
    <col min="14" max="14" width="8.625" style="12" customWidth="1"/>
    <col min="15" max="15" width="9.50390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" customWidth="1"/>
    <col min="21" max="21" width="1.625" style="4" customWidth="1"/>
    <col min="22" max="23" width="8.625" style="11" customWidth="1"/>
    <col min="24" max="24" width="10.625" style="1" customWidth="1"/>
    <col min="25" max="25" width="1.625" style="1" customWidth="1"/>
    <col min="26" max="27" width="8.625" style="156" customWidth="1"/>
    <col min="28" max="28" width="10.625" style="156" customWidth="1"/>
    <col min="29" max="29" width="1.625" style="1" customWidth="1"/>
    <col min="30" max="31" width="8.625" style="1" customWidth="1"/>
    <col min="32" max="32" width="10.625" style="1" customWidth="1"/>
    <col min="33" max="16384" width="9.00390625" style="50" customWidth="1"/>
  </cols>
  <sheetData>
    <row r="2" spans="1:22" ht="12.75">
      <c r="A2" s="6" t="s">
        <v>76</v>
      </c>
      <c r="B2" s="3"/>
      <c r="C2" s="106"/>
      <c r="D2" s="3"/>
      <c r="E2" s="3"/>
      <c r="F2" s="106"/>
      <c r="G2" s="106"/>
      <c r="H2" s="3"/>
      <c r="I2" s="3"/>
      <c r="J2" s="106"/>
      <c r="K2" s="106"/>
      <c r="L2" s="3"/>
      <c r="M2" s="3"/>
      <c r="N2" s="106"/>
      <c r="O2" s="106"/>
      <c r="P2" s="3"/>
      <c r="Q2" s="3"/>
      <c r="R2" s="9"/>
      <c r="U2" s="3"/>
      <c r="V2" s="9"/>
    </row>
    <row r="3" spans="1:22" ht="12.75">
      <c r="A3" s="4"/>
      <c r="R3" s="9"/>
      <c r="V3" s="9"/>
    </row>
    <row r="4" spans="1:32" ht="12.75" customHeight="1">
      <c r="A4" s="19"/>
      <c r="B4" s="296" t="s">
        <v>55</v>
      </c>
      <c r="C4" s="296"/>
      <c r="D4" s="296"/>
      <c r="E4" s="20"/>
      <c r="F4" s="297" t="s">
        <v>56</v>
      </c>
      <c r="G4" s="297"/>
      <c r="H4" s="297"/>
      <c r="I4" s="20"/>
      <c r="J4" s="296" t="s">
        <v>57</v>
      </c>
      <c r="K4" s="296"/>
      <c r="L4" s="296"/>
      <c r="M4" s="20"/>
      <c r="N4" s="297" t="s">
        <v>58</v>
      </c>
      <c r="O4" s="297"/>
      <c r="P4" s="297"/>
      <c r="Q4" s="20"/>
      <c r="R4" s="296" t="s">
        <v>59</v>
      </c>
      <c r="S4" s="296"/>
      <c r="T4" s="296"/>
      <c r="U4" s="20"/>
      <c r="V4" s="298" t="s">
        <v>78</v>
      </c>
      <c r="W4" s="298"/>
      <c r="X4" s="298"/>
      <c r="Y4" s="20"/>
      <c r="Z4" s="294" t="s">
        <v>80</v>
      </c>
      <c r="AA4" s="294"/>
      <c r="AB4" s="294"/>
      <c r="AC4" s="50"/>
      <c r="AD4" s="293" t="s">
        <v>345</v>
      </c>
      <c r="AE4" s="293"/>
      <c r="AF4" s="293"/>
    </row>
    <row r="5" spans="1:32" ht="25.5">
      <c r="A5" s="15"/>
      <c r="B5" s="16" t="s">
        <v>0</v>
      </c>
      <c r="C5" s="18" t="s">
        <v>54</v>
      </c>
      <c r="D5" s="17" t="s">
        <v>1</v>
      </c>
      <c r="E5" s="17"/>
      <c r="F5" s="51" t="s">
        <v>0</v>
      </c>
      <c r="G5" s="52" t="s">
        <v>54</v>
      </c>
      <c r="H5" s="53" t="s">
        <v>1</v>
      </c>
      <c r="I5" s="17"/>
      <c r="J5" s="16" t="s">
        <v>0</v>
      </c>
      <c r="K5" s="18" t="s">
        <v>54</v>
      </c>
      <c r="L5" s="17" t="s">
        <v>1</v>
      </c>
      <c r="M5" s="17"/>
      <c r="N5" s="100" t="s">
        <v>0</v>
      </c>
      <c r="O5" s="52" t="s">
        <v>54</v>
      </c>
      <c r="P5" s="53" t="s">
        <v>1</v>
      </c>
      <c r="Q5" s="17"/>
      <c r="R5" s="46" t="s">
        <v>0</v>
      </c>
      <c r="S5" s="18" t="s">
        <v>54</v>
      </c>
      <c r="T5" s="28" t="s">
        <v>1</v>
      </c>
      <c r="U5" s="17"/>
      <c r="V5" s="139" t="s">
        <v>67</v>
      </c>
      <c r="W5" s="128" t="s">
        <v>54</v>
      </c>
      <c r="X5" s="129" t="s">
        <v>1</v>
      </c>
      <c r="Y5" s="17"/>
      <c r="Z5" s="144" t="s">
        <v>67</v>
      </c>
      <c r="AA5" s="145" t="s">
        <v>54</v>
      </c>
      <c r="AB5" s="146" t="s">
        <v>1</v>
      </c>
      <c r="AC5" s="50"/>
      <c r="AD5" s="120" t="s">
        <v>67</v>
      </c>
      <c r="AE5" s="121" t="s">
        <v>54</v>
      </c>
      <c r="AF5" s="122" t="s">
        <v>1</v>
      </c>
    </row>
    <row r="6" spans="1:32" ht="12.75">
      <c r="A6" s="4"/>
      <c r="F6" s="73"/>
      <c r="G6" s="73"/>
      <c r="H6" s="54"/>
      <c r="N6" s="55"/>
      <c r="O6" s="73"/>
      <c r="P6" s="56"/>
      <c r="Q6" s="10"/>
      <c r="R6" s="9"/>
      <c r="S6" s="12"/>
      <c r="T6" s="7"/>
      <c r="U6" s="10"/>
      <c r="V6" s="130"/>
      <c r="W6" s="131"/>
      <c r="X6" s="132"/>
      <c r="Y6" s="4"/>
      <c r="Z6" s="147"/>
      <c r="AA6" s="148"/>
      <c r="AB6" s="149"/>
      <c r="AC6" s="50"/>
      <c r="AD6" s="123"/>
      <c r="AE6" s="124"/>
      <c r="AF6" s="125"/>
    </row>
    <row r="7" spans="1:32" ht="12.75">
      <c r="A7" s="5" t="s">
        <v>2</v>
      </c>
      <c r="C7" s="11"/>
      <c r="D7" s="33"/>
      <c r="F7" s="73"/>
      <c r="G7" s="73"/>
      <c r="H7" s="54"/>
      <c r="J7" s="9"/>
      <c r="L7" s="39"/>
      <c r="N7" s="73"/>
      <c r="O7" s="73"/>
      <c r="P7" s="78"/>
      <c r="R7" s="9"/>
      <c r="T7" s="7"/>
      <c r="V7" s="133"/>
      <c r="W7" s="130"/>
      <c r="X7" s="132"/>
      <c r="Y7" s="4"/>
      <c r="Z7" s="157"/>
      <c r="AA7" s="158"/>
      <c r="AB7" s="149"/>
      <c r="AC7" s="50"/>
      <c r="AD7" s="140"/>
      <c r="AE7" s="142"/>
      <c r="AF7" s="125"/>
    </row>
    <row r="8" spans="1:32" ht="12.75">
      <c r="A8" s="4" t="s">
        <v>32</v>
      </c>
      <c r="B8" s="9">
        <v>51</v>
      </c>
      <c r="C8" s="9">
        <v>2.2449903479014495</v>
      </c>
      <c r="D8" s="42">
        <v>2859</v>
      </c>
      <c r="E8" s="1"/>
      <c r="F8" s="55">
        <v>47.1</v>
      </c>
      <c r="G8" s="55">
        <v>2.6412488740121276</v>
      </c>
      <c r="H8" s="72">
        <v>2401</v>
      </c>
      <c r="J8" s="9">
        <v>45.4065469904963</v>
      </c>
      <c r="K8" s="9">
        <v>2.6830028597133513</v>
      </c>
      <c r="L8" s="41">
        <v>2491</v>
      </c>
      <c r="N8" s="55">
        <v>42.83054003724395</v>
      </c>
      <c r="O8" s="55">
        <v>3.0986965929609696</v>
      </c>
      <c r="P8" s="101">
        <v>948</v>
      </c>
      <c r="R8" s="108">
        <v>39.97797356828194</v>
      </c>
      <c r="S8" s="9">
        <v>7.167038469265053</v>
      </c>
      <c r="T8" s="7">
        <v>574</v>
      </c>
      <c r="V8" s="134">
        <v>34.399753258738606</v>
      </c>
      <c r="W8" s="130">
        <v>3.6440490625061113</v>
      </c>
      <c r="X8" s="132">
        <v>1331</v>
      </c>
      <c r="Y8" s="4"/>
      <c r="Z8" s="151">
        <v>34.45792228717523</v>
      </c>
      <c r="AA8" s="158">
        <v>4.4174678682285755</v>
      </c>
      <c r="AB8" s="149">
        <v>851</v>
      </c>
      <c r="AC8" s="50"/>
      <c r="AD8" s="344">
        <v>34.15761189845917</v>
      </c>
      <c r="AE8" s="123">
        <v>5.254524359873669</v>
      </c>
      <c r="AF8" s="125">
        <v>797</v>
      </c>
    </row>
    <row r="9" spans="1:32" ht="12.75">
      <c r="A9" s="4" t="s">
        <v>33</v>
      </c>
      <c r="B9" s="95">
        <v>51.24443545123432</v>
      </c>
      <c r="C9" s="9">
        <v>1.191216932442309</v>
      </c>
      <c r="D9" s="42">
        <v>10167</v>
      </c>
      <c r="E9" s="1"/>
      <c r="F9" s="55">
        <v>50.2</v>
      </c>
      <c r="G9" s="55">
        <v>1.4003714059115353</v>
      </c>
      <c r="H9" s="72">
        <v>8574</v>
      </c>
      <c r="I9" s="5"/>
      <c r="J9" s="9">
        <v>49.53374777975133</v>
      </c>
      <c r="K9" s="9">
        <v>1.4206763405839098</v>
      </c>
      <c r="L9" s="41">
        <v>8958</v>
      </c>
      <c r="M9" s="5"/>
      <c r="N9" s="55">
        <v>43.654151242728716</v>
      </c>
      <c r="O9" s="55">
        <v>1.6069134123737072</v>
      </c>
      <c r="P9" s="101">
        <v>3675</v>
      </c>
      <c r="R9" s="108">
        <v>40.91127098321343</v>
      </c>
      <c r="S9" s="9">
        <v>3.9999679287191583</v>
      </c>
      <c r="T9" s="7">
        <v>2017</v>
      </c>
      <c r="V9" s="134">
        <v>44.56370779850126</v>
      </c>
      <c r="W9" s="130">
        <v>1.7687943061022935</v>
      </c>
      <c r="X9" s="132">
        <v>4523</v>
      </c>
      <c r="Y9" s="4"/>
      <c r="Z9" s="151">
        <v>44.04145984347118</v>
      </c>
      <c r="AA9" s="158">
        <v>1.883221068079358</v>
      </c>
      <c r="AB9" s="149">
        <v>2927</v>
      </c>
      <c r="AC9" s="50"/>
      <c r="AD9" s="344">
        <v>42.838079770766235</v>
      </c>
      <c r="AE9" s="123">
        <v>2.3832337097023757</v>
      </c>
      <c r="AF9" s="125">
        <v>2887</v>
      </c>
    </row>
    <row r="10" spans="1:32" ht="12.75">
      <c r="A10" s="4" t="s">
        <v>34</v>
      </c>
      <c r="B10" s="9">
        <v>45.7</v>
      </c>
      <c r="C10" s="9">
        <v>1.293511490945093</v>
      </c>
      <c r="D10" s="42">
        <v>8558</v>
      </c>
      <c r="E10" s="1"/>
      <c r="F10" s="55">
        <v>44.3</v>
      </c>
      <c r="G10" s="55">
        <v>1.4866927644387928</v>
      </c>
      <c r="H10" s="72">
        <v>7506</v>
      </c>
      <c r="J10" s="9">
        <v>42.08444954713612</v>
      </c>
      <c r="K10" s="9">
        <v>1.4833877574398784</v>
      </c>
      <c r="L10" s="41">
        <v>8009</v>
      </c>
      <c r="N10" s="55">
        <v>38.79154078549849</v>
      </c>
      <c r="O10" s="55">
        <v>1.6510064772800277</v>
      </c>
      <c r="P10" s="101">
        <v>3383</v>
      </c>
      <c r="Q10" s="5"/>
      <c r="R10" s="108">
        <v>39.50026581605529</v>
      </c>
      <c r="S10" s="9">
        <v>2.8348489566289494</v>
      </c>
      <c r="T10" s="7">
        <v>1987</v>
      </c>
      <c r="U10" s="5"/>
      <c r="V10" s="134">
        <v>36.0109346871081</v>
      </c>
      <c r="W10" s="130">
        <v>1.4540137891200224</v>
      </c>
      <c r="X10" s="132">
        <v>4631</v>
      </c>
      <c r="Y10" s="4"/>
      <c r="Z10" s="151">
        <v>36.07560029963533</v>
      </c>
      <c r="AA10" s="158">
        <v>1.9773803264749077</v>
      </c>
      <c r="AB10" s="149">
        <v>3009</v>
      </c>
      <c r="AC10" s="50"/>
      <c r="AD10" s="344">
        <v>33.30780308873911</v>
      </c>
      <c r="AE10" s="123">
        <v>1.9845959490620568</v>
      </c>
      <c r="AF10" s="125">
        <v>3132</v>
      </c>
    </row>
    <row r="11" spans="1:32" ht="12.75">
      <c r="A11" s="4" t="s">
        <v>35</v>
      </c>
      <c r="B11" s="9">
        <v>46.7</v>
      </c>
      <c r="C11" s="9">
        <v>2.0100256005493833</v>
      </c>
      <c r="D11" s="42">
        <v>3558</v>
      </c>
      <c r="E11" s="1"/>
      <c r="F11" s="55">
        <v>44.4</v>
      </c>
      <c r="G11" s="55">
        <v>2.3391592578917724</v>
      </c>
      <c r="H11" s="72">
        <v>3033</v>
      </c>
      <c r="J11" s="9">
        <v>44.695518958253544</v>
      </c>
      <c r="K11" s="9">
        <v>2.2946913922373042</v>
      </c>
      <c r="L11" s="41">
        <v>3396</v>
      </c>
      <c r="N11" s="55">
        <v>42.02370100273473</v>
      </c>
      <c r="O11" s="55">
        <v>2.5697254354470616</v>
      </c>
      <c r="P11" s="101">
        <v>1452</v>
      </c>
      <c r="R11" s="108">
        <v>39.3026941362916</v>
      </c>
      <c r="S11" s="9">
        <v>4.427234551830594</v>
      </c>
      <c r="T11" s="7">
        <v>792</v>
      </c>
      <c r="V11" s="130">
        <v>44.30485343286329</v>
      </c>
      <c r="W11" s="130">
        <v>2.126445254935824</v>
      </c>
      <c r="X11" s="132">
        <v>1968</v>
      </c>
      <c r="Y11" s="4"/>
      <c r="Z11" s="151">
        <v>35.83465735883423</v>
      </c>
      <c r="AA11" s="158">
        <v>2.5256339151631906</v>
      </c>
      <c r="AB11" s="149">
        <v>1274</v>
      </c>
      <c r="AC11" s="50"/>
      <c r="AD11" s="344">
        <v>37.714947771513295</v>
      </c>
      <c r="AE11" s="123">
        <v>2.4685397836142875</v>
      </c>
      <c r="AF11" s="125">
        <v>1427</v>
      </c>
    </row>
    <row r="12" spans="1:32" ht="12.75">
      <c r="A12" s="4" t="s">
        <v>36</v>
      </c>
      <c r="B12" s="9">
        <v>42.3</v>
      </c>
      <c r="C12" s="9">
        <v>2.180483104984745</v>
      </c>
      <c r="D12" s="42">
        <v>2964</v>
      </c>
      <c r="E12" s="1"/>
      <c r="F12" s="55">
        <v>37.1</v>
      </c>
      <c r="G12" s="55">
        <v>2.434918744418461</v>
      </c>
      <c r="H12" s="72">
        <v>2648</v>
      </c>
      <c r="J12" s="9">
        <v>37.57625050833672</v>
      </c>
      <c r="K12" s="9">
        <v>2.441150611912878</v>
      </c>
      <c r="L12" s="41">
        <v>2846</v>
      </c>
      <c r="N12" s="55">
        <v>35.03368623676612</v>
      </c>
      <c r="O12" s="55">
        <v>2.661529841280924</v>
      </c>
      <c r="P12" s="101">
        <v>1293</v>
      </c>
      <c r="R12" s="108">
        <v>32.87904599659284</v>
      </c>
      <c r="S12" s="9">
        <v>4.0589613472429775</v>
      </c>
      <c r="T12" s="7">
        <v>725</v>
      </c>
      <c r="V12" s="134">
        <v>37.10304722477244</v>
      </c>
      <c r="W12" s="130">
        <v>2.343964275392068</v>
      </c>
      <c r="X12" s="132">
        <v>1644</v>
      </c>
      <c r="Y12" s="4"/>
      <c r="Z12" s="159">
        <v>38.93445279335393</v>
      </c>
      <c r="AA12" s="158">
        <v>2.8069429780687507</v>
      </c>
      <c r="AB12" s="149">
        <v>1123</v>
      </c>
      <c r="AC12" s="50"/>
      <c r="AD12" s="344">
        <v>36.360038405056585</v>
      </c>
      <c r="AE12" s="123">
        <v>2.795022460176022</v>
      </c>
      <c r="AF12" s="125">
        <v>1181</v>
      </c>
    </row>
    <row r="13" spans="1:32" ht="12.75">
      <c r="A13" s="4"/>
      <c r="B13" s="9"/>
      <c r="C13" s="9"/>
      <c r="D13" s="36"/>
      <c r="F13" s="55"/>
      <c r="G13" s="55"/>
      <c r="H13" s="72"/>
      <c r="J13" s="9"/>
      <c r="K13" s="9"/>
      <c r="L13" s="39"/>
      <c r="N13" s="55"/>
      <c r="O13" s="55"/>
      <c r="P13" s="74"/>
      <c r="R13" s="9"/>
      <c r="S13" s="9"/>
      <c r="T13" s="7"/>
      <c r="V13" s="130"/>
      <c r="W13" s="130"/>
      <c r="X13" s="132"/>
      <c r="Y13" s="4"/>
      <c r="Z13" s="159"/>
      <c r="AA13" s="158"/>
      <c r="AB13" s="149"/>
      <c r="AC13" s="109"/>
      <c r="AD13" s="140"/>
      <c r="AE13" s="123"/>
      <c r="AF13" s="125"/>
    </row>
    <row r="14" spans="1:32" ht="12.75">
      <c r="A14" s="5" t="s">
        <v>3</v>
      </c>
      <c r="B14" s="9"/>
      <c r="C14" s="9"/>
      <c r="D14" s="36"/>
      <c r="F14" s="55"/>
      <c r="G14" s="55"/>
      <c r="H14" s="72"/>
      <c r="J14" s="9"/>
      <c r="K14" s="9"/>
      <c r="L14" s="39"/>
      <c r="N14" s="55"/>
      <c r="O14" s="55"/>
      <c r="P14" s="74"/>
      <c r="R14" s="9"/>
      <c r="S14" s="9"/>
      <c r="T14" s="7"/>
      <c r="V14" s="130"/>
      <c r="W14" s="130"/>
      <c r="X14" s="132"/>
      <c r="Y14" s="4"/>
      <c r="Z14" s="159"/>
      <c r="AA14" s="158"/>
      <c r="AB14" s="149"/>
      <c r="AC14" s="109"/>
      <c r="AD14" s="140"/>
      <c r="AE14" s="123"/>
      <c r="AF14" s="125"/>
    </row>
    <row r="15" spans="1:32" ht="12.75">
      <c r="A15" s="4" t="s">
        <v>37</v>
      </c>
      <c r="B15" s="95">
        <v>43.84036588964296</v>
      </c>
      <c r="C15" s="9">
        <v>1.064603534059387</v>
      </c>
      <c r="D15" s="42">
        <v>12549</v>
      </c>
      <c r="E15" s="1"/>
      <c r="F15" s="55">
        <v>42.1</v>
      </c>
      <c r="G15" s="55">
        <v>1.2394422538265744</v>
      </c>
      <c r="H15" s="72">
        <v>10671</v>
      </c>
      <c r="J15" s="9">
        <v>40.168067226890756</v>
      </c>
      <c r="K15" s="9">
        <v>1.2454916368075608</v>
      </c>
      <c r="L15" s="41">
        <v>11205</v>
      </c>
      <c r="N15" s="55">
        <v>35.32310024635209</v>
      </c>
      <c r="O15" s="55">
        <v>1.3545296476881816</v>
      </c>
      <c r="P15" s="102">
        <v>4760</v>
      </c>
      <c r="R15" s="108">
        <v>35.49579831932773</v>
      </c>
      <c r="S15" s="9">
        <v>2.488884030508027</v>
      </c>
      <c r="T15" s="7">
        <v>2640</v>
      </c>
      <c r="V15" s="134">
        <v>34.31235759543494</v>
      </c>
      <c r="W15" s="130">
        <v>1.4860691369548604</v>
      </c>
      <c r="X15" s="132">
        <v>6074</v>
      </c>
      <c r="Z15" s="151">
        <v>33.58335004960928</v>
      </c>
      <c r="AA15" s="158">
        <v>1.8042359640321521</v>
      </c>
      <c r="AB15" s="149">
        <v>4056</v>
      </c>
      <c r="AC15" s="50"/>
      <c r="AD15" s="344">
        <v>32.38398501145349</v>
      </c>
      <c r="AE15" s="123">
        <v>1.8298497447791884</v>
      </c>
      <c r="AF15" s="125">
        <v>4145</v>
      </c>
    </row>
    <row r="16" spans="1:32" ht="12.75">
      <c r="A16" s="4" t="s">
        <v>53</v>
      </c>
      <c r="B16" s="9">
        <v>52.3</v>
      </c>
      <c r="C16" s="9">
        <v>0.9618474455706121</v>
      </c>
      <c r="D16" s="42">
        <v>15568</v>
      </c>
      <c r="E16" s="1"/>
      <c r="F16" s="55">
        <v>49.9</v>
      </c>
      <c r="G16" s="55">
        <v>1.115756349182611</v>
      </c>
      <c r="H16" s="72">
        <v>13503</v>
      </c>
      <c r="J16" s="9">
        <v>49.629461584996974</v>
      </c>
      <c r="K16" s="9">
        <v>1.116023491816108</v>
      </c>
      <c r="L16" s="41">
        <v>14515</v>
      </c>
      <c r="N16" s="55">
        <v>46.495327102803735</v>
      </c>
      <c r="O16" s="55">
        <v>1.2745668326971895</v>
      </c>
      <c r="P16" s="102">
        <v>5992</v>
      </c>
      <c r="R16" s="108">
        <v>43.17745035233825</v>
      </c>
      <c r="S16" s="9">
        <v>2.2614833526272413</v>
      </c>
      <c r="T16" s="7">
        <v>3457</v>
      </c>
      <c r="V16" s="134">
        <v>44.7536182163271</v>
      </c>
      <c r="W16" s="130">
        <v>1.201574846315701</v>
      </c>
      <c r="X16" s="132">
        <v>8028</v>
      </c>
      <c r="Z16" s="151">
        <v>43.76612917973334</v>
      </c>
      <c r="AA16" s="158">
        <v>1.544374640799365</v>
      </c>
      <c r="AB16" s="149">
        <v>5132</v>
      </c>
      <c r="AC16" s="50"/>
      <c r="AD16" s="344">
        <v>42.238470052962406</v>
      </c>
      <c r="AE16" s="123">
        <v>1.6232618020238565</v>
      </c>
      <c r="AF16" s="125">
        <v>5282</v>
      </c>
    </row>
    <row r="17" spans="1:32" ht="12.75">
      <c r="A17" s="4"/>
      <c r="B17" s="9"/>
      <c r="C17" s="9"/>
      <c r="D17" s="36"/>
      <c r="F17" s="55"/>
      <c r="G17" s="55"/>
      <c r="H17" s="72"/>
      <c r="J17" s="9"/>
      <c r="K17" s="9"/>
      <c r="L17" s="39"/>
      <c r="N17" s="55"/>
      <c r="O17" s="55"/>
      <c r="P17" s="74"/>
      <c r="V17" s="134"/>
      <c r="W17" s="130"/>
      <c r="X17" s="132"/>
      <c r="Z17" s="159"/>
      <c r="AA17" s="158"/>
      <c r="AB17" s="149"/>
      <c r="AC17" s="109"/>
      <c r="AD17" s="344"/>
      <c r="AE17" s="123"/>
      <c r="AF17" s="125"/>
    </row>
    <row r="18" spans="1:32" ht="12.75">
      <c r="A18" s="5" t="s">
        <v>5</v>
      </c>
      <c r="B18" s="9"/>
      <c r="C18" s="9"/>
      <c r="D18" s="36"/>
      <c r="F18" s="55"/>
      <c r="G18" s="55"/>
      <c r="H18" s="72"/>
      <c r="J18" s="9"/>
      <c r="K18" s="9"/>
      <c r="L18" s="39"/>
      <c r="N18" s="55"/>
      <c r="O18" s="55"/>
      <c r="P18" s="74"/>
      <c r="R18" s="9"/>
      <c r="S18" s="9"/>
      <c r="T18" s="7"/>
      <c r="V18" s="134"/>
      <c r="W18" s="130"/>
      <c r="X18" s="132"/>
      <c r="Z18" s="159"/>
      <c r="AA18" s="158"/>
      <c r="AB18" s="149"/>
      <c r="AC18" s="109"/>
      <c r="AD18" s="140"/>
      <c r="AE18" s="123"/>
      <c r="AF18" s="125"/>
    </row>
    <row r="19" spans="1:32" ht="25.5">
      <c r="A19" s="4" t="s">
        <v>38</v>
      </c>
      <c r="B19" s="9">
        <v>52.06333636936874</v>
      </c>
      <c r="C19" s="9">
        <v>1.063669484916467</v>
      </c>
      <c r="D19" s="43">
        <v>14129</v>
      </c>
      <c r="E19" s="66"/>
      <c r="F19" s="55">
        <v>50.19384444971913</v>
      </c>
      <c r="G19" s="55">
        <v>1.1505364949539718</v>
      </c>
      <c r="H19" s="99">
        <v>12700</v>
      </c>
      <c r="I19" s="66"/>
      <c r="J19" s="9">
        <v>47.95940878005736</v>
      </c>
      <c r="K19" s="9">
        <v>1.1523019044872633</v>
      </c>
      <c r="L19" s="42">
        <v>13595</v>
      </c>
      <c r="M19" s="66"/>
      <c r="N19" s="55">
        <v>43.33975144407491</v>
      </c>
      <c r="O19" s="55">
        <v>1.5184968889970847</v>
      </c>
      <c r="P19" s="102">
        <v>5812</v>
      </c>
      <c r="R19" s="108">
        <v>43.063496840204635</v>
      </c>
      <c r="S19" s="9">
        <v>2.1617857064597104</v>
      </c>
      <c r="T19" s="1">
        <v>3435</v>
      </c>
      <c r="V19" s="134">
        <v>43.85924255179367</v>
      </c>
      <c r="W19" s="130">
        <v>1.345232434824993</v>
      </c>
      <c r="X19" s="132">
        <v>7730</v>
      </c>
      <c r="Z19" s="151">
        <v>42.32258196407752</v>
      </c>
      <c r="AA19" s="158">
        <v>1.5888525854663982</v>
      </c>
      <c r="AB19" s="149">
        <v>5023</v>
      </c>
      <c r="AC19" s="50"/>
      <c r="AD19" s="344">
        <v>40.43233072097524</v>
      </c>
      <c r="AE19" s="123">
        <v>1.6739753482402864</v>
      </c>
      <c r="AF19" s="125">
        <v>5162</v>
      </c>
    </row>
    <row r="20" spans="1:32" ht="25.5">
      <c r="A20" s="4" t="s">
        <v>39</v>
      </c>
      <c r="B20" s="9">
        <v>40.09154550350027</v>
      </c>
      <c r="C20" s="9">
        <v>0.9611363514296585</v>
      </c>
      <c r="D20" s="43">
        <v>11861</v>
      </c>
      <c r="E20" s="5"/>
      <c r="F20" s="55">
        <v>38.14998964159934</v>
      </c>
      <c r="G20" s="55">
        <v>1.2546384318089991</v>
      </c>
      <c r="H20" s="99">
        <v>10080</v>
      </c>
      <c r="I20" s="5"/>
      <c r="J20" s="9">
        <v>38.65363735070576</v>
      </c>
      <c r="K20" s="9">
        <v>1.2654971834862465</v>
      </c>
      <c r="L20" s="42">
        <v>10706</v>
      </c>
      <c r="M20" s="5"/>
      <c r="N20" s="55">
        <v>35.1280834914611</v>
      </c>
      <c r="O20" s="55">
        <v>1.6777963417265909</v>
      </c>
      <c r="P20" s="103">
        <v>4329</v>
      </c>
      <c r="Q20" s="66"/>
      <c r="R20" s="108">
        <v>32.34118169702354</v>
      </c>
      <c r="S20" s="9">
        <v>2.630943266803447</v>
      </c>
      <c r="T20" s="7">
        <v>2324</v>
      </c>
      <c r="U20" s="66"/>
      <c r="V20" s="134">
        <v>33.550149249175234</v>
      </c>
      <c r="W20" s="130">
        <v>1.406394381544704</v>
      </c>
      <c r="X20" s="132">
        <v>5583</v>
      </c>
      <c r="Z20" s="151">
        <v>33.519395421582345</v>
      </c>
      <c r="AA20" s="158">
        <v>1.8002813705811764</v>
      </c>
      <c r="AB20" s="149">
        <v>3660</v>
      </c>
      <c r="AC20" s="50"/>
      <c r="AD20" s="344">
        <v>32.6841512887646</v>
      </c>
      <c r="AE20" s="123">
        <v>1.8742806172495463</v>
      </c>
      <c r="AF20" s="125">
        <v>3743</v>
      </c>
    </row>
    <row r="21" spans="1:32" ht="12.75">
      <c r="A21" s="4"/>
      <c r="B21" s="9"/>
      <c r="C21" s="9"/>
      <c r="D21" s="36"/>
      <c r="F21" s="55"/>
      <c r="G21" s="55"/>
      <c r="H21" s="72"/>
      <c r="J21" s="9"/>
      <c r="K21" s="9"/>
      <c r="L21" s="39"/>
      <c r="N21" s="55"/>
      <c r="O21" s="55"/>
      <c r="P21" s="72"/>
      <c r="Q21" s="5"/>
      <c r="R21" s="9"/>
      <c r="S21" s="9"/>
      <c r="T21" s="7"/>
      <c r="U21" s="5"/>
      <c r="V21" s="134"/>
      <c r="W21" s="130"/>
      <c r="X21" s="132"/>
      <c r="Z21" s="159"/>
      <c r="AA21" s="158"/>
      <c r="AB21" s="149"/>
      <c r="AC21" s="109"/>
      <c r="AD21" s="140"/>
      <c r="AE21" s="123"/>
      <c r="AF21" s="125"/>
    </row>
    <row r="22" spans="1:32" ht="12.75">
      <c r="A22" s="5" t="s">
        <v>4</v>
      </c>
      <c r="B22" s="9"/>
      <c r="C22" s="9"/>
      <c r="D22" s="36"/>
      <c r="F22" s="55"/>
      <c r="G22" s="55"/>
      <c r="H22" s="72"/>
      <c r="J22" s="9"/>
      <c r="K22" s="9"/>
      <c r="L22" s="39"/>
      <c r="N22" s="55"/>
      <c r="O22" s="55"/>
      <c r="P22" s="72"/>
      <c r="R22" s="9"/>
      <c r="T22" s="7"/>
      <c r="V22" s="134"/>
      <c r="W22" s="130"/>
      <c r="X22" s="132"/>
      <c r="Z22" s="159"/>
      <c r="AA22" s="158"/>
      <c r="AB22" s="149"/>
      <c r="AC22" s="109"/>
      <c r="AD22" s="140"/>
      <c r="AE22" s="123"/>
      <c r="AF22" s="125"/>
    </row>
    <row r="23" spans="1:32" ht="12.75">
      <c r="A23" s="4" t="s">
        <v>40</v>
      </c>
      <c r="B23" s="9">
        <v>49.73483146067416</v>
      </c>
      <c r="C23" s="9">
        <v>1.0090905539357777</v>
      </c>
      <c r="D23" s="43">
        <v>12409</v>
      </c>
      <c r="F23" s="55">
        <v>46.69599018003273</v>
      </c>
      <c r="G23" s="55">
        <v>1.2411148163182553</v>
      </c>
      <c r="H23" s="99">
        <v>10867</v>
      </c>
      <c r="J23" s="9">
        <v>46.609920751394185</v>
      </c>
      <c r="K23" s="9">
        <v>1.2431809659343784</v>
      </c>
      <c r="L23" s="42">
        <v>11645</v>
      </c>
      <c r="N23" s="55">
        <v>43.98386735379789</v>
      </c>
      <c r="O23" s="55">
        <v>1.6235920557031882</v>
      </c>
      <c r="P23" s="103">
        <v>4939</v>
      </c>
      <c r="R23" s="108">
        <v>42.39742558326629</v>
      </c>
      <c r="S23" s="9">
        <v>2.61102909275899</v>
      </c>
      <c r="T23" s="7">
        <v>2764</v>
      </c>
      <c r="V23" s="134">
        <v>42.85491379040615</v>
      </c>
      <c r="W23" s="130">
        <v>1.4181387516518953</v>
      </c>
      <c r="X23" s="132">
        <v>6496</v>
      </c>
      <c r="Z23" s="151">
        <v>41.66788536924301</v>
      </c>
      <c r="AA23" s="158">
        <v>1.7820737794836283</v>
      </c>
      <c r="AB23" s="149">
        <v>4307</v>
      </c>
      <c r="AC23" s="50"/>
      <c r="AD23" s="344">
        <v>40.60455620091977</v>
      </c>
      <c r="AE23" s="123">
        <v>1.8786265998535334</v>
      </c>
      <c r="AF23" s="125">
        <v>4436</v>
      </c>
    </row>
    <row r="24" spans="1:32" ht="12.75">
      <c r="A24" s="4" t="s">
        <v>41</v>
      </c>
      <c r="B24" s="9">
        <v>47.18829291319997</v>
      </c>
      <c r="C24" s="9">
        <v>1.080426138332225</v>
      </c>
      <c r="D24" s="43">
        <v>15708</v>
      </c>
      <c r="F24" s="55">
        <v>45.714682594804835</v>
      </c>
      <c r="G24" s="55">
        <v>1.1198118072439769</v>
      </c>
      <c r="H24" s="99">
        <v>13307</v>
      </c>
      <c r="J24" s="9">
        <v>43.989934834505455</v>
      </c>
      <c r="K24" s="9">
        <v>1.125156719355303</v>
      </c>
      <c r="L24" s="42">
        <v>14075</v>
      </c>
      <c r="N24" s="55">
        <v>39.00564617314931</v>
      </c>
      <c r="O24" s="55">
        <v>1.470578905631637</v>
      </c>
      <c r="P24" s="103">
        <v>5813</v>
      </c>
      <c r="R24" s="108">
        <v>37.39612188365651</v>
      </c>
      <c r="S24" s="9">
        <v>2.475385334253822</v>
      </c>
      <c r="T24" s="7">
        <v>3333</v>
      </c>
      <c r="V24" s="134">
        <v>37.46563985535336</v>
      </c>
      <c r="W24" s="130">
        <v>1.2818870064618118</v>
      </c>
      <c r="X24" s="132">
        <v>7606</v>
      </c>
      <c r="Z24" s="151">
        <v>36.75233587655278</v>
      </c>
      <c r="AA24" s="158">
        <v>1.637075995350699</v>
      </c>
      <c r="AB24" s="149">
        <v>4881</v>
      </c>
      <c r="AC24" s="50"/>
      <c r="AD24" s="344">
        <v>35.27584401321789</v>
      </c>
      <c r="AE24" s="123">
        <v>1.7232584070365264</v>
      </c>
      <c r="AF24" s="125">
        <v>4991</v>
      </c>
    </row>
    <row r="25" spans="1:32" ht="12.75">
      <c r="A25" s="4"/>
      <c r="B25" s="9"/>
      <c r="C25" s="9"/>
      <c r="D25" s="36"/>
      <c r="F25" s="55"/>
      <c r="G25" s="55"/>
      <c r="H25" s="72"/>
      <c r="J25" s="9"/>
      <c r="K25" s="9"/>
      <c r="L25" s="39"/>
      <c r="N25" s="55"/>
      <c r="O25" s="55"/>
      <c r="P25" s="72"/>
      <c r="R25" s="9"/>
      <c r="S25" s="9"/>
      <c r="T25" s="7"/>
      <c r="V25" s="134"/>
      <c r="W25" s="130"/>
      <c r="X25" s="132"/>
      <c r="Z25" s="151"/>
      <c r="AA25" s="158"/>
      <c r="AB25" s="149"/>
      <c r="AC25" s="109"/>
      <c r="AD25" s="140"/>
      <c r="AE25" s="123"/>
      <c r="AF25" s="125"/>
    </row>
    <row r="26" spans="1:32" ht="12.75">
      <c r="A26" s="5" t="s">
        <v>6</v>
      </c>
      <c r="B26" s="9"/>
      <c r="C26" s="9"/>
      <c r="D26" s="36"/>
      <c r="F26" s="55"/>
      <c r="G26" s="55"/>
      <c r="H26" s="72"/>
      <c r="J26" s="9"/>
      <c r="K26" s="9"/>
      <c r="L26" s="39"/>
      <c r="N26" s="55"/>
      <c r="O26" s="55"/>
      <c r="P26" s="72"/>
      <c r="R26" s="9"/>
      <c r="T26" s="7"/>
      <c r="V26" s="134"/>
      <c r="W26" s="130"/>
      <c r="X26" s="132"/>
      <c r="Z26" s="151"/>
      <c r="AA26" s="158"/>
      <c r="AB26" s="149"/>
      <c r="AC26" s="109"/>
      <c r="AD26" s="140"/>
      <c r="AE26" s="123"/>
      <c r="AF26" s="125"/>
    </row>
    <row r="27" spans="1:32" ht="12.75">
      <c r="A27" s="4" t="s">
        <v>42</v>
      </c>
      <c r="B27" s="9">
        <v>48.71922904079493</v>
      </c>
      <c r="C27" s="9">
        <v>1.0776909740030973</v>
      </c>
      <c r="D27" s="43">
        <v>19457</v>
      </c>
      <c r="E27" s="24"/>
      <c r="F27" s="55">
        <v>46.38338505609931</v>
      </c>
      <c r="G27" s="55">
        <v>1.0114214059768827</v>
      </c>
      <c r="H27" s="99">
        <v>16345</v>
      </c>
      <c r="I27" s="24"/>
      <c r="J27" s="9">
        <v>44.75264035575319</v>
      </c>
      <c r="K27" s="9">
        <v>1.0147740720375609</v>
      </c>
      <c r="L27" s="42">
        <v>17365</v>
      </c>
      <c r="M27" s="24"/>
      <c r="N27" s="55">
        <v>41.067596566523605</v>
      </c>
      <c r="O27" s="55">
        <v>1.1320331519588294</v>
      </c>
      <c r="P27" s="103">
        <v>7351</v>
      </c>
      <c r="R27" s="96">
        <v>39.84647592463364</v>
      </c>
      <c r="S27" s="9">
        <v>2.1255400368159165</v>
      </c>
      <c r="T27" s="7">
        <v>4274</v>
      </c>
      <c r="V27" s="134">
        <v>40.10968605894452</v>
      </c>
      <c r="W27" s="130">
        <v>1.166723117018325</v>
      </c>
      <c r="X27" s="132">
        <v>9414</v>
      </c>
      <c r="Z27" s="151">
        <v>39.167295135492786</v>
      </c>
      <c r="AA27" s="158">
        <v>1.498655161825944</v>
      </c>
      <c r="AB27" s="149">
        <v>5970</v>
      </c>
      <c r="AC27" s="50"/>
      <c r="AD27" s="344">
        <v>37.24750840108782</v>
      </c>
      <c r="AE27" s="123">
        <v>1.55760541450089</v>
      </c>
      <c r="AF27" s="125">
        <v>6254</v>
      </c>
    </row>
    <row r="28" spans="1:32" ht="12.75">
      <c r="A28" s="4" t="s">
        <v>43</v>
      </c>
      <c r="B28" s="9">
        <v>41.888297872340424</v>
      </c>
      <c r="C28" s="9">
        <v>0.9563399536399722</v>
      </c>
      <c r="D28" s="43">
        <v>5449</v>
      </c>
      <c r="F28" s="55">
        <v>40.50860518880041</v>
      </c>
      <c r="G28" s="55">
        <v>1.850314140708246</v>
      </c>
      <c r="H28" s="99">
        <v>4735</v>
      </c>
      <c r="J28" s="9">
        <v>42.21649484536083</v>
      </c>
      <c r="K28" s="9">
        <v>1.9019729162231975</v>
      </c>
      <c r="L28" s="42">
        <v>4878</v>
      </c>
      <c r="N28" s="55">
        <v>38.995215311004785</v>
      </c>
      <c r="O28" s="55">
        <v>2.172044144283795</v>
      </c>
      <c r="P28" s="103">
        <v>1926</v>
      </c>
      <c r="Q28" s="24"/>
      <c r="R28" s="96">
        <v>36.81592039800995</v>
      </c>
      <c r="S28" s="9">
        <v>4.409996262522199</v>
      </c>
      <c r="T28" s="7">
        <v>957</v>
      </c>
      <c r="U28" s="24"/>
      <c r="V28" s="134">
        <v>36.962539321123465</v>
      </c>
      <c r="W28" s="130">
        <v>2.242827414391808</v>
      </c>
      <c r="X28" s="132">
        <v>2471</v>
      </c>
      <c r="Z28" s="151">
        <v>37.2318633132863</v>
      </c>
      <c r="AA28" s="158">
        <v>2.831806703626853</v>
      </c>
      <c r="AB28" s="149">
        <v>1640</v>
      </c>
      <c r="AC28" s="50"/>
      <c r="AD28" s="140">
        <v>39.79644694827725</v>
      </c>
      <c r="AE28" s="123">
        <v>3.07017778798353</v>
      </c>
      <c r="AF28" s="125">
        <v>1650</v>
      </c>
    </row>
    <row r="29" spans="1:32" ht="25.5">
      <c r="A29" s="4" t="s">
        <v>44</v>
      </c>
      <c r="B29" s="9">
        <v>53.25779036827195</v>
      </c>
      <c r="C29" s="9">
        <v>2.114573240971186</v>
      </c>
      <c r="D29" s="43">
        <v>3208</v>
      </c>
      <c r="F29" s="55">
        <v>51.0221465076661</v>
      </c>
      <c r="G29" s="55">
        <v>2.3316701466068324</v>
      </c>
      <c r="H29" s="99">
        <v>3092</v>
      </c>
      <c r="J29" s="9">
        <v>49.1948051948052</v>
      </c>
      <c r="K29" s="9">
        <v>2.2793730086994124</v>
      </c>
      <c r="L29" s="42">
        <v>3477</v>
      </c>
      <c r="N29" s="55">
        <v>43.01578024547049</v>
      </c>
      <c r="O29" s="55">
        <v>2.5290452290124605</v>
      </c>
      <c r="P29" s="103">
        <v>1474</v>
      </c>
      <c r="R29" s="96">
        <v>39.79899497487437</v>
      </c>
      <c r="S29" s="9">
        <v>4.646104098347047</v>
      </c>
      <c r="T29" s="7">
        <v>866</v>
      </c>
      <c r="V29" s="134">
        <v>40.21250862727481</v>
      </c>
      <c r="W29" s="130">
        <v>2.407393124679441</v>
      </c>
      <c r="X29" s="132">
        <v>2213</v>
      </c>
      <c r="Z29" s="151">
        <v>38.70770780947368</v>
      </c>
      <c r="AA29" s="158">
        <v>2.915225080318251</v>
      </c>
      <c r="AB29" s="149">
        <v>1571</v>
      </c>
      <c r="AC29" s="50"/>
      <c r="AD29" s="344">
        <v>36.30944901658439</v>
      </c>
      <c r="AE29" s="123">
        <v>3.142663087349068</v>
      </c>
      <c r="AF29" s="125">
        <v>1520</v>
      </c>
    </row>
    <row r="30" spans="1:32" ht="12.75">
      <c r="A30" s="4"/>
      <c r="B30" s="9"/>
      <c r="C30" s="9"/>
      <c r="D30" s="36"/>
      <c r="F30" s="55"/>
      <c r="G30" s="55"/>
      <c r="H30" s="72"/>
      <c r="J30" s="9"/>
      <c r="K30" s="9"/>
      <c r="L30" s="39"/>
      <c r="N30" s="104"/>
      <c r="O30" s="73"/>
      <c r="P30" s="105"/>
      <c r="R30" s="9"/>
      <c r="S30" s="9"/>
      <c r="T30" s="7"/>
      <c r="V30" s="134"/>
      <c r="W30" s="130"/>
      <c r="X30" s="132"/>
      <c r="Z30" s="151"/>
      <c r="AA30" s="158"/>
      <c r="AB30" s="149"/>
      <c r="AC30" s="109"/>
      <c r="AD30" s="140"/>
      <c r="AE30" s="123"/>
      <c r="AF30" s="125"/>
    </row>
    <row r="31" spans="1:32" ht="12.75">
      <c r="A31" s="5" t="s">
        <v>7</v>
      </c>
      <c r="B31" s="9"/>
      <c r="C31" s="9"/>
      <c r="D31" s="36"/>
      <c r="F31" s="55"/>
      <c r="G31" s="55"/>
      <c r="H31" s="72"/>
      <c r="J31" s="9"/>
      <c r="K31" s="9"/>
      <c r="L31" s="39"/>
      <c r="N31" s="55"/>
      <c r="O31" s="55"/>
      <c r="P31" s="72"/>
      <c r="R31" s="9"/>
      <c r="T31" s="7"/>
      <c r="V31" s="134"/>
      <c r="W31" s="130"/>
      <c r="X31" s="132"/>
      <c r="Z31" s="151"/>
      <c r="AA31" s="158"/>
      <c r="AB31" s="149"/>
      <c r="AC31" s="109"/>
      <c r="AD31" s="140"/>
      <c r="AE31" s="123"/>
      <c r="AF31" s="125"/>
    </row>
    <row r="32" spans="1:32" ht="12.75">
      <c r="A32" s="4" t="s">
        <v>45</v>
      </c>
      <c r="B32" s="9">
        <v>47.18803182016068</v>
      </c>
      <c r="C32" s="9">
        <v>1.6051396289141167</v>
      </c>
      <c r="D32" s="43">
        <v>24038</v>
      </c>
      <c r="F32" s="55">
        <v>44.928535318718694</v>
      </c>
      <c r="G32" s="55">
        <v>0.8834656019274689</v>
      </c>
      <c r="H32" s="99">
        <v>21317</v>
      </c>
      <c r="J32" s="9">
        <v>43.6195497169526</v>
      </c>
      <c r="K32" s="9">
        <v>0.8832903128734841</v>
      </c>
      <c r="L32" s="42">
        <v>22794</v>
      </c>
      <c r="N32" s="55">
        <v>40.0635441221687</v>
      </c>
      <c r="O32" s="55">
        <v>1.187442594691813</v>
      </c>
      <c r="P32" s="103">
        <v>9728</v>
      </c>
      <c r="R32" s="96">
        <v>37.9111689277086</v>
      </c>
      <c r="S32" s="9">
        <v>1.7351085302074267</v>
      </c>
      <c r="T32" s="7">
        <v>5455</v>
      </c>
      <c r="V32" s="134">
        <v>38.34847226367611</v>
      </c>
      <c r="W32" s="130">
        <v>1.0260063470215997</v>
      </c>
      <c r="X32" s="132">
        <v>12617</v>
      </c>
      <c r="Z32" s="151">
        <v>37.775702440093845</v>
      </c>
      <c r="AA32" s="158">
        <v>1.32807906692031</v>
      </c>
      <c r="AB32" s="149">
        <v>8301</v>
      </c>
      <c r="AC32" s="50"/>
      <c r="AD32" s="344">
        <v>36.444360871275656</v>
      </c>
      <c r="AE32" s="123">
        <v>1.3006934686086047</v>
      </c>
      <c r="AF32" s="125">
        <v>8629</v>
      </c>
    </row>
    <row r="33" spans="1:32" ht="25.5">
      <c r="A33" s="4" t="s">
        <v>46</v>
      </c>
      <c r="B33" s="9">
        <v>57.47832369942196</v>
      </c>
      <c r="C33" s="9">
        <v>2.1155626693530074</v>
      </c>
      <c r="D33" s="43">
        <v>4047</v>
      </c>
      <c r="F33" s="55">
        <v>56.66946308724833</v>
      </c>
      <c r="G33" s="55">
        <v>2.4160114991451316</v>
      </c>
      <c r="H33" s="99">
        <v>2829</v>
      </c>
      <c r="J33" s="9">
        <v>57.85319652722968</v>
      </c>
      <c r="K33" s="9">
        <v>2.4754583499176697</v>
      </c>
      <c r="L33" s="42">
        <v>2880</v>
      </c>
      <c r="N33" s="55">
        <v>50.233863423760525</v>
      </c>
      <c r="O33" s="55">
        <v>3.9068448161507447</v>
      </c>
      <c r="P33" s="103">
        <v>1010</v>
      </c>
      <c r="R33" s="96">
        <v>50.638297872340424</v>
      </c>
      <c r="S33" s="9">
        <v>5.7189593631804065</v>
      </c>
      <c r="T33" s="7">
        <v>630</v>
      </c>
      <c r="V33" s="134">
        <v>49.95945100893124</v>
      </c>
      <c r="W33" s="130">
        <v>2.857891710701267</v>
      </c>
      <c r="X33" s="132">
        <v>1457</v>
      </c>
      <c r="Z33" s="151">
        <v>46.5494328841801</v>
      </c>
      <c r="AA33" s="158">
        <v>3.9911399294137127</v>
      </c>
      <c r="AB33" s="149">
        <v>871</v>
      </c>
      <c r="AC33" s="50"/>
      <c r="AD33" s="344">
        <v>45.308513976524864</v>
      </c>
      <c r="AE33" s="123">
        <v>5.216402160928968</v>
      </c>
      <c r="AF33" s="125">
        <v>790</v>
      </c>
    </row>
    <row r="34" spans="1:32" ht="12.75">
      <c r="A34" s="4"/>
      <c r="B34" s="9"/>
      <c r="C34" s="9"/>
      <c r="D34" s="36"/>
      <c r="E34" s="67"/>
      <c r="F34" s="55"/>
      <c r="G34" s="55"/>
      <c r="H34" s="72"/>
      <c r="I34" s="67"/>
      <c r="J34" s="9"/>
      <c r="K34" s="9"/>
      <c r="L34" s="97"/>
      <c r="M34" s="67"/>
      <c r="N34" s="55"/>
      <c r="O34" s="55"/>
      <c r="P34" s="72"/>
      <c r="R34" s="9"/>
      <c r="S34" s="9"/>
      <c r="T34" s="7"/>
      <c r="V34" s="134"/>
      <c r="W34" s="130"/>
      <c r="X34" s="132"/>
      <c r="Z34" s="151"/>
      <c r="AA34" s="158"/>
      <c r="AB34" s="149"/>
      <c r="AC34" s="109"/>
      <c r="AD34" s="140"/>
      <c r="AE34" s="123"/>
      <c r="AF34" s="125"/>
    </row>
    <row r="35" spans="1:32" ht="12.75">
      <c r="A35" s="5" t="s">
        <v>8</v>
      </c>
      <c r="B35" s="9"/>
      <c r="C35" s="9"/>
      <c r="D35" s="36"/>
      <c r="E35" s="67"/>
      <c r="F35" s="55"/>
      <c r="G35" s="55"/>
      <c r="H35" s="72"/>
      <c r="I35" s="67"/>
      <c r="J35" s="9"/>
      <c r="K35" s="9"/>
      <c r="L35" s="97"/>
      <c r="M35" s="67"/>
      <c r="N35" s="55"/>
      <c r="O35" s="55"/>
      <c r="P35" s="72"/>
      <c r="Q35" s="67"/>
      <c r="R35" s="9"/>
      <c r="T35" s="7"/>
      <c r="U35" s="67"/>
      <c r="V35" s="134"/>
      <c r="W35" s="130"/>
      <c r="X35" s="132"/>
      <c r="Z35" s="151"/>
      <c r="AA35" s="158"/>
      <c r="AB35" s="149"/>
      <c r="AC35" s="109"/>
      <c r="AD35" s="140"/>
      <c r="AE35" s="123"/>
      <c r="AF35" s="125"/>
    </row>
    <row r="36" spans="1:32" ht="12.75">
      <c r="A36" s="4" t="s">
        <v>47</v>
      </c>
      <c r="B36" s="9">
        <v>46.80538041193779</v>
      </c>
      <c r="C36" s="9">
        <v>0.7730507041880941</v>
      </c>
      <c r="D36" s="43">
        <v>4295</v>
      </c>
      <c r="E36" s="68"/>
      <c r="F36" s="55">
        <v>45.52173147985219</v>
      </c>
      <c r="G36" s="55">
        <v>1.7781126186878211</v>
      </c>
      <c r="H36" s="99">
        <v>5274</v>
      </c>
      <c r="I36" s="68"/>
      <c r="J36" s="9">
        <v>45.2933793536241</v>
      </c>
      <c r="K36" s="9">
        <v>1.7438960455461086</v>
      </c>
      <c r="L36" s="41">
        <v>5892</v>
      </c>
      <c r="M36" s="68"/>
      <c r="N36" s="55">
        <v>40.14466546112116</v>
      </c>
      <c r="O36" s="55">
        <v>2.2451362593707493</v>
      </c>
      <c r="P36" s="103">
        <v>2518</v>
      </c>
      <c r="Q36" s="67"/>
      <c r="R36" s="98">
        <v>35.200509229789944</v>
      </c>
      <c r="S36" s="9">
        <v>3.5535236388958236</v>
      </c>
      <c r="T36" s="7">
        <v>1412</v>
      </c>
      <c r="U36" s="67"/>
      <c r="V36" s="134">
        <v>37.788743652415455</v>
      </c>
      <c r="W36" s="130">
        <v>1.8615443814843964</v>
      </c>
      <c r="X36" s="132">
        <v>3619</v>
      </c>
      <c r="Z36" s="151">
        <v>36.79247244547904</v>
      </c>
      <c r="AA36" s="158">
        <v>2.388502535778649</v>
      </c>
      <c r="AB36" s="149">
        <v>2294</v>
      </c>
      <c r="AC36" s="50"/>
      <c r="AD36" s="344">
        <v>33.72849168530223</v>
      </c>
      <c r="AE36" s="123">
        <v>2.366467079821055</v>
      </c>
      <c r="AF36" s="125">
        <v>2591</v>
      </c>
    </row>
    <row r="37" spans="1:32" ht="12.75">
      <c r="A37" s="4" t="s">
        <v>48</v>
      </c>
      <c r="B37" s="9">
        <v>47.285297905510745</v>
      </c>
      <c r="C37" s="9">
        <v>1.8661449872029792</v>
      </c>
      <c r="D37" s="43">
        <v>15128</v>
      </c>
      <c r="F37" s="55">
        <v>44.82906506555569</v>
      </c>
      <c r="G37" s="55">
        <v>0.9984288545173783</v>
      </c>
      <c r="H37" s="99">
        <v>16685</v>
      </c>
      <c r="J37" s="9">
        <v>43.71827040905643</v>
      </c>
      <c r="K37" s="9">
        <v>1.009044006258918</v>
      </c>
      <c r="L37" s="41">
        <v>17476</v>
      </c>
      <c r="N37" s="55">
        <v>40.29538804514421</v>
      </c>
      <c r="O37" s="55">
        <v>1.3086842403559729</v>
      </c>
      <c r="P37" s="103">
        <v>7424</v>
      </c>
      <c r="Q37" s="68"/>
      <c r="R37" s="98">
        <v>39.66382338183643</v>
      </c>
      <c r="S37" s="9">
        <v>2.1503789202317094</v>
      </c>
      <c r="T37" s="7">
        <v>4177</v>
      </c>
      <c r="U37" s="68"/>
      <c r="V37" s="134">
        <v>39.191603144361714</v>
      </c>
      <c r="W37" s="130">
        <v>1.1720389737385162</v>
      </c>
      <c r="X37" s="132">
        <v>9255</v>
      </c>
      <c r="Z37" s="151">
        <v>38.810533619915134</v>
      </c>
      <c r="AA37" s="158">
        <v>1.4754444012331724</v>
      </c>
      <c r="AB37" s="149">
        <v>6139</v>
      </c>
      <c r="AC37" s="50"/>
      <c r="AD37" s="344">
        <v>38.019624843372135</v>
      </c>
      <c r="AE37" s="123">
        <v>1.5624571104443263</v>
      </c>
      <c r="AF37" s="125">
        <v>6266</v>
      </c>
    </row>
    <row r="38" spans="1:32" ht="12.75">
      <c r="A38" s="4" t="s">
        <v>49</v>
      </c>
      <c r="B38" s="9">
        <v>58.21635012386457</v>
      </c>
      <c r="C38" s="9">
        <v>2.9279288288362686</v>
      </c>
      <c r="D38" s="43">
        <v>1635</v>
      </c>
      <c r="F38" s="55">
        <v>58.92976588628762</v>
      </c>
      <c r="G38" s="55">
        <v>3.2009052105757227</v>
      </c>
      <c r="H38" s="99">
        <v>1588</v>
      </c>
      <c r="J38" s="9">
        <v>57.086092715231786</v>
      </c>
      <c r="K38" s="9">
        <v>3.2273330942083724</v>
      </c>
      <c r="L38" s="41">
        <v>1702</v>
      </c>
      <c r="N38" s="55">
        <v>52.68987341772152</v>
      </c>
      <c r="O38" s="55">
        <v>4.8360596517785055</v>
      </c>
      <c r="P38" s="103">
        <v>563</v>
      </c>
      <c r="R38" s="98">
        <v>52.95629820051414</v>
      </c>
      <c r="S38" s="9">
        <v>7.488481236110857</v>
      </c>
      <c r="T38" s="7">
        <v>365</v>
      </c>
      <c r="V38" s="134">
        <v>48.24451266827711</v>
      </c>
      <c r="W38" s="130">
        <v>3.9868704828285253</v>
      </c>
      <c r="X38" s="132">
        <v>838</v>
      </c>
      <c r="Z38" s="151">
        <v>44.38956188432909</v>
      </c>
      <c r="AA38" s="158">
        <v>5.229320461962676</v>
      </c>
      <c r="AB38" s="149">
        <v>508</v>
      </c>
      <c r="AC38" s="50"/>
      <c r="AD38" s="344">
        <v>47.43253179388947</v>
      </c>
      <c r="AE38" s="123">
        <v>5.990743135696833</v>
      </c>
      <c r="AF38" s="125">
        <v>451</v>
      </c>
    </row>
    <row r="39" spans="1:32" ht="12.75">
      <c r="A39" s="4"/>
      <c r="B39" s="9"/>
      <c r="C39" s="9"/>
      <c r="D39" s="36"/>
      <c r="F39" s="55"/>
      <c r="G39" s="73"/>
      <c r="H39" s="72"/>
      <c r="J39" s="9"/>
      <c r="K39" s="9"/>
      <c r="L39" s="39"/>
      <c r="N39" s="55"/>
      <c r="O39" s="55"/>
      <c r="P39" s="72"/>
      <c r="R39" s="9"/>
      <c r="S39" s="9"/>
      <c r="T39" s="7"/>
      <c r="V39" s="134"/>
      <c r="W39" s="130"/>
      <c r="X39" s="132"/>
      <c r="Z39" s="151"/>
      <c r="AA39" s="158"/>
      <c r="AB39" s="149"/>
      <c r="AC39" s="109"/>
      <c r="AD39" s="140"/>
      <c r="AE39" s="123"/>
      <c r="AF39" s="125"/>
    </row>
    <row r="40" spans="1:32" ht="25.5">
      <c r="A40" s="5" t="s">
        <v>50</v>
      </c>
      <c r="B40" s="9"/>
      <c r="C40" s="9"/>
      <c r="D40" s="36"/>
      <c r="F40" s="55"/>
      <c r="G40" s="73"/>
      <c r="H40" s="72"/>
      <c r="J40" s="9"/>
      <c r="K40" s="9"/>
      <c r="L40" s="33"/>
      <c r="N40" s="55"/>
      <c r="O40" s="55"/>
      <c r="P40" s="72"/>
      <c r="R40" s="9"/>
      <c r="T40" s="7"/>
      <c r="V40" s="134"/>
      <c r="W40" s="130"/>
      <c r="X40" s="132"/>
      <c r="Z40" s="151"/>
      <c r="AA40" s="158"/>
      <c r="AB40" s="149"/>
      <c r="AC40" s="109"/>
      <c r="AD40" s="140"/>
      <c r="AE40" s="123"/>
      <c r="AF40" s="125"/>
    </row>
    <row r="41" spans="1:32" ht="12.75">
      <c r="A41" s="4" t="s">
        <v>52</v>
      </c>
      <c r="B41" s="9">
        <v>49.9723798523577</v>
      </c>
      <c r="C41" s="9">
        <v>1.2719530556087655</v>
      </c>
      <c r="D41" s="36">
        <v>8904</v>
      </c>
      <c r="F41" s="55">
        <v>47.9811496392832</v>
      </c>
      <c r="G41" s="55">
        <v>1.0097658426538594</v>
      </c>
      <c r="H41" s="72">
        <v>16456</v>
      </c>
      <c r="J41" s="9">
        <v>46.02584814216478</v>
      </c>
      <c r="K41" s="9">
        <v>1.0134499813074243</v>
      </c>
      <c r="L41" s="35">
        <v>17489</v>
      </c>
      <c r="N41" s="55">
        <v>42.05810828107001</v>
      </c>
      <c r="O41" s="55">
        <v>1.0721526403681878</v>
      </c>
      <c r="P41" s="103">
        <v>7386</v>
      </c>
      <c r="R41" s="98">
        <v>40.39408866995074</v>
      </c>
      <c r="S41" s="9">
        <v>2.0773120171201747</v>
      </c>
      <c r="T41" s="7">
        <v>4234</v>
      </c>
      <c r="V41" s="134">
        <v>40.10439766266451</v>
      </c>
      <c r="W41" s="130">
        <v>1.2166966034768762</v>
      </c>
      <c r="X41" s="132">
        <v>9532</v>
      </c>
      <c r="Z41" s="151">
        <v>39.18576829110704</v>
      </c>
      <c r="AA41" s="158">
        <v>1.5887941954266225</v>
      </c>
      <c r="AB41" s="149">
        <v>6173</v>
      </c>
      <c r="AC41" s="50"/>
      <c r="AD41" s="344">
        <v>37.50563575806666</v>
      </c>
      <c r="AE41" s="123">
        <v>1.7128887916079916</v>
      </c>
      <c r="AF41" s="125">
        <v>6103</v>
      </c>
    </row>
    <row r="42" spans="1:32" ht="12.75">
      <c r="A42" s="4" t="s">
        <v>51</v>
      </c>
      <c r="B42" s="9">
        <v>43.78625200543</v>
      </c>
      <c r="C42" s="9">
        <v>0.8605289263325275</v>
      </c>
      <c r="D42" s="44">
        <v>19153</v>
      </c>
      <c r="F42" s="55">
        <v>41.4560161779575</v>
      </c>
      <c r="G42" s="55">
        <v>1.4600166383929647</v>
      </c>
      <c r="H42" s="72">
        <v>7654</v>
      </c>
      <c r="J42" s="9">
        <v>42.352775031775174</v>
      </c>
      <c r="K42" s="9">
        <v>1.0047051867069499</v>
      </c>
      <c r="L42" s="35">
        <v>8156</v>
      </c>
      <c r="N42" s="55">
        <v>38.354346383543465</v>
      </c>
      <c r="O42" s="55">
        <v>1.8959033098906417</v>
      </c>
      <c r="P42" s="103">
        <v>3349</v>
      </c>
      <c r="R42" s="98">
        <v>36.838868388683885</v>
      </c>
      <c r="S42" s="9">
        <v>2.870251188778262</v>
      </c>
      <c r="T42" s="7">
        <v>1855</v>
      </c>
      <c r="V42" s="134">
        <v>38.45787812600369</v>
      </c>
      <c r="W42" s="130">
        <v>1.461101549875508</v>
      </c>
      <c r="X42" s="132">
        <v>4527</v>
      </c>
      <c r="Z42" s="151">
        <v>37.91829484961533</v>
      </c>
      <c r="AA42" s="158">
        <v>1.8162493553869332</v>
      </c>
      <c r="AB42" s="149">
        <v>2994</v>
      </c>
      <c r="AC42" s="50"/>
      <c r="AD42" s="344">
        <v>37.39548029433642</v>
      </c>
      <c r="AE42" s="123">
        <v>1.963122575780174</v>
      </c>
      <c r="AF42" s="125">
        <v>3295</v>
      </c>
    </row>
    <row r="43" spans="1:32" ht="12.75">
      <c r="A43" s="4"/>
      <c r="B43" s="9"/>
      <c r="C43" s="9"/>
      <c r="F43" s="55"/>
      <c r="G43" s="73"/>
      <c r="H43" s="72"/>
      <c r="K43" s="9"/>
      <c r="L43" s="33"/>
      <c r="N43" s="55"/>
      <c r="O43" s="55"/>
      <c r="P43" s="72"/>
      <c r="V43" s="134"/>
      <c r="W43" s="130"/>
      <c r="X43" s="132"/>
      <c r="Z43" s="151"/>
      <c r="AA43" s="158"/>
      <c r="AB43" s="149"/>
      <c r="AC43" s="109"/>
      <c r="AD43" s="140"/>
      <c r="AE43" s="123"/>
      <c r="AF43" s="125"/>
    </row>
    <row r="44" spans="1:32" ht="12.75">
      <c r="A44" s="38" t="s">
        <v>31</v>
      </c>
      <c r="B44" s="37">
        <v>48.2</v>
      </c>
      <c r="C44" s="37">
        <v>0.7154809107624587</v>
      </c>
      <c r="D44" s="40">
        <v>28117</v>
      </c>
      <c r="E44" s="38"/>
      <c r="F44" s="58">
        <v>46.12619393449</v>
      </c>
      <c r="G44" s="58">
        <v>0.8312615673962114</v>
      </c>
      <c r="H44" s="74">
        <v>24174</v>
      </c>
      <c r="I44" s="38"/>
      <c r="J44" s="37">
        <v>45.033304373008974</v>
      </c>
      <c r="K44" s="37">
        <v>0.8340369737309778</v>
      </c>
      <c r="L44" s="33">
        <v>25720</v>
      </c>
      <c r="M44" s="38"/>
      <c r="N44" s="58">
        <v>41.1</v>
      </c>
      <c r="O44" s="58">
        <v>0.9332324223201418</v>
      </c>
      <c r="P44" s="74">
        <v>10752</v>
      </c>
      <c r="Q44" s="38"/>
      <c r="R44" s="37">
        <v>39.42870599883805</v>
      </c>
      <c r="S44" s="37">
        <v>1.7714287738797765</v>
      </c>
      <c r="T44" s="40">
        <v>6097</v>
      </c>
      <c r="U44" s="38"/>
      <c r="V44" s="136">
        <v>39.65828447786525</v>
      </c>
      <c r="W44" s="130">
        <v>0.9514531470235674</v>
      </c>
      <c r="X44" s="132">
        <v>14102</v>
      </c>
      <c r="Z44" s="160">
        <v>38.78878751134222</v>
      </c>
      <c r="AA44" s="161">
        <v>1.205914800767502</v>
      </c>
      <c r="AB44" s="162">
        <v>9188</v>
      </c>
      <c r="AC44" s="110"/>
      <c r="AD44" s="344">
        <v>37.434630546197795</v>
      </c>
      <c r="AE44" s="123">
        <v>1.2699578735431871</v>
      </c>
      <c r="AF44" s="143">
        <v>9427</v>
      </c>
    </row>
    <row r="45" spans="1:32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37"/>
      <c r="W45" s="137"/>
      <c r="X45" s="129"/>
      <c r="Y45" s="45"/>
      <c r="Z45" s="152"/>
      <c r="AA45" s="152"/>
      <c r="AB45" s="146"/>
      <c r="AC45" s="50"/>
      <c r="AD45" s="140"/>
      <c r="AE45" s="126"/>
      <c r="AF45" s="122"/>
    </row>
    <row r="46" ht="12.75">
      <c r="A46" s="24" t="s">
        <v>65</v>
      </c>
    </row>
    <row r="47" ht="12.75">
      <c r="A47" s="14" t="s">
        <v>66</v>
      </c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4">
    <cfRule type="expression" priority="4" dxfId="16" stopIfTrue="1">
      <formula>#REF!="*"</formula>
    </cfRule>
  </conditionalFormatting>
  <conditionalFormatting sqref="AD8:AD44">
    <cfRule type="expression" priority="3" dxfId="16" stopIfTrue="1">
      <formula>#REF!="*"</formula>
    </cfRule>
  </conditionalFormatting>
  <conditionalFormatting sqref="AD8:AD44">
    <cfRule type="expression" priority="2" dxfId="16" stopIfTrue="1">
      <formula>#REF!="*"</formula>
    </cfRule>
  </conditionalFormatting>
  <conditionalFormatting sqref="AD8:AD45">
    <cfRule type="expression" priority="10" dxfId="16" stopIfTrue="1">
      <formula>Demographics!#REF!="*"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  <headerFooter>
    <oddHeader xml:space="preserve">&amp;C&amp;"Calibri,Bold"&amp;KFF0000RESTRICTED UNTIL 9.30AM 21ST MARCH 2013 -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367"/>
  <sheetViews>
    <sheetView zoomScalePageLayoutView="0" workbookViewId="0" topLeftCell="A1321">
      <selection activeCell="G1160" sqref="G1160"/>
    </sheetView>
  </sheetViews>
  <sheetFormatPr defaultColWidth="9.00390625" defaultRowHeight="15.75"/>
  <cols>
    <col min="1" max="2" width="19.875" style="0" customWidth="1"/>
    <col min="3" max="3" width="26.875" style="0" customWidth="1"/>
    <col min="4" max="6" width="11.875" style="0" customWidth="1"/>
    <col min="7" max="7" width="9.375" style="0" customWidth="1"/>
  </cols>
  <sheetData>
    <row r="2" ht="15.75">
      <c r="A2" t="s">
        <v>155</v>
      </c>
    </row>
    <row r="5" ht="16.5">
      <c r="A5" t="s">
        <v>82</v>
      </c>
    </row>
    <row r="7" spans="1:3" ht="18" customHeight="1" thickBot="1">
      <c r="A7" s="315" t="s">
        <v>83</v>
      </c>
      <c r="B7" s="304"/>
      <c r="C7" s="304"/>
    </row>
    <row r="8" spans="1:3" ht="13.5" customHeight="1">
      <c r="A8" s="316" t="s">
        <v>156</v>
      </c>
      <c r="B8" s="307"/>
      <c r="C8" s="245" t="s">
        <v>157</v>
      </c>
    </row>
    <row r="9" spans="1:3" ht="13.5" customHeight="1">
      <c r="A9" s="317" t="s">
        <v>158</v>
      </c>
      <c r="B9" s="318"/>
      <c r="C9" s="246" t="s">
        <v>159</v>
      </c>
    </row>
    <row r="10" spans="1:3" ht="58.5" customHeight="1">
      <c r="A10" s="319" t="s">
        <v>160</v>
      </c>
      <c r="B10" s="248" t="s">
        <v>161</v>
      </c>
      <c r="C10" s="249" t="s">
        <v>162</v>
      </c>
    </row>
    <row r="11" spans="1:3" ht="13.5" customHeight="1">
      <c r="A11" s="320"/>
      <c r="B11" s="248" t="s">
        <v>163</v>
      </c>
      <c r="C11" s="246" t="s">
        <v>164</v>
      </c>
    </row>
    <row r="12" spans="1:3" ht="13.5" customHeight="1">
      <c r="A12" s="320"/>
      <c r="B12" s="248" t="s">
        <v>165</v>
      </c>
      <c r="C12" s="246" t="s">
        <v>166</v>
      </c>
    </row>
    <row r="13" spans="1:3" ht="13.5" customHeight="1">
      <c r="A13" s="320"/>
      <c r="B13" s="248" t="s">
        <v>167</v>
      </c>
      <c r="C13" s="246" t="s">
        <v>168</v>
      </c>
    </row>
    <row r="14" spans="1:3" ht="13.5" customHeight="1">
      <c r="A14" s="320"/>
      <c r="B14" s="248" t="s">
        <v>169</v>
      </c>
      <c r="C14" s="246" t="s">
        <v>168</v>
      </c>
    </row>
    <row r="15" spans="1:3" ht="24" customHeight="1">
      <c r="A15" s="320"/>
      <c r="B15" s="248" t="s">
        <v>170</v>
      </c>
      <c r="C15" s="250">
        <v>9427</v>
      </c>
    </row>
    <row r="16" spans="1:3" ht="24" customHeight="1">
      <c r="A16" s="319" t="s">
        <v>171</v>
      </c>
      <c r="B16" s="248" t="s">
        <v>172</v>
      </c>
      <c r="C16" s="246" t="s">
        <v>173</v>
      </c>
    </row>
    <row r="17" spans="1:3" ht="24" customHeight="1">
      <c r="A17" s="320"/>
      <c r="B17" s="248" t="s">
        <v>174</v>
      </c>
      <c r="C17" s="246" t="s">
        <v>175</v>
      </c>
    </row>
    <row r="18" spans="1:3" ht="24" customHeight="1">
      <c r="A18" s="317" t="s">
        <v>176</v>
      </c>
      <c r="B18" s="318"/>
      <c r="C18" s="246" t="s">
        <v>177</v>
      </c>
    </row>
    <row r="19" spans="1:3" ht="13.5" customHeight="1" thickBot="1">
      <c r="A19" s="299" t="s">
        <v>178</v>
      </c>
      <c r="B19" s="248" t="s">
        <v>179</v>
      </c>
      <c r="C19" s="249" t="s">
        <v>180</v>
      </c>
    </row>
    <row r="20" spans="1:3" ht="13.5" customHeight="1" thickBot="1">
      <c r="A20" s="300"/>
      <c r="B20" s="251" t="s">
        <v>181</v>
      </c>
      <c r="C20" s="252" t="s">
        <v>182</v>
      </c>
    </row>
    <row r="23" ht="15.75">
      <c r="A23" t="s">
        <v>183</v>
      </c>
    </row>
    <row r="25" spans="1:4" ht="18" customHeight="1" thickBot="1">
      <c r="A25" s="301" t="s">
        <v>84</v>
      </c>
      <c r="B25" s="302"/>
      <c r="C25" s="302"/>
      <c r="D25" s="302"/>
    </row>
    <row r="26" spans="1:4" ht="102" customHeight="1" thickBot="1">
      <c r="A26" s="172"/>
      <c r="B26" s="173"/>
      <c r="C26" s="253" t="s">
        <v>184</v>
      </c>
      <c r="D26" s="254" t="s">
        <v>185</v>
      </c>
    </row>
    <row r="27" spans="1:4" ht="13.5" customHeight="1" thickBot="1">
      <c r="A27" s="321" t="s">
        <v>186</v>
      </c>
      <c r="B27" s="255" t="s">
        <v>187</v>
      </c>
      <c r="C27" s="256">
        <v>9427</v>
      </c>
      <c r="D27" s="257">
        <v>3620</v>
      </c>
    </row>
    <row r="28" spans="1:4" ht="13.5" customHeight="1" thickBot="1">
      <c r="A28" s="300"/>
      <c r="B28" s="251" t="s">
        <v>188</v>
      </c>
      <c r="C28" s="258">
        <v>0</v>
      </c>
      <c r="D28" s="259">
        <v>5807</v>
      </c>
    </row>
    <row r="31" ht="16.5">
      <c r="A31" t="s">
        <v>85</v>
      </c>
    </row>
    <row r="33" spans="1:6" ht="28.5" customHeight="1" thickBot="1">
      <c r="A33" s="301" t="s">
        <v>86</v>
      </c>
      <c r="B33" s="302"/>
      <c r="C33" s="302"/>
      <c r="D33" s="302"/>
      <c r="E33" s="302"/>
      <c r="F33" s="302"/>
    </row>
    <row r="34" spans="1:6" ht="24.75" customHeight="1" thickBot="1">
      <c r="A34" s="172"/>
      <c r="B34" s="173"/>
      <c r="C34" s="253" t="s">
        <v>189</v>
      </c>
      <c r="D34" s="260" t="s">
        <v>190</v>
      </c>
      <c r="E34" s="260" t="s">
        <v>191</v>
      </c>
      <c r="F34" s="254" t="s">
        <v>192</v>
      </c>
    </row>
    <row r="35" spans="1:6" ht="13.5" customHeight="1" thickBot="1">
      <c r="A35" s="321" t="s">
        <v>187</v>
      </c>
      <c r="B35" s="255" t="s">
        <v>193</v>
      </c>
      <c r="C35" s="256">
        <v>2</v>
      </c>
      <c r="D35" s="261">
        <v>0.021215657154980375</v>
      </c>
      <c r="E35" s="261">
        <v>0.021215657154980375</v>
      </c>
      <c r="F35" s="262">
        <v>0.021215657154980375</v>
      </c>
    </row>
    <row r="36" spans="1:6" ht="13.5" customHeight="1">
      <c r="A36" s="320"/>
      <c r="B36" s="248" t="s">
        <v>194</v>
      </c>
      <c r="C36" s="263">
        <v>3620</v>
      </c>
      <c r="D36" s="264">
        <v>38.40033945051448</v>
      </c>
      <c r="E36" s="264">
        <v>38.40033945051448</v>
      </c>
      <c r="F36" s="265">
        <v>38.42155510766946</v>
      </c>
    </row>
    <row r="37" spans="1:6" ht="13.5" customHeight="1">
      <c r="A37" s="320"/>
      <c r="B37" s="248" t="s">
        <v>195</v>
      </c>
      <c r="C37" s="263">
        <v>5805</v>
      </c>
      <c r="D37" s="264">
        <v>61.57844489233054</v>
      </c>
      <c r="E37" s="264">
        <v>61.57844489233054</v>
      </c>
      <c r="F37" s="265">
        <v>100</v>
      </c>
    </row>
    <row r="38" spans="1:6" ht="13.5" customHeight="1" thickBot="1">
      <c r="A38" s="300"/>
      <c r="B38" s="251" t="s">
        <v>196</v>
      </c>
      <c r="C38" s="258">
        <v>9427</v>
      </c>
      <c r="D38" s="266">
        <v>100</v>
      </c>
      <c r="E38" s="266">
        <v>100</v>
      </c>
      <c r="F38" s="174"/>
    </row>
    <row r="40" spans="1:6" ht="18" customHeight="1" thickBot="1">
      <c r="A40" s="301" t="s">
        <v>87</v>
      </c>
      <c r="B40" s="302"/>
      <c r="C40" s="302"/>
      <c r="D40" s="302"/>
      <c r="E40" s="302"/>
      <c r="F40" s="302"/>
    </row>
    <row r="41" spans="1:6" ht="24.75" customHeight="1" thickBot="1">
      <c r="A41" s="172"/>
      <c r="B41" s="173"/>
      <c r="C41" s="253" t="s">
        <v>189</v>
      </c>
      <c r="D41" s="260" t="s">
        <v>190</v>
      </c>
      <c r="E41" s="260" t="s">
        <v>191</v>
      </c>
      <c r="F41" s="254" t="s">
        <v>192</v>
      </c>
    </row>
    <row r="42" spans="1:6" ht="13.5" customHeight="1">
      <c r="A42" s="322" t="s">
        <v>187</v>
      </c>
      <c r="B42" s="255" t="s">
        <v>197</v>
      </c>
      <c r="C42" s="256">
        <v>1</v>
      </c>
      <c r="D42" s="261">
        <v>0.010607828577490187</v>
      </c>
      <c r="E42" s="261">
        <v>0.027624309392265192</v>
      </c>
      <c r="F42" s="262">
        <v>0.027624309392265192</v>
      </c>
    </row>
    <row r="43" spans="1:6" ht="13.5" customHeight="1">
      <c r="A43" s="320"/>
      <c r="B43" s="248" t="s">
        <v>198</v>
      </c>
      <c r="C43" s="263">
        <v>502</v>
      </c>
      <c r="D43" s="264">
        <v>5.325129945900074</v>
      </c>
      <c r="E43" s="264">
        <v>13.867403314917127</v>
      </c>
      <c r="F43" s="265">
        <v>13.895027624309392</v>
      </c>
    </row>
    <row r="44" spans="1:6" ht="33.75" customHeight="1">
      <c r="A44" s="320"/>
      <c r="B44" s="248" t="s">
        <v>199</v>
      </c>
      <c r="C44" s="263">
        <v>1189</v>
      </c>
      <c r="D44" s="264">
        <v>12.612708178635833</v>
      </c>
      <c r="E44" s="264">
        <v>32.84530386740332</v>
      </c>
      <c r="F44" s="265">
        <v>46.74033149171271</v>
      </c>
    </row>
    <row r="45" spans="1:6" ht="33.75" customHeight="1">
      <c r="A45" s="320"/>
      <c r="B45" s="248" t="s">
        <v>200</v>
      </c>
      <c r="C45" s="263">
        <v>1103</v>
      </c>
      <c r="D45" s="264">
        <v>11.700434920971677</v>
      </c>
      <c r="E45" s="264">
        <v>30.46961325966851</v>
      </c>
      <c r="F45" s="265">
        <v>77.20994475138122</v>
      </c>
    </row>
    <row r="46" spans="1:6" ht="24" customHeight="1">
      <c r="A46" s="320"/>
      <c r="B46" s="248" t="s">
        <v>201</v>
      </c>
      <c r="C46" s="263">
        <v>825</v>
      </c>
      <c r="D46" s="264">
        <v>8.751458576429405</v>
      </c>
      <c r="E46" s="264">
        <v>22.790055248618785</v>
      </c>
      <c r="F46" s="265">
        <v>100</v>
      </c>
    </row>
    <row r="47" spans="1:6" ht="13.5" customHeight="1">
      <c r="A47" s="320"/>
      <c r="B47" s="248" t="s">
        <v>196</v>
      </c>
      <c r="C47" s="263">
        <v>3620</v>
      </c>
      <c r="D47" s="264">
        <v>38.40033945051448</v>
      </c>
      <c r="E47" s="264">
        <v>100</v>
      </c>
      <c r="F47" s="175"/>
    </row>
    <row r="48" spans="1:6" ht="13.5" customHeight="1">
      <c r="A48" s="247" t="s">
        <v>188</v>
      </c>
      <c r="B48" s="248" t="s">
        <v>202</v>
      </c>
      <c r="C48" s="263">
        <v>5807</v>
      </c>
      <c r="D48" s="264">
        <v>61.59966054948552</v>
      </c>
      <c r="E48" s="176"/>
      <c r="F48" s="175"/>
    </row>
    <row r="49" spans="1:6" ht="13.5" customHeight="1" thickBot="1">
      <c r="A49" s="323" t="s">
        <v>196</v>
      </c>
      <c r="B49" s="324"/>
      <c r="C49" s="258">
        <v>9427</v>
      </c>
      <c r="D49" s="266">
        <v>100</v>
      </c>
      <c r="E49" s="178"/>
      <c r="F49" s="174"/>
    </row>
    <row r="52" ht="15.75">
      <c r="A52" t="s">
        <v>88</v>
      </c>
    </row>
    <row r="55" ht="16.5">
      <c r="A55" t="s">
        <v>82</v>
      </c>
    </row>
    <row r="57" spans="1:3" ht="18" customHeight="1" thickBot="1">
      <c r="A57" s="315" t="s">
        <v>83</v>
      </c>
      <c r="B57" s="304"/>
      <c r="C57" s="304"/>
    </row>
    <row r="58" spans="1:3" ht="13.5" customHeight="1">
      <c r="A58" s="316" t="s">
        <v>156</v>
      </c>
      <c r="B58" s="307"/>
      <c r="C58" s="245" t="s">
        <v>203</v>
      </c>
    </row>
    <row r="59" spans="1:3" ht="13.5" customHeight="1">
      <c r="A59" s="317" t="s">
        <v>158</v>
      </c>
      <c r="B59" s="318"/>
      <c r="C59" s="246" t="s">
        <v>159</v>
      </c>
    </row>
    <row r="60" spans="1:3" ht="58.5" customHeight="1">
      <c r="A60" s="319" t="s">
        <v>160</v>
      </c>
      <c r="B60" s="248" t="s">
        <v>161</v>
      </c>
      <c r="C60" s="249" t="s">
        <v>162</v>
      </c>
    </row>
    <row r="61" spans="1:3" ht="13.5" customHeight="1">
      <c r="A61" s="320"/>
      <c r="B61" s="248" t="s">
        <v>163</v>
      </c>
      <c r="C61" s="246" t="s">
        <v>164</v>
      </c>
    </row>
    <row r="62" spans="1:3" ht="13.5" customHeight="1">
      <c r="A62" s="320"/>
      <c r="B62" s="248" t="s">
        <v>165</v>
      </c>
      <c r="C62" s="246" t="s">
        <v>166</v>
      </c>
    </row>
    <row r="63" spans="1:3" ht="24" customHeight="1">
      <c r="A63" s="320"/>
      <c r="B63" s="248" t="s">
        <v>167</v>
      </c>
      <c r="C63" s="246" t="s">
        <v>204</v>
      </c>
    </row>
    <row r="64" spans="1:3" ht="13.5" customHeight="1">
      <c r="A64" s="320"/>
      <c r="B64" s="248" t="s">
        <v>169</v>
      </c>
      <c r="C64" s="246" t="s">
        <v>168</v>
      </c>
    </row>
    <row r="65" spans="1:3" ht="24" customHeight="1">
      <c r="A65" s="320"/>
      <c r="B65" s="248" t="s">
        <v>170</v>
      </c>
      <c r="C65" s="250">
        <v>9427</v>
      </c>
    </row>
    <row r="66" spans="1:3" ht="24" customHeight="1">
      <c r="A66" s="319" t="s">
        <v>171</v>
      </c>
      <c r="B66" s="248" t="s">
        <v>172</v>
      </c>
      <c r="C66" s="246" t="s">
        <v>173</v>
      </c>
    </row>
    <row r="67" spans="1:3" ht="24" customHeight="1">
      <c r="A67" s="320"/>
      <c r="B67" s="248" t="s">
        <v>174</v>
      </c>
      <c r="C67" s="246" t="s">
        <v>175</v>
      </c>
    </row>
    <row r="68" spans="1:3" ht="24" customHeight="1">
      <c r="A68" s="317" t="s">
        <v>176</v>
      </c>
      <c r="B68" s="318"/>
      <c r="C68" s="246" t="s">
        <v>177</v>
      </c>
    </row>
    <row r="69" spans="1:3" ht="13.5" customHeight="1" thickBot="1">
      <c r="A69" s="299" t="s">
        <v>178</v>
      </c>
      <c r="B69" s="248" t="s">
        <v>179</v>
      </c>
      <c r="C69" s="249" t="s">
        <v>205</v>
      </c>
    </row>
    <row r="70" spans="1:3" ht="13.5" customHeight="1" thickBot="1">
      <c r="A70" s="300"/>
      <c r="B70" s="251" t="s">
        <v>181</v>
      </c>
      <c r="C70" s="252" t="s">
        <v>206</v>
      </c>
    </row>
    <row r="73" ht="15.75">
      <c r="A73" t="s">
        <v>183</v>
      </c>
    </row>
    <row r="75" spans="1:4" ht="18" customHeight="1" thickBot="1">
      <c r="A75" s="301" t="s">
        <v>84</v>
      </c>
      <c r="B75" s="302"/>
      <c r="C75" s="302"/>
      <c r="D75" s="302"/>
    </row>
    <row r="76" spans="1:4" ht="102" customHeight="1" thickBot="1">
      <c r="A76" s="172"/>
      <c r="B76" s="173"/>
      <c r="C76" s="253" t="s">
        <v>184</v>
      </c>
      <c r="D76" s="254" t="s">
        <v>185</v>
      </c>
    </row>
    <row r="77" spans="1:4" ht="13.5" customHeight="1" thickBot="1">
      <c r="A77" s="321" t="s">
        <v>186</v>
      </c>
      <c r="B77" s="255" t="s">
        <v>187</v>
      </c>
      <c r="C77" s="256">
        <v>42858899.99923677</v>
      </c>
      <c r="D77" s="257">
        <v>16044070.870878642</v>
      </c>
    </row>
    <row r="78" spans="1:4" ht="13.5" customHeight="1" thickBot="1">
      <c r="A78" s="300"/>
      <c r="B78" s="251" t="s">
        <v>188</v>
      </c>
      <c r="C78" s="258">
        <v>0</v>
      </c>
      <c r="D78" s="259">
        <v>26814829.128358115</v>
      </c>
    </row>
    <row r="81" ht="16.5">
      <c r="A81" t="s">
        <v>85</v>
      </c>
    </row>
    <row r="83" spans="1:6" ht="28.5" customHeight="1" thickBot="1">
      <c r="A83" s="301" t="s">
        <v>86</v>
      </c>
      <c r="B83" s="302"/>
      <c r="C83" s="302"/>
      <c r="D83" s="302"/>
      <c r="E83" s="302"/>
      <c r="F83" s="302"/>
    </row>
    <row r="84" spans="1:6" ht="24.75" customHeight="1" thickBot="1">
      <c r="A84" s="172"/>
      <c r="B84" s="173"/>
      <c r="C84" s="253" t="s">
        <v>189</v>
      </c>
      <c r="D84" s="260" t="s">
        <v>190</v>
      </c>
      <c r="E84" s="260" t="s">
        <v>191</v>
      </c>
      <c r="F84" s="254" t="s">
        <v>192</v>
      </c>
    </row>
    <row r="85" spans="1:6" ht="13.5" customHeight="1" thickBot="1">
      <c r="A85" s="321" t="s">
        <v>187</v>
      </c>
      <c r="B85" s="255" t="s">
        <v>193</v>
      </c>
      <c r="C85" s="256">
        <v>6649.341879307252</v>
      </c>
      <c r="D85" s="261">
        <v>0.015514494957699913</v>
      </c>
      <c r="E85" s="261">
        <v>0.015514494957699949</v>
      </c>
      <c r="F85" s="262">
        <v>0.015514494957699949</v>
      </c>
    </row>
    <row r="86" spans="1:6" ht="13.5" customHeight="1">
      <c r="A86" s="320"/>
      <c r="B86" s="248" t="s">
        <v>194</v>
      </c>
      <c r="C86" s="263">
        <v>16044070.870878654</v>
      </c>
      <c r="D86" s="264">
        <v>37.4346305461977</v>
      </c>
      <c r="E86" s="264">
        <v>37.434630546197795</v>
      </c>
      <c r="F86" s="265">
        <v>37.450145041155494</v>
      </c>
    </row>
    <row r="87" spans="1:6" ht="13.5" customHeight="1">
      <c r="A87" s="320"/>
      <c r="B87" s="248" t="s">
        <v>195</v>
      </c>
      <c r="C87" s="263">
        <v>26808179.786478806</v>
      </c>
      <c r="D87" s="264">
        <v>62.54985495884435</v>
      </c>
      <c r="E87" s="264">
        <v>62.5498549588445</v>
      </c>
      <c r="F87" s="265">
        <v>99.99999999999999</v>
      </c>
    </row>
    <row r="88" spans="1:6" ht="13.5" customHeight="1" thickBot="1">
      <c r="A88" s="300"/>
      <c r="B88" s="251" t="s">
        <v>196</v>
      </c>
      <c r="C88" s="258">
        <v>42858899.99923676</v>
      </c>
      <c r="D88" s="266">
        <v>99.99999999999974</v>
      </c>
      <c r="E88" s="266">
        <v>100</v>
      </c>
      <c r="F88" s="174"/>
    </row>
    <row r="90" spans="1:6" ht="18" customHeight="1" thickBot="1">
      <c r="A90" s="301" t="s">
        <v>87</v>
      </c>
      <c r="B90" s="302"/>
      <c r="C90" s="302"/>
      <c r="D90" s="302"/>
      <c r="E90" s="302"/>
      <c r="F90" s="302"/>
    </row>
    <row r="91" spans="1:6" ht="24.75" customHeight="1" thickBot="1">
      <c r="A91" s="172"/>
      <c r="B91" s="173"/>
      <c r="C91" s="253" t="s">
        <v>189</v>
      </c>
      <c r="D91" s="260" t="s">
        <v>190</v>
      </c>
      <c r="E91" s="260" t="s">
        <v>191</v>
      </c>
      <c r="F91" s="254" t="s">
        <v>192</v>
      </c>
    </row>
    <row r="92" spans="1:6" ht="13.5" customHeight="1">
      <c r="A92" s="322" t="s">
        <v>187</v>
      </c>
      <c r="B92" s="255" t="s">
        <v>197</v>
      </c>
      <c r="C92" s="256">
        <v>3421.648151360911</v>
      </c>
      <c r="D92" s="261">
        <v>0.007983518362398091</v>
      </c>
      <c r="E92" s="261">
        <v>0.021326558445783822</v>
      </c>
      <c r="F92" s="262">
        <v>0.021326558445783822</v>
      </c>
    </row>
    <row r="93" spans="1:6" ht="13.5" customHeight="1">
      <c r="A93" s="320"/>
      <c r="B93" s="248" t="s">
        <v>198</v>
      </c>
      <c r="C93" s="263">
        <v>2178642.9021161604</v>
      </c>
      <c r="D93" s="264">
        <v>5.083291690068929</v>
      </c>
      <c r="E93" s="264">
        <v>13.579115423072476</v>
      </c>
      <c r="F93" s="265">
        <v>13.60044198151826</v>
      </c>
    </row>
    <row r="94" spans="1:6" ht="33.75" customHeight="1">
      <c r="A94" s="320"/>
      <c r="B94" s="248" t="s">
        <v>199</v>
      </c>
      <c r="C94" s="263">
        <v>5208851.920602145</v>
      </c>
      <c r="D94" s="264">
        <v>12.153489521884348</v>
      </c>
      <c r="E94" s="264">
        <v>32.4658994747814</v>
      </c>
      <c r="F94" s="265">
        <v>46.06634145629966</v>
      </c>
    </row>
    <row r="95" spans="1:6" ht="33.75" customHeight="1">
      <c r="A95" s="320"/>
      <c r="B95" s="248" t="s">
        <v>200</v>
      </c>
      <c r="C95" s="263">
        <v>4923415.27050093</v>
      </c>
      <c r="D95" s="264">
        <v>11.487497977289651</v>
      </c>
      <c r="E95" s="264">
        <v>30.68682075842328</v>
      </c>
      <c r="F95" s="265">
        <v>76.75316221472293</v>
      </c>
    </row>
    <row r="96" spans="1:6" ht="24" customHeight="1">
      <c r="A96" s="320"/>
      <c r="B96" s="248" t="s">
        <v>201</v>
      </c>
      <c r="C96" s="263">
        <v>3729739.1295080474</v>
      </c>
      <c r="D96" s="264">
        <v>8.702367838592352</v>
      </c>
      <c r="E96" s="264">
        <v>23.246837785277066</v>
      </c>
      <c r="F96" s="265">
        <v>100</v>
      </c>
    </row>
    <row r="97" spans="1:6" ht="13.5" customHeight="1">
      <c r="A97" s="320"/>
      <c r="B97" s="248" t="s">
        <v>196</v>
      </c>
      <c r="C97" s="263">
        <v>16044070.870878644</v>
      </c>
      <c r="D97" s="264">
        <v>37.43463054619768</v>
      </c>
      <c r="E97" s="264">
        <v>100</v>
      </c>
      <c r="F97" s="175"/>
    </row>
    <row r="98" spans="1:6" ht="13.5" customHeight="1">
      <c r="A98" s="247" t="s">
        <v>188</v>
      </c>
      <c r="B98" s="248" t="s">
        <v>202</v>
      </c>
      <c r="C98" s="263">
        <v>26814829.128358115</v>
      </c>
      <c r="D98" s="264">
        <v>62.56536945380205</v>
      </c>
      <c r="E98" s="176"/>
      <c r="F98" s="175"/>
    </row>
    <row r="99" spans="1:6" ht="13.5" customHeight="1" thickBot="1">
      <c r="A99" s="323" t="s">
        <v>196</v>
      </c>
      <c r="B99" s="324"/>
      <c r="C99" s="258">
        <v>42858899.999236874</v>
      </c>
      <c r="D99" s="266">
        <v>100</v>
      </c>
      <c r="E99" s="178"/>
      <c r="F99" s="174"/>
    </row>
    <row r="102" ht="15.75">
      <c r="A102" t="s">
        <v>89</v>
      </c>
    </row>
    <row r="105" ht="16.5">
      <c r="A105" t="s">
        <v>90</v>
      </c>
    </row>
    <row r="107" spans="1:3" ht="18" customHeight="1" thickBot="1">
      <c r="A107" s="315" t="s">
        <v>83</v>
      </c>
      <c r="B107" s="304"/>
      <c r="C107" s="304"/>
    </row>
    <row r="108" spans="1:3" ht="13.5" customHeight="1">
      <c r="A108" s="316" t="s">
        <v>156</v>
      </c>
      <c r="B108" s="307"/>
      <c r="C108" s="245" t="s">
        <v>207</v>
      </c>
    </row>
    <row r="109" spans="1:3" ht="13.5" customHeight="1">
      <c r="A109" s="317" t="s">
        <v>158</v>
      </c>
      <c r="B109" s="318"/>
      <c r="C109" s="246" t="s">
        <v>159</v>
      </c>
    </row>
    <row r="110" spans="1:3" ht="58.5" customHeight="1">
      <c r="A110" s="319" t="s">
        <v>160</v>
      </c>
      <c r="B110" s="248" t="s">
        <v>161</v>
      </c>
      <c r="C110" s="249" t="s">
        <v>162</v>
      </c>
    </row>
    <row r="111" spans="1:3" ht="13.5" customHeight="1">
      <c r="A111" s="320"/>
      <c r="B111" s="248" t="s">
        <v>163</v>
      </c>
      <c r="C111" s="246" t="s">
        <v>164</v>
      </c>
    </row>
    <row r="112" spans="1:3" ht="13.5" customHeight="1">
      <c r="A112" s="320"/>
      <c r="B112" s="248" t="s">
        <v>165</v>
      </c>
      <c r="C112" s="246" t="s">
        <v>166</v>
      </c>
    </row>
    <row r="113" spans="1:3" ht="13.5" customHeight="1">
      <c r="A113" s="320"/>
      <c r="B113" s="248" t="s">
        <v>167</v>
      </c>
      <c r="C113" s="246" t="s">
        <v>168</v>
      </c>
    </row>
    <row r="114" spans="1:3" ht="13.5" customHeight="1">
      <c r="A114" s="320"/>
      <c r="B114" s="248" t="s">
        <v>169</v>
      </c>
      <c r="C114" s="246" t="s">
        <v>168</v>
      </c>
    </row>
    <row r="115" spans="1:3" ht="24" customHeight="1">
      <c r="A115" s="320"/>
      <c r="B115" s="248" t="s">
        <v>170</v>
      </c>
      <c r="C115" s="250">
        <v>9427</v>
      </c>
    </row>
    <row r="116" spans="1:3" ht="24" customHeight="1">
      <c r="A116" s="319" t="s">
        <v>171</v>
      </c>
      <c r="B116" s="248" t="s">
        <v>172</v>
      </c>
      <c r="C116" s="246" t="s">
        <v>173</v>
      </c>
    </row>
    <row r="117" spans="1:3" ht="48" customHeight="1">
      <c r="A117" s="320"/>
      <c r="B117" s="248" t="s">
        <v>174</v>
      </c>
      <c r="C117" s="246" t="s">
        <v>208</v>
      </c>
    </row>
    <row r="118" spans="1:3" ht="58.5" customHeight="1">
      <c r="A118" s="317" t="s">
        <v>176</v>
      </c>
      <c r="B118" s="318"/>
      <c r="C118" s="246" t="s">
        <v>209</v>
      </c>
    </row>
    <row r="119" spans="1:3" ht="13.5" customHeight="1" thickBot="1">
      <c r="A119" s="299" t="s">
        <v>178</v>
      </c>
      <c r="B119" s="248" t="s">
        <v>179</v>
      </c>
      <c r="C119" s="249" t="s">
        <v>210</v>
      </c>
    </row>
    <row r="120" spans="1:3" ht="13.5" customHeight="1">
      <c r="A120" s="320"/>
      <c r="B120" s="248" t="s">
        <v>181</v>
      </c>
      <c r="C120" s="249" t="s">
        <v>210</v>
      </c>
    </row>
    <row r="121" spans="1:3" ht="13.5" customHeight="1">
      <c r="A121" s="320"/>
      <c r="B121" s="248" t="s">
        <v>211</v>
      </c>
      <c r="C121" s="250">
        <v>2</v>
      </c>
    </row>
    <row r="122" spans="1:3" ht="13.5" customHeight="1" thickBot="1">
      <c r="A122" s="300"/>
      <c r="B122" s="251" t="s">
        <v>212</v>
      </c>
      <c r="C122" s="267">
        <v>174762</v>
      </c>
    </row>
    <row r="125" ht="15.75">
      <c r="A125" t="s">
        <v>183</v>
      </c>
    </row>
    <row r="127" spans="1:7" ht="18" customHeight="1" thickBot="1">
      <c r="A127" s="301" t="s">
        <v>91</v>
      </c>
      <c r="B127" s="302"/>
      <c r="C127" s="302"/>
      <c r="D127" s="302"/>
      <c r="E127" s="302"/>
      <c r="F127" s="302"/>
      <c r="G127" s="302"/>
    </row>
    <row r="128" spans="1:7" ht="13.5" customHeight="1">
      <c r="A128" s="179"/>
      <c r="B128" s="305" t="s">
        <v>213</v>
      </c>
      <c r="C128" s="306"/>
      <c r="D128" s="306"/>
      <c r="E128" s="306"/>
      <c r="F128" s="306"/>
      <c r="G128" s="307"/>
    </row>
    <row r="129" spans="1:7" ht="15" customHeight="1">
      <c r="A129" s="181"/>
      <c r="B129" s="308" t="s">
        <v>187</v>
      </c>
      <c r="C129" s="309"/>
      <c r="D129" s="310" t="s">
        <v>188</v>
      </c>
      <c r="E129" s="309"/>
      <c r="F129" s="325" t="s">
        <v>196</v>
      </c>
      <c r="G129" s="326"/>
    </row>
    <row r="130" spans="1:7" ht="15" customHeight="1" thickBot="1">
      <c r="A130" s="182"/>
      <c r="B130" s="268" t="s">
        <v>186</v>
      </c>
      <c r="C130" s="269" t="s">
        <v>190</v>
      </c>
      <c r="D130" s="269" t="s">
        <v>186</v>
      </c>
      <c r="E130" s="269" t="s">
        <v>190</v>
      </c>
      <c r="F130" s="269" t="s">
        <v>186</v>
      </c>
      <c r="G130" s="270" t="s">
        <v>190</v>
      </c>
    </row>
    <row r="131" spans="1:7" ht="100.5" customHeight="1" thickBot="1">
      <c r="A131" s="271" t="s">
        <v>214</v>
      </c>
      <c r="B131" s="272">
        <v>9427</v>
      </c>
      <c r="C131" s="273">
        <v>1</v>
      </c>
      <c r="D131" s="274">
        <v>0</v>
      </c>
      <c r="E131" s="273">
        <v>0</v>
      </c>
      <c r="F131" s="274">
        <v>9427</v>
      </c>
      <c r="G131" s="275">
        <v>1</v>
      </c>
    </row>
    <row r="133" spans="1:7" ht="28.5" customHeight="1" thickBot="1">
      <c r="A133" s="301" t="s">
        <v>92</v>
      </c>
      <c r="B133" s="302"/>
      <c r="C133" s="302"/>
      <c r="D133" s="302"/>
      <c r="E133" s="302"/>
      <c r="F133" s="302"/>
      <c r="G133" s="302"/>
    </row>
    <row r="134" spans="1:7" ht="34.5" customHeight="1" thickBot="1">
      <c r="A134" s="183"/>
      <c r="B134" s="180"/>
      <c r="C134" s="170"/>
      <c r="D134" s="327" t="s">
        <v>184</v>
      </c>
      <c r="E134" s="328"/>
      <c r="F134" s="329"/>
      <c r="G134" s="330" t="s">
        <v>196</v>
      </c>
    </row>
    <row r="135" spans="1:7" ht="24.75" customHeight="1" thickBot="1">
      <c r="A135" s="171"/>
      <c r="B135" s="169"/>
      <c r="C135" s="177"/>
      <c r="D135" s="268" t="s">
        <v>193</v>
      </c>
      <c r="E135" s="269" t="s">
        <v>194</v>
      </c>
      <c r="F135" s="269" t="s">
        <v>195</v>
      </c>
      <c r="G135" s="331"/>
    </row>
    <row r="136" spans="1:7" ht="13.5" customHeight="1">
      <c r="A136" s="332" t="s">
        <v>215</v>
      </c>
      <c r="B136" s="334">
        <v>1</v>
      </c>
      <c r="C136" s="255" t="s">
        <v>216</v>
      </c>
      <c r="D136" s="256">
        <v>0</v>
      </c>
      <c r="E136" s="276">
        <v>383</v>
      </c>
      <c r="F136" s="276">
        <v>609</v>
      </c>
      <c r="G136" s="257">
        <v>992</v>
      </c>
    </row>
    <row r="137" spans="1:7" ht="48" customHeight="1">
      <c r="A137" s="320"/>
      <c r="B137" s="312"/>
      <c r="C137" s="277" t="s">
        <v>217</v>
      </c>
      <c r="D137" s="278">
        <v>0</v>
      </c>
      <c r="E137" s="279">
        <v>0.3860887096774194</v>
      </c>
      <c r="F137" s="279">
        <v>0.6139112903225806</v>
      </c>
      <c r="G137" s="280">
        <v>1</v>
      </c>
    </row>
    <row r="138" spans="1:7" ht="13.5" customHeight="1">
      <c r="A138" s="320"/>
      <c r="B138" s="311">
        <v>2</v>
      </c>
      <c r="C138" s="281" t="s">
        <v>216</v>
      </c>
      <c r="D138" s="282">
        <v>0</v>
      </c>
      <c r="E138" s="283">
        <v>352</v>
      </c>
      <c r="F138" s="283">
        <v>577</v>
      </c>
      <c r="G138" s="284">
        <v>929</v>
      </c>
    </row>
    <row r="139" spans="1:7" ht="48" customHeight="1">
      <c r="A139" s="320"/>
      <c r="B139" s="312"/>
      <c r="C139" s="277" t="s">
        <v>217</v>
      </c>
      <c r="D139" s="278">
        <v>0</v>
      </c>
      <c r="E139" s="279">
        <v>0.3789020452099031</v>
      </c>
      <c r="F139" s="279">
        <v>0.6210979547900969</v>
      </c>
      <c r="G139" s="280">
        <v>1</v>
      </c>
    </row>
    <row r="140" spans="1:7" ht="13.5" customHeight="1">
      <c r="A140" s="320"/>
      <c r="B140" s="311">
        <v>3</v>
      </c>
      <c r="C140" s="281" t="s">
        <v>216</v>
      </c>
      <c r="D140" s="282">
        <v>0</v>
      </c>
      <c r="E140" s="283">
        <v>297</v>
      </c>
      <c r="F140" s="283">
        <v>573</v>
      </c>
      <c r="G140" s="284">
        <v>870</v>
      </c>
    </row>
    <row r="141" spans="1:7" ht="48" customHeight="1">
      <c r="A141" s="320"/>
      <c r="B141" s="312"/>
      <c r="C141" s="277" t="s">
        <v>217</v>
      </c>
      <c r="D141" s="278">
        <v>0</v>
      </c>
      <c r="E141" s="279">
        <v>0.3413793103448276</v>
      </c>
      <c r="F141" s="279">
        <v>0.6586206896551724</v>
      </c>
      <c r="G141" s="280">
        <v>1</v>
      </c>
    </row>
    <row r="142" spans="1:7" ht="13.5" customHeight="1">
      <c r="A142" s="320"/>
      <c r="B142" s="311">
        <v>4</v>
      </c>
      <c r="C142" s="281" t="s">
        <v>216</v>
      </c>
      <c r="D142" s="282">
        <v>0</v>
      </c>
      <c r="E142" s="283">
        <v>318</v>
      </c>
      <c r="F142" s="283">
        <v>547</v>
      </c>
      <c r="G142" s="284">
        <v>865</v>
      </c>
    </row>
    <row r="143" spans="1:7" ht="48" customHeight="1">
      <c r="A143" s="320"/>
      <c r="B143" s="312"/>
      <c r="C143" s="277" t="s">
        <v>217</v>
      </c>
      <c r="D143" s="278">
        <v>0</v>
      </c>
      <c r="E143" s="279">
        <v>0.36763005780346825</v>
      </c>
      <c r="F143" s="279">
        <v>0.6323699421965318</v>
      </c>
      <c r="G143" s="280">
        <v>1</v>
      </c>
    </row>
    <row r="144" spans="1:7" ht="13.5" customHeight="1">
      <c r="A144" s="320"/>
      <c r="B144" s="311">
        <v>5</v>
      </c>
      <c r="C144" s="281" t="s">
        <v>216</v>
      </c>
      <c r="D144" s="282">
        <v>1</v>
      </c>
      <c r="E144" s="283">
        <v>341</v>
      </c>
      <c r="F144" s="283">
        <v>554</v>
      </c>
      <c r="G144" s="284">
        <v>896</v>
      </c>
    </row>
    <row r="145" spans="1:7" ht="48" customHeight="1">
      <c r="A145" s="320"/>
      <c r="B145" s="312"/>
      <c r="C145" s="277" t="s">
        <v>217</v>
      </c>
      <c r="D145" s="278">
        <v>0.0011160714285714287</v>
      </c>
      <c r="E145" s="279">
        <v>0.38058035714285715</v>
      </c>
      <c r="F145" s="279">
        <v>0.6183035714285715</v>
      </c>
      <c r="G145" s="280">
        <v>1</v>
      </c>
    </row>
    <row r="146" spans="1:7" ht="13.5" customHeight="1">
      <c r="A146" s="320"/>
      <c r="B146" s="311">
        <v>6</v>
      </c>
      <c r="C146" s="281" t="s">
        <v>216</v>
      </c>
      <c r="D146" s="282">
        <v>0</v>
      </c>
      <c r="E146" s="283">
        <v>386</v>
      </c>
      <c r="F146" s="283">
        <v>597</v>
      </c>
      <c r="G146" s="284">
        <v>983</v>
      </c>
    </row>
    <row r="147" spans="1:7" ht="48" customHeight="1">
      <c r="A147" s="320"/>
      <c r="B147" s="312"/>
      <c r="C147" s="277" t="s">
        <v>217</v>
      </c>
      <c r="D147" s="278">
        <v>0</v>
      </c>
      <c r="E147" s="279">
        <v>0.392675483214649</v>
      </c>
      <c r="F147" s="279">
        <v>0.607324516785351</v>
      </c>
      <c r="G147" s="280">
        <v>1</v>
      </c>
    </row>
    <row r="148" spans="1:7" ht="13.5" customHeight="1">
      <c r="A148" s="320"/>
      <c r="B148" s="311">
        <v>7</v>
      </c>
      <c r="C148" s="281" t="s">
        <v>216</v>
      </c>
      <c r="D148" s="282">
        <v>0</v>
      </c>
      <c r="E148" s="283">
        <v>375</v>
      </c>
      <c r="F148" s="283">
        <v>651</v>
      </c>
      <c r="G148" s="284">
        <v>1026</v>
      </c>
    </row>
    <row r="149" spans="1:7" ht="48" customHeight="1">
      <c r="A149" s="320"/>
      <c r="B149" s="312"/>
      <c r="C149" s="277" t="s">
        <v>217</v>
      </c>
      <c r="D149" s="278">
        <v>0</v>
      </c>
      <c r="E149" s="279">
        <v>0.3654970760233918</v>
      </c>
      <c r="F149" s="279">
        <v>0.6345029239766081</v>
      </c>
      <c r="G149" s="280">
        <v>1</v>
      </c>
    </row>
    <row r="150" spans="1:7" ht="13.5" customHeight="1">
      <c r="A150" s="320"/>
      <c r="B150" s="311">
        <v>8</v>
      </c>
      <c r="C150" s="281" t="s">
        <v>216</v>
      </c>
      <c r="D150" s="282">
        <v>0</v>
      </c>
      <c r="E150" s="283">
        <v>376</v>
      </c>
      <c r="F150" s="283">
        <v>594</v>
      </c>
      <c r="G150" s="284">
        <v>970</v>
      </c>
    </row>
    <row r="151" spans="1:7" ht="48" customHeight="1">
      <c r="A151" s="320"/>
      <c r="B151" s="312"/>
      <c r="C151" s="277" t="s">
        <v>217</v>
      </c>
      <c r="D151" s="278">
        <v>0</v>
      </c>
      <c r="E151" s="279">
        <v>0.3876288659793814</v>
      </c>
      <c r="F151" s="279">
        <v>0.6123711340206186</v>
      </c>
      <c r="G151" s="280">
        <v>1</v>
      </c>
    </row>
    <row r="152" spans="1:7" ht="13.5" customHeight="1">
      <c r="A152" s="320"/>
      <c r="B152" s="311">
        <v>9</v>
      </c>
      <c r="C152" s="281" t="s">
        <v>216</v>
      </c>
      <c r="D152" s="282">
        <v>0</v>
      </c>
      <c r="E152" s="283">
        <v>401</v>
      </c>
      <c r="F152" s="283">
        <v>545</v>
      </c>
      <c r="G152" s="284">
        <v>946</v>
      </c>
    </row>
    <row r="153" spans="1:7" ht="48" customHeight="1">
      <c r="A153" s="320"/>
      <c r="B153" s="312"/>
      <c r="C153" s="277" t="s">
        <v>217</v>
      </c>
      <c r="D153" s="278">
        <v>0</v>
      </c>
      <c r="E153" s="279">
        <v>0.42389006342494717</v>
      </c>
      <c r="F153" s="279">
        <v>0.5761099365750528</v>
      </c>
      <c r="G153" s="280">
        <v>1</v>
      </c>
    </row>
    <row r="154" spans="1:7" ht="13.5" customHeight="1">
      <c r="A154" s="320"/>
      <c r="B154" s="311">
        <v>10</v>
      </c>
      <c r="C154" s="281" t="s">
        <v>216</v>
      </c>
      <c r="D154" s="282">
        <v>1</v>
      </c>
      <c r="E154" s="283">
        <v>391</v>
      </c>
      <c r="F154" s="283">
        <v>558</v>
      </c>
      <c r="G154" s="284">
        <v>950</v>
      </c>
    </row>
    <row r="155" spans="1:7" ht="48" customHeight="1">
      <c r="A155" s="333"/>
      <c r="B155" s="312"/>
      <c r="C155" s="277" t="s">
        <v>217</v>
      </c>
      <c r="D155" s="278">
        <v>0.0010526315789473684</v>
      </c>
      <c r="E155" s="279">
        <v>0.41157894736842104</v>
      </c>
      <c r="F155" s="279">
        <v>0.5873684210526315</v>
      </c>
      <c r="G155" s="280">
        <v>1</v>
      </c>
    </row>
    <row r="156" spans="1:7" ht="13.5" customHeight="1" thickBot="1">
      <c r="A156" s="313" t="s">
        <v>196</v>
      </c>
      <c r="B156" s="314"/>
      <c r="C156" s="281" t="s">
        <v>216</v>
      </c>
      <c r="D156" s="282">
        <v>2</v>
      </c>
      <c r="E156" s="283">
        <v>3620</v>
      </c>
      <c r="F156" s="283">
        <v>5805</v>
      </c>
      <c r="G156" s="284">
        <v>9427</v>
      </c>
    </row>
    <row r="157" spans="1:7" ht="48" customHeight="1" thickBot="1">
      <c r="A157" s="300"/>
      <c r="B157" s="304"/>
      <c r="C157" s="251" t="s">
        <v>217</v>
      </c>
      <c r="D157" s="285">
        <v>0.00021215657154980373</v>
      </c>
      <c r="E157" s="286">
        <v>0.3840033945051448</v>
      </c>
      <c r="F157" s="286">
        <v>0.6157844489233054</v>
      </c>
      <c r="G157" s="287">
        <v>1</v>
      </c>
    </row>
    <row r="160" ht="15.75">
      <c r="A160" t="s">
        <v>93</v>
      </c>
    </row>
    <row r="163" ht="16.5">
      <c r="A163" t="s">
        <v>90</v>
      </c>
    </row>
    <row r="165" spans="1:3" ht="18" customHeight="1" thickBot="1">
      <c r="A165" s="315" t="s">
        <v>83</v>
      </c>
      <c r="B165" s="304"/>
      <c r="C165" s="304"/>
    </row>
    <row r="166" spans="1:3" ht="13.5" customHeight="1">
      <c r="A166" s="316" t="s">
        <v>156</v>
      </c>
      <c r="B166" s="307"/>
      <c r="C166" s="245" t="s">
        <v>218</v>
      </c>
    </row>
    <row r="167" spans="1:3" ht="13.5" customHeight="1">
      <c r="A167" s="317" t="s">
        <v>158</v>
      </c>
      <c r="B167" s="318"/>
      <c r="C167" s="246" t="s">
        <v>159</v>
      </c>
    </row>
    <row r="168" spans="1:3" ht="58.5" customHeight="1">
      <c r="A168" s="319" t="s">
        <v>160</v>
      </c>
      <c r="B168" s="248" t="s">
        <v>161</v>
      </c>
      <c r="C168" s="249" t="s">
        <v>162</v>
      </c>
    </row>
    <row r="169" spans="1:3" ht="13.5" customHeight="1">
      <c r="A169" s="320"/>
      <c r="B169" s="248" t="s">
        <v>163</v>
      </c>
      <c r="C169" s="246" t="s">
        <v>164</v>
      </c>
    </row>
    <row r="170" spans="1:3" ht="13.5" customHeight="1">
      <c r="A170" s="320"/>
      <c r="B170" s="248" t="s">
        <v>165</v>
      </c>
      <c r="C170" s="246" t="s">
        <v>166</v>
      </c>
    </row>
    <row r="171" spans="1:3" ht="24" customHeight="1">
      <c r="A171" s="320"/>
      <c r="B171" s="248" t="s">
        <v>167</v>
      </c>
      <c r="C171" s="246" t="s">
        <v>204</v>
      </c>
    </row>
    <row r="172" spans="1:3" ht="13.5" customHeight="1">
      <c r="A172" s="320"/>
      <c r="B172" s="248" t="s">
        <v>169</v>
      </c>
      <c r="C172" s="246" t="s">
        <v>168</v>
      </c>
    </row>
    <row r="173" spans="1:3" ht="24" customHeight="1">
      <c r="A173" s="320"/>
      <c r="B173" s="248" t="s">
        <v>170</v>
      </c>
      <c r="C173" s="250">
        <v>9427</v>
      </c>
    </row>
    <row r="174" spans="1:3" ht="24" customHeight="1">
      <c r="A174" s="319" t="s">
        <v>171</v>
      </c>
      <c r="B174" s="248" t="s">
        <v>172</v>
      </c>
      <c r="C174" s="246" t="s">
        <v>173</v>
      </c>
    </row>
    <row r="175" spans="1:3" ht="48" customHeight="1">
      <c r="A175" s="320"/>
      <c r="B175" s="248" t="s">
        <v>174</v>
      </c>
      <c r="C175" s="246" t="s">
        <v>208</v>
      </c>
    </row>
    <row r="176" spans="1:3" ht="58.5" customHeight="1">
      <c r="A176" s="317" t="s">
        <v>176</v>
      </c>
      <c r="B176" s="318"/>
      <c r="C176" s="246" t="s">
        <v>209</v>
      </c>
    </row>
    <row r="177" spans="1:3" ht="13.5" customHeight="1" thickBot="1">
      <c r="A177" s="299" t="s">
        <v>178</v>
      </c>
      <c r="B177" s="248" t="s">
        <v>179</v>
      </c>
      <c r="C177" s="249" t="s">
        <v>180</v>
      </c>
    </row>
    <row r="178" spans="1:3" ht="13.5" customHeight="1">
      <c r="A178" s="320"/>
      <c r="B178" s="248" t="s">
        <v>181</v>
      </c>
      <c r="C178" s="249" t="s">
        <v>219</v>
      </c>
    </row>
    <row r="179" spans="1:3" ht="13.5" customHeight="1">
      <c r="A179" s="320"/>
      <c r="B179" s="248" t="s">
        <v>211</v>
      </c>
      <c r="C179" s="250">
        <v>2</v>
      </c>
    </row>
    <row r="180" spans="1:3" ht="13.5" customHeight="1" thickBot="1">
      <c r="A180" s="300"/>
      <c r="B180" s="251" t="s">
        <v>212</v>
      </c>
      <c r="C180" s="267">
        <v>174762</v>
      </c>
    </row>
    <row r="183" ht="15.75">
      <c r="A183" t="s">
        <v>183</v>
      </c>
    </row>
    <row r="185" spans="1:7" ht="18" customHeight="1" thickBot="1">
      <c r="A185" s="301" t="s">
        <v>91</v>
      </c>
      <c r="B185" s="302"/>
      <c r="C185" s="302"/>
      <c r="D185" s="302"/>
      <c r="E185" s="302"/>
      <c r="F185" s="302"/>
      <c r="G185" s="302"/>
    </row>
    <row r="186" spans="1:7" ht="13.5" customHeight="1">
      <c r="A186" s="179"/>
      <c r="B186" s="305" t="s">
        <v>213</v>
      </c>
      <c r="C186" s="306"/>
      <c r="D186" s="306"/>
      <c r="E186" s="306"/>
      <c r="F186" s="306"/>
      <c r="G186" s="307"/>
    </row>
    <row r="187" spans="1:7" ht="15" customHeight="1">
      <c r="A187" s="181"/>
      <c r="B187" s="308" t="s">
        <v>187</v>
      </c>
      <c r="C187" s="309"/>
      <c r="D187" s="310" t="s">
        <v>188</v>
      </c>
      <c r="E187" s="309"/>
      <c r="F187" s="325" t="s">
        <v>196</v>
      </c>
      <c r="G187" s="326"/>
    </row>
    <row r="188" spans="1:7" ht="15" customHeight="1" thickBot="1">
      <c r="A188" s="182"/>
      <c r="B188" s="268" t="s">
        <v>186</v>
      </c>
      <c r="C188" s="269" t="s">
        <v>190</v>
      </c>
      <c r="D188" s="269" t="s">
        <v>186</v>
      </c>
      <c r="E188" s="269" t="s">
        <v>190</v>
      </c>
      <c r="F188" s="269" t="s">
        <v>186</v>
      </c>
      <c r="G188" s="270" t="s">
        <v>190</v>
      </c>
    </row>
    <row r="189" spans="1:7" ht="100.5" customHeight="1" thickBot="1">
      <c r="A189" s="271" t="s">
        <v>214</v>
      </c>
      <c r="B189" s="288">
        <v>42858899.99923674</v>
      </c>
      <c r="C189" s="273">
        <v>0.9999999999999969</v>
      </c>
      <c r="D189" s="289">
        <v>1.341104507446289E-07</v>
      </c>
      <c r="E189" s="290">
        <v>3.1291155570258878E-15</v>
      </c>
      <c r="F189" s="289">
        <v>42858899.999236874</v>
      </c>
      <c r="G189" s="275">
        <v>1</v>
      </c>
    </row>
    <row r="190" spans="1:7" ht="24.75" customHeight="1">
      <c r="A190" s="335" t="s">
        <v>220</v>
      </c>
      <c r="B190" s="302"/>
      <c r="C190" s="302"/>
      <c r="D190" s="302"/>
      <c r="E190" s="302"/>
      <c r="F190" s="302"/>
      <c r="G190" s="302"/>
    </row>
    <row r="192" spans="1:7" ht="28.5" customHeight="1" thickBot="1">
      <c r="A192" s="301" t="s">
        <v>92</v>
      </c>
      <c r="B192" s="302"/>
      <c r="C192" s="302"/>
      <c r="D192" s="302"/>
      <c r="E192" s="302"/>
      <c r="F192" s="302"/>
      <c r="G192" s="302"/>
    </row>
    <row r="193" spans="1:7" ht="34.5" customHeight="1" thickBot="1">
      <c r="A193" s="183"/>
      <c r="B193" s="180"/>
      <c r="C193" s="170"/>
      <c r="D193" s="327" t="s">
        <v>184</v>
      </c>
      <c r="E193" s="328"/>
      <c r="F193" s="329"/>
      <c r="G193" s="330" t="s">
        <v>196</v>
      </c>
    </row>
    <row r="194" spans="1:7" ht="24.75" customHeight="1" thickBot="1">
      <c r="A194" s="171"/>
      <c r="B194" s="169"/>
      <c r="C194" s="177"/>
      <c r="D194" s="268" t="s">
        <v>193</v>
      </c>
      <c r="E194" s="269" t="s">
        <v>194</v>
      </c>
      <c r="F194" s="269" t="s">
        <v>195</v>
      </c>
      <c r="G194" s="331"/>
    </row>
    <row r="195" spans="1:7" ht="13.5" customHeight="1">
      <c r="A195" s="332" t="s">
        <v>215</v>
      </c>
      <c r="B195" s="334">
        <v>1</v>
      </c>
      <c r="C195" s="255" t="s">
        <v>216</v>
      </c>
      <c r="D195" s="256">
        <v>0</v>
      </c>
      <c r="E195" s="276">
        <v>1597359</v>
      </c>
      <c r="F195" s="276">
        <v>2464882</v>
      </c>
      <c r="G195" s="257">
        <v>4062241</v>
      </c>
    </row>
    <row r="196" spans="1:7" ht="48" customHeight="1">
      <c r="A196" s="320"/>
      <c r="B196" s="312"/>
      <c r="C196" s="277" t="s">
        <v>217</v>
      </c>
      <c r="D196" s="278">
        <v>0</v>
      </c>
      <c r="E196" s="279">
        <v>0.39322113089794525</v>
      </c>
      <c r="F196" s="279">
        <v>0.6067788691020547</v>
      </c>
      <c r="G196" s="280">
        <v>1</v>
      </c>
    </row>
    <row r="197" spans="1:7" ht="13.5" customHeight="1">
      <c r="A197" s="320"/>
      <c r="B197" s="311">
        <v>2</v>
      </c>
      <c r="C197" s="281" t="s">
        <v>216</v>
      </c>
      <c r="D197" s="282">
        <v>0</v>
      </c>
      <c r="E197" s="283">
        <v>1468811</v>
      </c>
      <c r="F197" s="283">
        <v>2628231</v>
      </c>
      <c r="G197" s="284">
        <v>4097042</v>
      </c>
    </row>
    <row r="198" spans="1:7" ht="48" customHeight="1">
      <c r="A198" s="320"/>
      <c r="B198" s="312"/>
      <c r="C198" s="277" t="s">
        <v>217</v>
      </c>
      <c r="D198" s="278">
        <v>0</v>
      </c>
      <c r="E198" s="279">
        <v>0.35850523377597787</v>
      </c>
      <c r="F198" s="279">
        <v>0.641494766224022</v>
      </c>
      <c r="G198" s="280">
        <v>1</v>
      </c>
    </row>
    <row r="199" spans="1:7" ht="13.5" customHeight="1">
      <c r="A199" s="320"/>
      <c r="B199" s="311">
        <v>3</v>
      </c>
      <c r="C199" s="281" t="s">
        <v>216</v>
      </c>
      <c r="D199" s="282">
        <v>0</v>
      </c>
      <c r="E199" s="283">
        <v>1354633</v>
      </c>
      <c r="F199" s="283">
        <v>2630604</v>
      </c>
      <c r="G199" s="284">
        <v>3985237</v>
      </c>
    </row>
    <row r="200" spans="1:7" ht="48" customHeight="1">
      <c r="A200" s="320"/>
      <c r="B200" s="312"/>
      <c r="C200" s="277" t="s">
        <v>217</v>
      </c>
      <c r="D200" s="278">
        <v>0</v>
      </c>
      <c r="E200" s="279">
        <v>0.339912783104242</v>
      </c>
      <c r="F200" s="279">
        <v>0.6600872168957581</v>
      </c>
      <c r="G200" s="280">
        <v>1</v>
      </c>
    </row>
    <row r="201" spans="1:7" ht="13.5" customHeight="1">
      <c r="A201" s="320"/>
      <c r="B201" s="311">
        <v>4</v>
      </c>
      <c r="C201" s="281" t="s">
        <v>216</v>
      </c>
      <c r="D201" s="282">
        <v>0</v>
      </c>
      <c r="E201" s="283">
        <v>1425839</v>
      </c>
      <c r="F201" s="283">
        <v>2504922</v>
      </c>
      <c r="G201" s="284">
        <v>3930761</v>
      </c>
    </row>
    <row r="202" spans="1:7" ht="48" customHeight="1">
      <c r="A202" s="320"/>
      <c r="B202" s="312"/>
      <c r="C202" s="277" t="s">
        <v>217</v>
      </c>
      <c r="D202" s="278">
        <v>0</v>
      </c>
      <c r="E202" s="279">
        <v>0.3627386656171667</v>
      </c>
      <c r="F202" s="279">
        <v>0.6372613343828333</v>
      </c>
      <c r="G202" s="280">
        <v>1</v>
      </c>
    </row>
    <row r="203" spans="1:7" ht="13.5" customHeight="1">
      <c r="A203" s="320"/>
      <c r="B203" s="311">
        <v>5</v>
      </c>
      <c r="C203" s="281" t="s">
        <v>216</v>
      </c>
      <c r="D203" s="282">
        <v>2218</v>
      </c>
      <c r="E203" s="283">
        <v>1462300</v>
      </c>
      <c r="F203" s="283">
        <v>2633760</v>
      </c>
      <c r="G203" s="284">
        <v>4098278</v>
      </c>
    </row>
    <row r="204" spans="1:7" ht="48" customHeight="1">
      <c r="A204" s="320"/>
      <c r="B204" s="312"/>
      <c r="C204" s="277" t="s">
        <v>217</v>
      </c>
      <c r="D204" s="278">
        <v>0.0005412029149803893</v>
      </c>
      <c r="E204" s="279">
        <v>0.35680839611173276</v>
      </c>
      <c r="F204" s="279">
        <v>0.6426504009732867</v>
      </c>
      <c r="G204" s="280">
        <v>1</v>
      </c>
    </row>
    <row r="205" spans="1:7" ht="13.5" customHeight="1">
      <c r="A205" s="320"/>
      <c r="B205" s="311">
        <v>6</v>
      </c>
      <c r="C205" s="281" t="s">
        <v>216</v>
      </c>
      <c r="D205" s="282">
        <v>0</v>
      </c>
      <c r="E205" s="283">
        <v>1758988</v>
      </c>
      <c r="F205" s="283">
        <v>2821656</v>
      </c>
      <c r="G205" s="284">
        <v>4580644</v>
      </c>
    </row>
    <row r="206" spans="1:7" ht="48" customHeight="1">
      <c r="A206" s="320"/>
      <c r="B206" s="312"/>
      <c r="C206" s="277" t="s">
        <v>217</v>
      </c>
      <c r="D206" s="278">
        <v>0</v>
      </c>
      <c r="E206" s="279">
        <v>0.38400451988846984</v>
      </c>
      <c r="F206" s="279">
        <v>0.6159954801115302</v>
      </c>
      <c r="G206" s="280">
        <v>1</v>
      </c>
    </row>
    <row r="207" spans="1:7" ht="13.5" customHeight="1">
      <c r="A207" s="320"/>
      <c r="B207" s="311">
        <v>7</v>
      </c>
      <c r="C207" s="281" t="s">
        <v>216</v>
      </c>
      <c r="D207" s="282">
        <v>0</v>
      </c>
      <c r="E207" s="283">
        <v>1718033</v>
      </c>
      <c r="F207" s="283">
        <v>3015897</v>
      </c>
      <c r="G207" s="284">
        <v>4733930</v>
      </c>
    </row>
    <row r="208" spans="1:7" ht="48" customHeight="1">
      <c r="A208" s="320"/>
      <c r="B208" s="312"/>
      <c r="C208" s="277" t="s">
        <v>217</v>
      </c>
      <c r="D208" s="278">
        <v>0</v>
      </c>
      <c r="E208" s="279">
        <v>0.3629189700734907</v>
      </c>
      <c r="F208" s="279">
        <v>0.6370810299265093</v>
      </c>
      <c r="G208" s="280">
        <v>1</v>
      </c>
    </row>
    <row r="209" spans="1:7" ht="13.5" customHeight="1">
      <c r="A209" s="320"/>
      <c r="B209" s="311">
        <v>8</v>
      </c>
      <c r="C209" s="281" t="s">
        <v>216</v>
      </c>
      <c r="D209" s="282">
        <v>0</v>
      </c>
      <c r="E209" s="283">
        <v>1596741</v>
      </c>
      <c r="F209" s="283">
        <v>2801189</v>
      </c>
      <c r="G209" s="284">
        <v>4397930</v>
      </c>
    </row>
    <row r="210" spans="1:7" ht="48" customHeight="1">
      <c r="A210" s="320"/>
      <c r="B210" s="312"/>
      <c r="C210" s="277" t="s">
        <v>217</v>
      </c>
      <c r="D210" s="278">
        <v>0</v>
      </c>
      <c r="E210" s="279">
        <v>0.36306648809780967</v>
      </c>
      <c r="F210" s="279">
        <v>0.6369335119021904</v>
      </c>
      <c r="G210" s="280">
        <v>1</v>
      </c>
    </row>
    <row r="211" spans="1:7" ht="13.5" customHeight="1">
      <c r="A211" s="320"/>
      <c r="B211" s="311">
        <v>9</v>
      </c>
      <c r="C211" s="281" t="s">
        <v>216</v>
      </c>
      <c r="D211" s="282">
        <v>0</v>
      </c>
      <c r="E211" s="283">
        <v>1864635</v>
      </c>
      <c r="F211" s="283">
        <v>2558214</v>
      </c>
      <c r="G211" s="284">
        <v>4422849</v>
      </c>
    </row>
    <row r="212" spans="1:7" ht="48" customHeight="1">
      <c r="A212" s="320"/>
      <c r="B212" s="312"/>
      <c r="C212" s="277" t="s">
        <v>217</v>
      </c>
      <c r="D212" s="278">
        <v>0</v>
      </c>
      <c r="E212" s="279">
        <v>0.42159137696086846</v>
      </c>
      <c r="F212" s="279">
        <v>0.5784086230391315</v>
      </c>
      <c r="G212" s="280">
        <v>1</v>
      </c>
    </row>
    <row r="213" spans="1:7" ht="13.5" customHeight="1">
      <c r="A213" s="320"/>
      <c r="B213" s="311">
        <v>10</v>
      </c>
      <c r="C213" s="281" t="s">
        <v>216</v>
      </c>
      <c r="D213" s="282">
        <v>4432</v>
      </c>
      <c r="E213" s="283">
        <v>1796732</v>
      </c>
      <c r="F213" s="283">
        <v>2748826</v>
      </c>
      <c r="G213" s="284">
        <v>4549990</v>
      </c>
    </row>
    <row r="214" spans="1:7" ht="48" customHeight="1">
      <c r="A214" s="333"/>
      <c r="B214" s="312"/>
      <c r="C214" s="277" t="s">
        <v>217</v>
      </c>
      <c r="D214" s="278">
        <v>0.0009740680748748897</v>
      </c>
      <c r="E214" s="279">
        <v>0.39488702172971807</v>
      </c>
      <c r="F214" s="279">
        <v>0.604138910195407</v>
      </c>
      <c r="G214" s="280">
        <v>1</v>
      </c>
    </row>
    <row r="215" spans="1:7" ht="13.5" customHeight="1" thickBot="1">
      <c r="A215" s="313" t="s">
        <v>196</v>
      </c>
      <c r="B215" s="314"/>
      <c r="C215" s="281" t="s">
        <v>216</v>
      </c>
      <c r="D215" s="282">
        <v>6650</v>
      </c>
      <c r="E215" s="283">
        <v>16044071</v>
      </c>
      <c r="F215" s="283">
        <v>26808181</v>
      </c>
      <c r="G215" s="284">
        <v>42858902</v>
      </c>
    </row>
    <row r="216" spans="1:7" ht="48" customHeight="1" thickBot="1">
      <c r="A216" s="300"/>
      <c r="B216" s="304"/>
      <c r="C216" s="251" t="s">
        <v>217</v>
      </c>
      <c r="D216" s="285">
        <v>0.00015516029785364076</v>
      </c>
      <c r="E216" s="286">
        <v>0.3743462909992421</v>
      </c>
      <c r="F216" s="286">
        <v>0.6254985487029042</v>
      </c>
      <c r="G216" s="287">
        <v>1</v>
      </c>
    </row>
    <row r="219" ht="15.75">
      <c r="A219" t="s">
        <v>94</v>
      </c>
    </row>
    <row r="222" ht="16.5">
      <c r="A222" t="s">
        <v>90</v>
      </c>
    </row>
    <row r="224" spans="1:3" ht="18" customHeight="1" thickBot="1">
      <c r="A224" s="315" t="s">
        <v>83</v>
      </c>
      <c r="B224" s="304"/>
      <c r="C224" s="304"/>
    </row>
    <row r="225" spans="1:3" ht="13.5" customHeight="1">
      <c r="A225" s="316" t="s">
        <v>156</v>
      </c>
      <c r="B225" s="307"/>
      <c r="C225" s="245" t="s">
        <v>221</v>
      </c>
    </row>
    <row r="226" spans="1:3" ht="13.5" customHeight="1">
      <c r="A226" s="317" t="s">
        <v>158</v>
      </c>
      <c r="B226" s="318"/>
      <c r="C226" s="246" t="s">
        <v>159</v>
      </c>
    </row>
    <row r="227" spans="1:3" ht="58.5" customHeight="1">
      <c r="A227" s="319" t="s">
        <v>160</v>
      </c>
      <c r="B227" s="248" t="s">
        <v>161</v>
      </c>
      <c r="C227" s="249" t="s">
        <v>162</v>
      </c>
    </row>
    <row r="228" spans="1:3" ht="13.5" customHeight="1">
      <c r="A228" s="320"/>
      <c r="B228" s="248" t="s">
        <v>163</v>
      </c>
      <c r="C228" s="246" t="s">
        <v>164</v>
      </c>
    </row>
    <row r="229" spans="1:3" ht="13.5" customHeight="1">
      <c r="A229" s="320"/>
      <c r="B229" s="248" t="s">
        <v>165</v>
      </c>
      <c r="C229" s="246" t="s">
        <v>166</v>
      </c>
    </row>
    <row r="230" spans="1:3" ht="13.5" customHeight="1">
      <c r="A230" s="320"/>
      <c r="B230" s="248" t="s">
        <v>167</v>
      </c>
      <c r="C230" s="246" t="s">
        <v>168</v>
      </c>
    </row>
    <row r="231" spans="1:3" ht="13.5" customHeight="1">
      <c r="A231" s="320"/>
      <c r="B231" s="248" t="s">
        <v>169</v>
      </c>
      <c r="C231" s="246" t="s">
        <v>168</v>
      </c>
    </row>
    <row r="232" spans="1:3" ht="24" customHeight="1">
      <c r="A232" s="320"/>
      <c r="B232" s="248" t="s">
        <v>170</v>
      </c>
      <c r="C232" s="250">
        <v>9427</v>
      </c>
    </row>
    <row r="233" spans="1:3" ht="24" customHeight="1">
      <c r="A233" s="319" t="s">
        <v>171</v>
      </c>
      <c r="B233" s="248" t="s">
        <v>172</v>
      </c>
      <c r="C233" s="246" t="s">
        <v>173</v>
      </c>
    </row>
    <row r="234" spans="1:3" ht="48" customHeight="1">
      <c r="A234" s="320"/>
      <c r="B234" s="248" t="s">
        <v>174</v>
      </c>
      <c r="C234" s="246" t="s">
        <v>208</v>
      </c>
    </row>
    <row r="235" spans="1:3" ht="58.5" customHeight="1">
      <c r="A235" s="317" t="s">
        <v>176</v>
      </c>
      <c r="B235" s="318"/>
      <c r="C235" s="246" t="s">
        <v>222</v>
      </c>
    </row>
    <row r="236" spans="1:3" ht="13.5" customHeight="1" thickBot="1">
      <c r="A236" s="299" t="s">
        <v>178</v>
      </c>
      <c r="B236" s="248" t="s">
        <v>179</v>
      </c>
      <c r="C236" s="249" t="s">
        <v>223</v>
      </c>
    </row>
    <row r="237" spans="1:3" ht="13.5" customHeight="1">
      <c r="A237" s="320"/>
      <c r="B237" s="248" t="s">
        <v>181</v>
      </c>
      <c r="C237" s="249" t="s">
        <v>219</v>
      </c>
    </row>
    <row r="238" spans="1:3" ht="13.5" customHeight="1">
      <c r="A238" s="320"/>
      <c r="B238" s="248" t="s">
        <v>211</v>
      </c>
      <c r="C238" s="250">
        <v>2</v>
      </c>
    </row>
    <row r="239" spans="1:3" ht="13.5" customHeight="1" thickBot="1">
      <c r="A239" s="300"/>
      <c r="B239" s="251" t="s">
        <v>212</v>
      </c>
      <c r="C239" s="267">
        <v>174762</v>
      </c>
    </row>
    <row r="242" ht="15.75">
      <c r="A242" t="s">
        <v>183</v>
      </c>
    </row>
    <row r="244" spans="1:7" ht="18" customHeight="1" thickBot="1">
      <c r="A244" s="301" t="s">
        <v>91</v>
      </c>
      <c r="B244" s="302"/>
      <c r="C244" s="302"/>
      <c r="D244" s="302"/>
      <c r="E244" s="302"/>
      <c r="F244" s="302"/>
      <c r="G244" s="302"/>
    </row>
    <row r="245" spans="1:7" ht="13.5" customHeight="1">
      <c r="A245" s="179"/>
      <c r="B245" s="305" t="s">
        <v>213</v>
      </c>
      <c r="C245" s="306"/>
      <c r="D245" s="306"/>
      <c r="E245" s="306"/>
      <c r="F245" s="306"/>
      <c r="G245" s="307"/>
    </row>
    <row r="246" spans="1:7" ht="15" customHeight="1">
      <c r="A246" s="181"/>
      <c r="B246" s="308" t="s">
        <v>187</v>
      </c>
      <c r="C246" s="309"/>
      <c r="D246" s="310" t="s">
        <v>188</v>
      </c>
      <c r="E246" s="309"/>
      <c r="F246" s="325" t="s">
        <v>196</v>
      </c>
      <c r="G246" s="326"/>
    </row>
    <row r="247" spans="1:7" ht="15" customHeight="1" thickBot="1">
      <c r="A247" s="182"/>
      <c r="B247" s="268" t="s">
        <v>186</v>
      </c>
      <c r="C247" s="269" t="s">
        <v>190</v>
      </c>
      <c r="D247" s="269" t="s">
        <v>186</v>
      </c>
      <c r="E247" s="269" t="s">
        <v>190</v>
      </c>
      <c r="F247" s="269" t="s">
        <v>186</v>
      </c>
      <c r="G247" s="270" t="s">
        <v>190</v>
      </c>
    </row>
    <row r="248" spans="1:7" ht="79.5" customHeight="1" thickBot="1">
      <c r="A248" s="271" t="s">
        <v>224</v>
      </c>
      <c r="B248" s="272">
        <v>9427</v>
      </c>
      <c r="C248" s="273">
        <v>1</v>
      </c>
      <c r="D248" s="274">
        <v>0</v>
      </c>
      <c r="E248" s="273">
        <v>0</v>
      </c>
      <c r="F248" s="274">
        <v>9427</v>
      </c>
      <c r="G248" s="275">
        <v>1</v>
      </c>
    </row>
    <row r="250" spans="1:7" ht="28.5" customHeight="1" thickBot="1">
      <c r="A250" s="301" t="s">
        <v>95</v>
      </c>
      <c r="B250" s="302"/>
      <c r="C250" s="302"/>
      <c r="D250" s="302"/>
      <c r="E250" s="302"/>
      <c r="F250" s="302"/>
      <c r="G250" s="302"/>
    </row>
    <row r="251" spans="1:7" ht="34.5" customHeight="1" thickBot="1">
      <c r="A251" s="183"/>
      <c r="B251" s="180"/>
      <c r="C251" s="170"/>
      <c r="D251" s="327" t="s">
        <v>184</v>
      </c>
      <c r="E251" s="328"/>
      <c r="F251" s="329"/>
      <c r="G251" s="330" t="s">
        <v>196</v>
      </c>
    </row>
    <row r="252" spans="1:7" ht="24.75" customHeight="1" thickBot="1">
      <c r="A252" s="171"/>
      <c r="B252" s="169"/>
      <c r="C252" s="177"/>
      <c r="D252" s="268" t="s">
        <v>193</v>
      </c>
      <c r="E252" s="269" t="s">
        <v>194</v>
      </c>
      <c r="F252" s="269" t="s">
        <v>195</v>
      </c>
      <c r="G252" s="331"/>
    </row>
    <row r="253" spans="1:7" ht="13.5" customHeight="1">
      <c r="A253" s="332" t="s">
        <v>225</v>
      </c>
      <c r="B253" s="334" t="s">
        <v>226</v>
      </c>
      <c r="C253" s="255" t="s">
        <v>216</v>
      </c>
      <c r="D253" s="256">
        <v>0</v>
      </c>
      <c r="E253" s="276">
        <v>369</v>
      </c>
      <c r="F253" s="276">
        <v>591</v>
      </c>
      <c r="G253" s="257">
        <v>960</v>
      </c>
    </row>
    <row r="254" spans="1:7" ht="48" customHeight="1">
      <c r="A254" s="320"/>
      <c r="B254" s="312"/>
      <c r="C254" s="277" t="s">
        <v>227</v>
      </c>
      <c r="D254" s="278">
        <v>0</v>
      </c>
      <c r="E254" s="279">
        <v>0.384375</v>
      </c>
      <c r="F254" s="279">
        <v>0.615625</v>
      </c>
      <c r="G254" s="280">
        <v>1</v>
      </c>
    </row>
    <row r="255" spans="1:7" ht="13.5" customHeight="1">
      <c r="A255" s="320"/>
      <c r="B255" s="311" t="s">
        <v>228</v>
      </c>
      <c r="C255" s="281" t="s">
        <v>216</v>
      </c>
      <c r="D255" s="282">
        <v>0</v>
      </c>
      <c r="E255" s="283">
        <v>477</v>
      </c>
      <c r="F255" s="283">
        <v>750</v>
      </c>
      <c r="G255" s="284">
        <v>1227</v>
      </c>
    </row>
    <row r="256" spans="1:7" ht="48" customHeight="1">
      <c r="A256" s="320"/>
      <c r="B256" s="312"/>
      <c r="C256" s="277" t="s">
        <v>227</v>
      </c>
      <c r="D256" s="278">
        <v>0</v>
      </c>
      <c r="E256" s="279">
        <v>0.3887530562347188</v>
      </c>
      <c r="F256" s="279">
        <v>0.6112469437652812</v>
      </c>
      <c r="G256" s="280">
        <v>1</v>
      </c>
    </row>
    <row r="257" spans="1:7" ht="13.5" customHeight="1">
      <c r="A257" s="320"/>
      <c r="B257" s="311" t="s">
        <v>229</v>
      </c>
      <c r="C257" s="281" t="s">
        <v>216</v>
      </c>
      <c r="D257" s="282">
        <v>2</v>
      </c>
      <c r="E257" s="283">
        <v>352</v>
      </c>
      <c r="F257" s="283">
        <v>633</v>
      </c>
      <c r="G257" s="284">
        <v>987</v>
      </c>
    </row>
    <row r="258" spans="1:7" ht="48" customHeight="1">
      <c r="A258" s="320"/>
      <c r="B258" s="312"/>
      <c r="C258" s="277" t="s">
        <v>227</v>
      </c>
      <c r="D258" s="278">
        <v>0.0020263424518743665</v>
      </c>
      <c r="E258" s="279">
        <v>0.3566362715298885</v>
      </c>
      <c r="F258" s="279">
        <v>0.6413373860182371</v>
      </c>
      <c r="G258" s="280">
        <v>1</v>
      </c>
    </row>
    <row r="259" spans="1:7" ht="13.5" customHeight="1">
      <c r="A259" s="320"/>
      <c r="B259" s="311" t="s">
        <v>230</v>
      </c>
      <c r="C259" s="281" t="s">
        <v>216</v>
      </c>
      <c r="D259" s="282">
        <v>0</v>
      </c>
      <c r="E259" s="283">
        <v>327</v>
      </c>
      <c r="F259" s="283">
        <v>540</v>
      </c>
      <c r="G259" s="284">
        <v>867</v>
      </c>
    </row>
    <row r="260" spans="1:7" ht="48" customHeight="1">
      <c r="A260" s="320"/>
      <c r="B260" s="312"/>
      <c r="C260" s="277" t="s">
        <v>227</v>
      </c>
      <c r="D260" s="278">
        <v>0</v>
      </c>
      <c r="E260" s="279">
        <v>0.3771626297577855</v>
      </c>
      <c r="F260" s="279">
        <v>0.6228373702422145</v>
      </c>
      <c r="G260" s="280">
        <v>1</v>
      </c>
    </row>
    <row r="261" spans="1:7" ht="13.5" customHeight="1">
      <c r="A261" s="320"/>
      <c r="B261" s="311" t="s">
        <v>231</v>
      </c>
      <c r="C261" s="281" t="s">
        <v>216</v>
      </c>
      <c r="D261" s="282">
        <v>0</v>
      </c>
      <c r="E261" s="283">
        <v>374</v>
      </c>
      <c r="F261" s="283">
        <v>677</v>
      </c>
      <c r="G261" s="284">
        <v>1051</v>
      </c>
    </row>
    <row r="262" spans="1:7" ht="48" customHeight="1">
      <c r="A262" s="320"/>
      <c r="B262" s="312"/>
      <c r="C262" s="277" t="s">
        <v>227</v>
      </c>
      <c r="D262" s="278">
        <v>0</v>
      </c>
      <c r="E262" s="279">
        <v>0.3558515699333967</v>
      </c>
      <c r="F262" s="279">
        <v>0.6441484300666032</v>
      </c>
      <c r="G262" s="280">
        <v>1</v>
      </c>
    </row>
    <row r="263" spans="1:7" ht="13.5" customHeight="1">
      <c r="A263" s="320"/>
      <c r="B263" s="311" t="s">
        <v>232</v>
      </c>
      <c r="C263" s="281" t="s">
        <v>216</v>
      </c>
      <c r="D263" s="282">
        <v>0</v>
      </c>
      <c r="E263" s="283">
        <v>412</v>
      </c>
      <c r="F263" s="283">
        <v>612</v>
      </c>
      <c r="G263" s="284">
        <v>1024</v>
      </c>
    </row>
    <row r="264" spans="1:7" ht="48" customHeight="1">
      <c r="A264" s="320"/>
      <c r="B264" s="312"/>
      <c r="C264" s="277" t="s">
        <v>227</v>
      </c>
      <c r="D264" s="278">
        <v>0</v>
      </c>
      <c r="E264" s="279">
        <v>0.40234375</v>
      </c>
      <c r="F264" s="279">
        <v>0.59765625</v>
      </c>
      <c r="G264" s="280">
        <v>1</v>
      </c>
    </row>
    <row r="265" spans="1:7" ht="13.5" customHeight="1">
      <c r="A265" s="320"/>
      <c r="B265" s="311" t="s">
        <v>233</v>
      </c>
      <c r="C265" s="281" t="s">
        <v>216</v>
      </c>
      <c r="D265" s="282">
        <v>0</v>
      </c>
      <c r="E265" s="283">
        <v>460</v>
      </c>
      <c r="F265" s="283">
        <v>588</v>
      </c>
      <c r="G265" s="284">
        <v>1048</v>
      </c>
    </row>
    <row r="266" spans="1:7" ht="48" customHeight="1">
      <c r="A266" s="320"/>
      <c r="B266" s="312"/>
      <c r="C266" s="277" t="s">
        <v>227</v>
      </c>
      <c r="D266" s="278">
        <v>0</v>
      </c>
      <c r="E266" s="279">
        <v>0.4389312977099237</v>
      </c>
      <c r="F266" s="279">
        <v>0.5610687022900763</v>
      </c>
      <c r="G266" s="280">
        <v>1</v>
      </c>
    </row>
    <row r="267" spans="1:7" ht="13.5" customHeight="1">
      <c r="A267" s="320"/>
      <c r="B267" s="311" t="s">
        <v>234</v>
      </c>
      <c r="C267" s="281" t="s">
        <v>216</v>
      </c>
      <c r="D267" s="282">
        <v>0</v>
      </c>
      <c r="E267" s="283">
        <v>540</v>
      </c>
      <c r="F267" s="283">
        <v>900</v>
      </c>
      <c r="G267" s="284">
        <v>1440</v>
      </c>
    </row>
    <row r="268" spans="1:7" ht="48" customHeight="1">
      <c r="A268" s="320"/>
      <c r="B268" s="312"/>
      <c r="C268" s="277" t="s">
        <v>227</v>
      </c>
      <c r="D268" s="278">
        <v>0</v>
      </c>
      <c r="E268" s="279">
        <v>0.375</v>
      </c>
      <c r="F268" s="279">
        <v>0.625</v>
      </c>
      <c r="G268" s="280">
        <v>1</v>
      </c>
    </row>
    <row r="269" spans="1:7" ht="13.5" customHeight="1">
      <c r="A269" s="320"/>
      <c r="B269" s="311" t="s">
        <v>235</v>
      </c>
      <c r="C269" s="281" t="s">
        <v>216</v>
      </c>
      <c r="D269" s="282">
        <v>0</v>
      </c>
      <c r="E269" s="283">
        <v>309</v>
      </c>
      <c r="F269" s="283">
        <v>514</v>
      </c>
      <c r="G269" s="284">
        <v>823</v>
      </c>
    </row>
    <row r="270" spans="1:7" ht="48" customHeight="1">
      <c r="A270" s="333"/>
      <c r="B270" s="312"/>
      <c r="C270" s="277" t="s">
        <v>227</v>
      </c>
      <c r="D270" s="278">
        <v>0</v>
      </c>
      <c r="E270" s="279">
        <v>0.3754556500607534</v>
      </c>
      <c r="F270" s="279">
        <v>0.6245443499392467</v>
      </c>
      <c r="G270" s="280">
        <v>1</v>
      </c>
    </row>
    <row r="271" spans="1:7" ht="13.5" customHeight="1" thickBot="1">
      <c r="A271" s="313" t="s">
        <v>196</v>
      </c>
      <c r="B271" s="314"/>
      <c r="C271" s="281" t="s">
        <v>216</v>
      </c>
      <c r="D271" s="282">
        <v>2</v>
      </c>
      <c r="E271" s="283">
        <v>3620</v>
      </c>
      <c r="F271" s="283">
        <v>5805</v>
      </c>
      <c r="G271" s="284">
        <v>9427</v>
      </c>
    </row>
    <row r="272" spans="1:7" ht="48" customHeight="1" thickBot="1">
      <c r="A272" s="300"/>
      <c r="B272" s="304"/>
      <c r="C272" s="251" t="s">
        <v>227</v>
      </c>
      <c r="D272" s="285">
        <v>0.00021215657154980373</v>
      </c>
      <c r="E272" s="286">
        <v>0.3840033945051448</v>
      </c>
      <c r="F272" s="286">
        <v>0.6157844489233054</v>
      </c>
      <c r="G272" s="287">
        <v>1</v>
      </c>
    </row>
    <row r="275" ht="15.75">
      <c r="A275" t="s">
        <v>96</v>
      </c>
    </row>
    <row r="278" ht="16.5">
      <c r="A278" t="s">
        <v>90</v>
      </c>
    </row>
    <row r="280" spans="1:3" ht="18" customHeight="1" thickBot="1">
      <c r="A280" s="315" t="s">
        <v>83</v>
      </c>
      <c r="B280" s="304"/>
      <c r="C280" s="304"/>
    </row>
    <row r="281" spans="1:3" ht="13.5" customHeight="1">
      <c r="A281" s="316" t="s">
        <v>156</v>
      </c>
      <c r="B281" s="307"/>
      <c r="C281" s="245" t="s">
        <v>236</v>
      </c>
    </row>
    <row r="282" spans="1:3" ht="13.5" customHeight="1">
      <c r="A282" s="317" t="s">
        <v>158</v>
      </c>
      <c r="B282" s="318"/>
      <c r="C282" s="246" t="s">
        <v>159</v>
      </c>
    </row>
    <row r="283" spans="1:3" ht="58.5" customHeight="1">
      <c r="A283" s="319" t="s">
        <v>160</v>
      </c>
      <c r="B283" s="248" t="s">
        <v>161</v>
      </c>
      <c r="C283" s="249" t="s">
        <v>162</v>
      </c>
    </row>
    <row r="284" spans="1:3" ht="13.5" customHeight="1">
      <c r="A284" s="320"/>
      <c r="B284" s="248" t="s">
        <v>163</v>
      </c>
      <c r="C284" s="246" t="s">
        <v>164</v>
      </c>
    </row>
    <row r="285" spans="1:3" ht="13.5" customHeight="1">
      <c r="A285" s="320"/>
      <c r="B285" s="248" t="s">
        <v>165</v>
      </c>
      <c r="C285" s="246" t="s">
        <v>166</v>
      </c>
    </row>
    <row r="286" spans="1:3" ht="24" customHeight="1">
      <c r="A286" s="320"/>
      <c r="B286" s="248" t="s">
        <v>167</v>
      </c>
      <c r="C286" s="246" t="s">
        <v>204</v>
      </c>
    </row>
    <row r="287" spans="1:3" ht="13.5" customHeight="1">
      <c r="A287" s="320"/>
      <c r="B287" s="248" t="s">
        <v>169</v>
      </c>
      <c r="C287" s="246" t="s">
        <v>168</v>
      </c>
    </row>
    <row r="288" spans="1:3" ht="24" customHeight="1">
      <c r="A288" s="320"/>
      <c r="B288" s="248" t="s">
        <v>170</v>
      </c>
      <c r="C288" s="250">
        <v>9427</v>
      </c>
    </row>
    <row r="289" spans="1:3" ht="24" customHeight="1">
      <c r="A289" s="319" t="s">
        <v>171</v>
      </c>
      <c r="B289" s="248" t="s">
        <v>172</v>
      </c>
      <c r="C289" s="246" t="s">
        <v>173</v>
      </c>
    </row>
    <row r="290" spans="1:3" ht="48" customHeight="1">
      <c r="A290" s="320"/>
      <c r="B290" s="248" t="s">
        <v>174</v>
      </c>
      <c r="C290" s="246" t="s">
        <v>208</v>
      </c>
    </row>
    <row r="291" spans="1:3" ht="58.5" customHeight="1">
      <c r="A291" s="317" t="s">
        <v>176</v>
      </c>
      <c r="B291" s="318"/>
      <c r="C291" s="246" t="s">
        <v>222</v>
      </c>
    </row>
    <row r="292" spans="1:3" ht="13.5" customHeight="1" thickBot="1">
      <c r="A292" s="299" t="s">
        <v>178</v>
      </c>
      <c r="B292" s="248" t="s">
        <v>179</v>
      </c>
      <c r="C292" s="249" t="s">
        <v>237</v>
      </c>
    </row>
    <row r="293" spans="1:3" ht="13.5" customHeight="1">
      <c r="A293" s="320"/>
      <c r="B293" s="248" t="s">
        <v>181</v>
      </c>
      <c r="C293" s="249" t="s">
        <v>238</v>
      </c>
    </row>
    <row r="294" spans="1:3" ht="13.5" customHeight="1">
      <c r="A294" s="320"/>
      <c r="B294" s="248" t="s">
        <v>211</v>
      </c>
      <c r="C294" s="250">
        <v>2</v>
      </c>
    </row>
    <row r="295" spans="1:3" ht="13.5" customHeight="1" thickBot="1">
      <c r="A295" s="300"/>
      <c r="B295" s="251" t="s">
        <v>212</v>
      </c>
      <c r="C295" s="267">
        <v>174762</v>
      </c>
    </row>
    <row r="298" ht="15.75">
      <c r="A298" t="s">
        <v>183</v>
      </c>
    </row>
    <row r="300" spans="1:7" ht="18" customHeight="1" thickBot="1">
      <c r="A300" s="301" t="s">
        <v>91</v>
      </c>
      <c r="B300" s="302"/>
      <c r="C300" s="302"/>
      <c r="D300" s="302"/>
      <c r="E300" s="302"/>
      <c r="F300" s="302"/>
      <c r="G300" s="302"/>
    </row>
    <row r="301" spans="1:7" ht="13.5" customHeight="1">
      <c r="A301" s="179"/>
      <c r="B301" s="305" t="s">
        <v>213</v>
      </c>
      <c r="C301" s="306"/>
      <c r="D301" s="306"/>
      <c r="E301" s="306"/>
      <c r="F301" s="306"/>
      <c r="G301" s="307"/>
    </row>
    <row r="302" spans="1:7" ht="15" customHeight="1">
      <c r="A302" s="181"/>
      <c r="B302" s="308" t="s">
        <v>187</v>
      </c>
      <c r="C302" s="309"/>
      <c r="D302" s="310" t="s">
        <v>188</v>
      </c>
      <c r="E302" s="309"/>
      <c r="F302" s="325" t="s">
        <v>196</v>
      </c>
      <c r="G302" s="326"/>
    </row>
    <row r="303" spans="1:7" ht="15" customHeight="1" thickBot="1">
      <c r="A303" s="182"/>
      <c r="B303" s="268" t="s">
        <v>186</v>
      </c>
      <c r="C303" s="269" t="s">
        <v>190</v>
      </c>
      <c r="D303" s="269" t="s">
        <v>186</v>
      </c>
      <c r="E303" s="269" t="s">
        <v>190</v>
      </c>
      <c r="F303" s="269" t="s">
        <v>186</v>
      </c>
      <c r="G303" s="270" t="s">
        <v>190</v>
      </c>
    </row>
    <row r="304" spans="1:7" ht="79.5" customHeight="1" thickBot="1">
      <c r="A304" s="271" t="s">
        <v>224</v>
      </c>
      <c r="B304" s="288">
        <v>42858899.999236755</v>
      </c>
      <c r="C304" s="273">
        <v>0.9999999999999971</v>
      </c>
      <c r="D304" s="289">
        <v>1.1920928955078125E-07</v>
      </c>
      <c r="E304" s="290">
        <v>2.781436050689678E-15</v>
      </c>
      <c r="F304" s="289">
        <v>42858899.999236874</v>
      </c>
      <c r="G304" s="275">
        <v>1</v>
      </c>
    </row>
    <row r="305" spans="1:7" ht="24.75" customHeight="1">
      <c r="A305" s="335" t="s">
        <v>220</v>
      </c>
      <c r="B305" s="302"/>
      <c r="C305" s="302"/>
      <c r="D305" s="302"/>
      <c r="E305" s="302"/>
      <c r="F305" s="302"/>
      <c r="G305" s="302"/>
    </row>
    <row r="307" spans="1:7" ht="28.5" customHeight="1" thickBot="1">
      <c r="A307" s="301" t="s">
        <v>95</v>
      </c>
      <c r="B307" s="302"/>
      <c r="C307" s="302"/>
      <c r="D307" s="302"/>
      <c r="E307" s="302"/>
      <c r="F307" s="302"/>
      <c r="G307" s="302"/>
    </row>
    <row r="308" spans="1:7" ht="34.5" customHeight="1" thickBot="1">
      <c r="A308" s="183"/>
      <c r="B308" s="180"/>
      <c r="C308" s="170"/>
      <c r="D308" s="327" t="s">
        <v>184</v>
      </c>
      <c r="E308" s="328"/>
      <c r="F308" s="329"/>
      <c r="G308" s="330" t="s">
        <v>196</v>
      </c>
    </row>
    <row r="309" spans="1:7" ht="24.75" customHeight="1" thickBot="1">
      <c r="A309" s="171"/>
      <c r="B309" s="169"/>
      <c r="C309" s="177"/>
      <c r="D309" s="268" t="s">
        <v>193</v>
      </c>
      <c r="E309" s="269" t="s">
        <v>194</v>
      </c>
      <c r="F309" s="269" t="s">
        <v>195</v>
      </c>
      <c r="G309" s="331"/>
    </row>
    <row r="310" spans="1:7" ht="13.5" customHeight="1">
      <c r="A310" s="332" t="s">
        <v>225</v>
      </c>
      <c r="B310" s="334" t="s">
        <v>226</v>
      </c>
      <c r="C310" s="255" t="s">
        <v>216</v>
      </c>
      <c r="D310" s="256">
        <v>0</v>
      </c>
      <c r="E310" s="276">
        <v>790616</v>
      </c>
      <c r="F310" s="276">
        <v>1346050</v>
      </c>
      <c r="G310" s="257">
        <v>2136666</v>
      </c>
    </row>
    <row r="311" spans="1:7" ht="48" customHeight="1">
      <c r="A311" s="320"/>
      <c r="B311" s="312"/>
      <c r="C311" s="277" t="s">
        <v>227</v>
      </c>
      <c r="D311" s="278">
        <v>0</v>
      </c>
      <c r="E311" s="279">
        <v>0.3700232043754148</v>
      </c>
      <c r="F311" s="279">
        <v>0.6299767956245852</v>
      </c>
      <c r="G311" s="280">
        <v>1</v>
      </c>
    </row>
    <row r="312" spans="1:7" ht="13.5" customHeight="1">
      <c r="A312" s="320"/>
      <c r="B312" s="311" t="s">
        <v>228</v>
      </c>
      <c r="C312" s="281" t="s">
        <v>216</v>
      </c>
      <c r="D312" s="282">
        <v>0</v>
      </c>
      <c r="E312" s="283">
        <v>2102205</v>
      </c>
      <c r="F312" s="283">
        <v>3602372</v>
      </c>
      <c r="G312" s="284">
        <v>5704577</v>
      </c>
    </row>
    <row r="313" spans="1:7" ht="48" customHeight="1">
      <c r="A313" s="320"/>
      <c r="B313" s="312"/>
      <c r="C313" s="277" t="s">
        <v>227</v>
      </c>
      <c r="D313" s="278">
        <v>0</v>
      </c>
      <c r="E313" s="279">
        <v>0.36851198607714475</v>
      </c>
      <c r="F313" s="279">
        <v>0.6314880139228553</v>
      </c>
      <c r="G313" s="280">
        <v>1</v>
      </c>
    </row>
    <row r="314" spans="1:7" ht="13.5" customHeight="1">
      <c r="A314" s="320"/>
      <c r="B314" s="311" t="s">
        <v>229</v>
      </c>
      <c r="C314" s="281" t="s">
        <v>216</v>
      </c>
      <c r="D314" s="282">
        <v>6649</v>
      </c>
      <c r="E314" s="283">
        <v>1481374</v>
      </c>
      <c r="F314" s="283">
        <v>2806542</v>
      </c>
      <c r="G314" s="284">
        <v>4294565</v>
      </c>
    </row>
    <row r="315" spans="1:7" ht="48" customHeight="1">
      <c r="A315" s="320"/>
      <c r="B315" s="312"/>
      <c r="C315" s="277" t="s">
        <v>227</v>
      </c>
      <c r="D315" s="278">
        <v>0.001548235968020044</v>
      </c>
      <c r="E315" s="279">
        <v>0.3449415714979282</v>
      </c>
      <c r="F315" s="279">
        <v>0.6535101925340517</v>
      </c>
      <c r="G315" s="280">
        <v>1</v>
      </c>
    </row>
    <row r="316" spans="1:7" ht="13.5" customHeight="1">
      <c r="A316" s="320"/>
      <c r="B316" s="311" t="s">
        <v>230</v>
      </c>
      <c r="C316" s="281" t="s">
        <v>216</v>
      </c>
      <c r="D316" s="282">
        <v>0</v>
      </c>
      <c r="E316" s="283">
        <v>1334128</v>
      </c>
      <c r="F316" s="283">
        <v>2352088</v>
      </c>
      <c r="G316" s="284">
        <v>3686216</v>
      </c>
    </row>
    <row r="317" spans="1:7" ht="48" customHeight="1">
      <c r="A317" s="320"/>
      <c r="B317" s="312"/>
      <c r="C317" s="277" t="s">
        <v>227</v>
      </c>
      <c r="D317" s="278">
        <v>0</v>
      </c>
      <c r="E317" s="279">
        <v>0.3619234466998136</v>
      </c>
      <c r="F317" s="279">
        <v>0.6380765533001864</v>
      </c>
      <c r="G317" s="280">
        <v>1</v>
      </c>
    </row>
    <row r="318" spans="1:7" ht="13.5" customHeight="1">
      <c r="A318" s="320"/>
      <c r="B318" s="311" t="s">
        <v>231</v>
      </c>
      <c r="C318" s="281" t="s">
        <v>216</v>
      </c>
      <c r="D318" s="282">
        <v>0</v>
      </c>
      <c r="E318" s="283">
        <v>1587229</v>
      </c>
      <c r="F318" s="283">
        <v>2892934</v>
      </c>
      <c r="G318" s="284">
        <v>4480163</v>
      </c>
    </row>
    <row r="319" spans="1:7" ht="48" customHeight="1">
      <c r="A319" s="320"/>
      <c r="B319" s="312"/>
      <c r="C319" s="277" t="s">
        <v>227</v>
      </c>
      <c r="D319" s="278">
        <v>0</v>
      </c>
      <c r="E319" s="279">
        <v>0.35427929742734804</v>
      </c>
      <c r="F319" s="279">
        <v>0.6457207025726519</v>
      </c>
      <c r="G319" s="280">
        <v>1</v>
      </c>
    </row>
    <row r="320" spans="1:7" ht="13.5" customHeight="1">
      <c r="A320" s="320"/>
      <c r="B320" s="311" t="s">
        <v>232</v>
      </c>
      <c r="C320" s="281" t="s">
        <v>216</v>
      </c>
      <c r="D320" s="282">
        <v>0</v>
      </c>
      <c r="E320" s="283">
        <v>1812127</v>
      </c>
      <c r="F320" s="283">
        <v>2926949</v>
      </c>
      <c r="G320" s="284">
        <v>4739076</v>
      </c>
    </row>
    <row r="321" spans="1:7" ht="48" customHeight="1">
      <c r="A321" s="320"/>
      <c r="B321" s="312"/>
      <c r="C321" s="277" t="s">
        <v>227</v>
      </c>
      <c r="D321" s="278">
        <v>0</v>
      </c>
      <c r="E321" s="279">
        <v>0.3823798141241035</v>
      </c>
      <c r="F321" s="279">
        <v>0.6176201858758965</v>
      </c>
      <c r="G321" s="280">
        <v>1</v>
      </c>
    </row>
    <row r="322" spans="1:7" ht="13.5" customHeight="1">
      <c r="A322" s="320"/>
      <c r="B322" s="311" t="s">
        <v>233</v>
      </c>
      <c r="C322" s="281" t="s">
        <v>216</v>
      </c>
      <c r="D322" s="282">
        <v>0</v>
      </c>
      <c r="E322" s="283">
        <v>2821560</v>
      </c>
      <c r="F322" s="283">
        <v>3665193</v>
      </c>
      <c r="G322" s="284">
        <v>6486753</v>
      </c>
    </row>
    <row r="323" spans="1:7" ht="48" customHeight="1">
      <c r="A323" s="320"/>
      <c r="B323" s="312"/>
      <c r="C323" s="277" t="s">
        <v>227</v>
      </c>
      <c r="D323" s="278">
        <v>0</v>
      </c>
      <c r="E323" s="279">
        <v>0.4349726280621445</v>
      </c>
      <c r="F323" s="279">
        <v>0.5650273719378555</v>
      </c>
      <c r="G323" s="280">
        <v>1</v>
      </c>
    </row>
    <row r="324" spans="1:7" ht="13.5" customHeight="1">
      <c r="A324" s="320"/>
      <c r="B324" s="311" t="s">
        <v>234</v>
      </c>
      <c r="C324" s="281" t="s">
        <v>216</v>
      </c>
      <c r="D324" s="282">
        <v>0</v>
      </c>
      <c r="E324" s="283">
        <v>2520609</v>
      </c>
      <c r="F324" s="283">
        <v>4453401</v>
      </c>
      <c r="G324" s="284">
        <v>6974010</v>
      </c>
    </row>
    <row r="325" spans="1:7" ht="48" customHeight="1">
      <c r="A325" s="320"/>
      <c r="B325" s="312"/>
      <c r="C325" s="277" t="s">
        <v>227</v>
      </c>
      <c r="D325" s="278">
        <v>0</v>
      </c>
      <c r="E325" s="279">
        <v>0.3614289339992343</v>
      </c>
      <c r="F325" s="279">
        <v>0.6385710660007657</v>
      </c>
      <c r="G325" s="280">
        <v>1</v>
      </c>
    </row>
    <row r="326" spans="1:7" ht="13.5" customHeight="1">
      <c r="A326" s="320"/>
      <c r="B326" s="311" t="s">
        <v>235</v>
      </c>
      <c r="C326" s="281" t="s">
        <v>216</v>
      </c>
      <c r="D326" s="282">
        <v>0</v>
      </c>
      <c r="E326" s="283">
        <v>1594222</v>
      </c>
      <c r="F326" s="283">
        <v>2762651</v>
      </c>
      <c r="G326" s="284">
        <v>4356873</v>
      </c>
    </row>
    <row r="327" spans="1:7" ht="48" customHeight="1">
      <c r="A327" s="333"/>
      <c r="B327" s="312"/>
      <c r="C327" s="277" t="s">
        <v>227</v>
      </c>
      <c r="D327" s="278">
        <v>0</v>
      </c>
      <c r="E327" s="279">
        <v>0.3659096787994509</v>
      </c>
      <c r="F327" s="279">
        <v>0.6340903212005491</v>
      </c>
      <c r="G327" s="280">
        <v>1</v>
      </c>
    </row>
    <row r="328" spans="1:7" ht="13.5" customHeight="1" thickBot="1">
      <c r="A328" s="313" t="s">
        <v>196</v>
      </c>
      <c r="B328" s="314"/>
      <c r="C328" s="281" t="s">
        <v>216</v>
      </c>
      <c r="D328" s="282">
        <v>6649</v>
      </c>
      <c r="E328" s="283">
        <v>16044070</v>
      </c>
      <c r="F328" s="283">
        <v>26808180</v>
      </c>
      <c r="G328" s="284">
        <v>42858899</v>
      </c>
    </row>
    <row r="329" spans="1:7" ht="48" customHeight="1" thickBot="1">
      <c r="A329" s="300"/>
      <c r="B329" s="304"/>
      <c r="C329" s="251" t="s">
        <v>227</v>
      </c>
      <c r="D329" s="285">
        <v>0.0001551369763371663</v>
      </c>
      <c r="E329" s="286">
        <v>0.3743462938700315</v>
      </c>
      <c r="F329" s="286">
        <v>0.6254985691536313</v>
      </c>
      <c r="G329" s="287">
        <v>1</v>
      </c>
    </row>
    <row r="332" ht="15.75">
      <c r="A332" t="s">
        <v>97</v>
      </c>
    </row>
    <row r="335" ht="16.5">
      <c r="A335" t="s">
        <v>90</v>
      </c>
    </row>
    <row r="337" spans="1:3" ht="18" customHeight="1" thickBot="1">
      <c r="A337" s="315" t="s">
        <v>83</v>
      </c>
      <c r="B337" s="304"/>
      <c r="C337" s="304"/>
    </row>
    <row r="338" spans="1:3" ht="13.5" customHeight="1">
      <c r="A338" s="316" t="s">
        <v>156</v>
      </c>
      <c r="B338" s="307"/>
      <c r="C338" s="245" t="s">
        <v>239</v>
      </c>
    </row>
    <row r="339" spans="1:3" ht="13.5" customHeight="1">
      <c r="A339" s="317" t="s">
        <v>158</v>
      </c>
      <c r="B339" s="318"/>
      <c r="C339" s="246" t="s">
        <v>159</v>
      </c>
    </row>
    <row r="340" spans="1:3" ht="58.5" customHeight="1">
      <c r="A340" s="319" t="s">
        <v>160</v>
      </c>
      <c r="B340" s="248" t="s">
        <v>161</v>
      </c>
      <c r="C340" s="249" t="s">
        <v>162</v>
      </c>
    </row>
    <row r="341" spans="1:3" ht="13.5" customHeight="1">
      <c r="A341" s="320"/>
      <c r="B341" s="248" t="s">
        <v>163</v>
      </c>
      <c r="C341" s="246" t="s">
        <v>164</v>
      </c>
    </row>
    <row r="342" spans="1:3" ht="13.5" customHeight="1">
      <c r="A342" s="320"/>
      <c r="B342" s="248" t="s">
        <v>165</v>
      </c>
      <c r="C342" s="246" t="s">
        <v>166</v>
      </c>
    </row>
    <row r="343" spans="1:3" ht="13.5" customHeight="1">
      <c r="A343" s="320"/>
      <c r="B343" s="248" t="s">
        <v>167</v>
      </c>
      <c r="C343" s="246" t="s">
        <v>168</v>
      </c>
    </row>
    <row r="344" spans="1:3" ht="13.5" customHeight="1">
      <c r="A344" s="320"/>
      <c r="B344" s="248" t="s">
        <v>169</v>
      </c>
      <c r="C344" s="246" t="s">
        <v>168</v>
      </c>
    </row>
    <row r="345" spans="1:3" ht="24" customHeight="1">
      <c r="A345" s="320"/>
      <c r="B345" s="248" t="s">
        <v>170</v>
      </c>
      <c r="C345" s="250">
        <v>9427</v>
      </c>
    </row>
    <row r="346" spans="1:3" ht="24" customHeight="1">
      <c r="A346" s="319" t="s">
        <v>171</v>
      </c>
      <c r="B346" s="248" t="s">
        <v>172</v>
      </c>
      <c r="C346" s="246" t="s">
        <v>173</v>
      </c>
    </row>
    <row r="347" spans="1:3" ht="48" customHeight="1">
      <c r="A347" s="320"/>
      <c r="B347" s="248" t="s">
        <v>174</v>
      </c>
      <c r="C347" s="246" t="s">
        <v>208</v>
      </c>
    </row>
    <row r="348" spans="1:3" ht="58.5" customHeight="1">
      <c r="A348" s="317" t="s">
        <v>176</v>
      </c>
      <c r="B348" s="318"/>
      <c r="C348" s="246" t="s">
        <v>240</v>
      </c>
    </row>
    <row r="349" spans="1:3" ht="13.5" customHeight="1" thickBot="1">
      <c r="A349" s="299" t="s">
        <v>178</v>
      </c>
      <c r="B349" s="248" t="s">
        <v>179</v>
      </c>
      <c r="C349" s="249" t="s">
        <v>241</v>
      </c>
    </row>
    <row r="350" spans="1:3" ht="13.5" customHeight="1">
      <c r="A350" s="320"/>
      <c r="B350" s="248" t="s">
        <v>181</v>
      </c>
      <c r="C350" s="249" t="s">
        <v>242</v>
      </c>
    </row>
    <row r="351" spans="1:3" ht="13.5" customHeight="1">
      <c r="A351" s="320"/>
      <c r="B351" s="248" t="s">
        <v>211</v>
      </c>
      <c r="C351" s="250">
        <v>2</v>
      </c>
    </row>
    <row r="352" spans="1:3" ht="13.5" customHeight="1" thickBot="1">
      <c r="A352" s="300"/>
      <c r="B352" s="251" t="s">
        <v>212</v>
      </c>
      <c r="C352" s="267">
        <v>174762</v>
      </c>
    </row>
    <row r="355" ht="15.75">
      <c r="A355" t="s">
        <v>183</v>
      </c>
    </row>
    <row r="357" spans="1:7" ht="18" customHeight="1" thickBot="1">
      <c r="A357" s="301" t="s">
        <v>91</v>
      </c>
      <c r="B357" s="302"/>
      <c r="C357" s="302"/>
      <c r="D357" s="302"/>
      <c r="E357" s="302"/>
      <c r="F357" s="302"/>
      <c r="G357" s="302"/>
    </row>
    <row r="358" spans="1:7" ht="13.5" customHeight="1">
      <c r="A358" s="179"/>
      <c r="B358" s="305" t="s">
        <v>213</v>
      </c>
      <c r="C358" s="306"/>
      <c r="D358" s="306"/>
      <c r="E358" s="306"/>
      <c r="F358" s="306"/>
      <c r="G358" s="307"/>
    </row>
    <row r="359" spans="1:7" ht="15" customHeight="1">
      <c r="A359" s="181"/>
      <c r="B359" s="308" t="s">
        <v>187</v>
      </c>
      <c r="C359" s="309"/>
      <c r="D359" s="310" t="s">
        <v>188</v>
      </c>
      <c r="E359" s="309"/>
      <c r="F359" s="325" t="s">
        <v>196</v>
      </c>
      <c r="G359" s="326"/>
    </row>
    <row r="360" spans="1:7" ht="15" customHeight="1" thickBot="1">
      <c r="A360" s="182"/>
      <c r="B360" s="268" t="s">
        <v>186</v>
      </c>
      <c r="C360" s="269" t="s">
        <v>190</v>
      </c>
      <c r="D360" s="269" t="s">
        <v>186</v>
      </c>
      <c r="E360" s="269" t="s">
        <v>190</v>
      </c>
      <c r="F360" s="269" t="s">
        <v>186</v>
      </c>
      <c r="G360" s="270" t="s">
        <v>190</v>
      </c>
    </row>
    <row r="361" spans="1:7" ht="69" customHeight="1" thickBot="1">
      <c r="A361" s="271" t="s">
        <v>243</v>
      </c>
      <c r="B361" s="272">
        <v>9427</v>
      </c>
      <c r="C361" s="273">
        <v>1</v>
      </c>
      <c r="D361" s="274">
        <v>0</v>
      </c>
      <c r="E361" s="273">
        <v>0</v>
      </c>
      <c r="F361" s="274">
        <v>9427</v>
      </c>
      <c r="G361" s="275">
        <v>1</v>
      </c>
    </row>
    <row r="363" spans="1:7" ht="28.5" customHeight="1" thickBot="1">
      <c r="A363" s="301" t="s">
        <v>98</v>
      </c>
      <c r="B363" s="302"/>
      <c r="C363" s="302"/>
      <c r="D363" s="302"/>
      <c r="E363" s="302"/>
      <c r="F363" s="302"/>
      <c r="G363" s="302"/>
    </row>
    <row r="364" spans="1:7" ht="34.5" customHeight="1" thickBot="1">
      <c r="A364" s="183"/>
      <c r="B364" s="180"/>
      <c r="C364" s="170"/>
      <c r="D364" s="327" t="s">
        <v>184</v>
      </c>
      <c r="E364" s="328"/>
      <c r="F364" s="329"/>
      <c r="G364" s="330" t="s">
        <v>196</v>
      </c>
    </row>
    <row r="365" spans="1:7" ht="24.75" customHeight="1" thickBot="1">
      <c r="A365" s="171"/>
      <c r="B365" s="169"/>
      <c r="C365" s="177"/>
      <c r="D365" s="268" t="s">
        <v>193</v>
      </c>
      <c r="E365" s="269" t="s">
        <v>194</v>
      </c>
      <c r="F365" s="269" t="s">
        <v>195</v>
      </c>
      <c r="G365" s="331"/>
    </row>
    <row r="366" spans="1:7" ht="13.5" customHeight="1">
      <c r="A366" s="332" t="s">
        <v>244</v>
      </c>
      <c r="B366" s="334" t="s">
        <v>245</v>
      </c>
      <c r="C366" s="255" t="s">
        <v>216</v>
      </c>
      <c r="D366" s="256">
        <v>1</v>
      </c>
      <c r="E366" s="276">
        <v>2972</v>
      </c>
      <c r="F366" s="276">
        <v>4655</v>
      </c>
      <c r="G366" s="257">
        <v>7628</v>
      </c>
    </row>
    <row r="367" spans="1:7" ht="24" customHeight="1">
      <c r="A367" s="320"/>
      <c r="B367" s="312"/>
      <c r="C367" s="277" t="s">
        <v>246</v>
      </c>
      <c r="D367" s="278">
        <v>0.00013109596224436288</v>
      </c>
      <c r="E367" s="279">
        <v>0.38961719979024645</v>
      </c>
      <c r="F367" s="279">
        <v>0.6102517042475092</v>
      </c>
      <c r="G367" s="280">
        <v>1</v>
      </c>
    </row>
    <row r="368" spans="1:7" ht="13.5" customHeight="1">
      <c r="A368" s="320"/>
      <c r="B368" s="311" t="s">
        <v>247</v>
      </c>
      <c r="C368" s="281" t="s">
        <v>216</v>
      </c>
      <c r="D368" s="282">
        <v>1</v>
      </c>
      <c r="E368" s="283">
        <v>648</v>
      </c>
      <c r="F368" s="283">
        <v>1150</v>
      </c>
      <c r="G368" s="284">
        <v>1799</v>
      </c>
    </row>
    <row r="369" spans="1:7" ht="24" customHeight="1">
      <c r="A369" s="333"/>
      <c r="B369" s="312"/>
      <c r="C369" s="277" t="s">
        <v>246</v>
      </c>
      <c r="D369" s="278">
        <v>0.0005558643690939411</v>
      </c>
      <c r="E369" s="279">
        <v>0.3602001111728738</v>
      </c>
      <c r="F369" s="279">
        <v>0.6392440244580322</v>
      </c>
      <c r="G369" s="280">
        <v>1</v>
      </c>
    </row>
    <row r="370" spans="1:7" ht="13.5" customHeight="1" thickBot="1">
      <c r="A370" s="313" t="s">
        <v>196</v>
      </c>
      <c r="B370" s="314"/>
      <c r="C370" s="281" t="s">
        <v>216</v>
      </c>
      <c r="D370" s="282">
        <v>2</v>
      </c>
      <c r="E370" s="283">
        <v>3620</v>
      </c>
      <c r="F370" s="283">
        <v>5805</v>
      </c>
      <c r="G370" s="284">
        <v>9427</v>
      </c>
    </row>
    <row r="371" spans="1:7" ht="24" customHeight="1" thickBot="1">
      <c r="A371" s="300"/>
      <c r="B371" s="304"/>
      <c r="C371" s="251" t="s">
        <v>246</v>
      </c>
      <c r="D371" s="285">
        <v>0.00021215657154980373</v>
      </c>
      <c r="E371" s="286">
        <v>0.3840033945051448</v>
      </c>
      <c r="F371" s="286">
        <v>0.6157844489233054</v>
      </c>
      <c r="G371" s="287">
        <v>1</v>
      </c>
    </row>
    <row r="374" ht="15.75">
      <c r="A374" t="s">
        <v>99</v>
      </c>
    </row>
    <row r="377" ht="16.5">
      <c r="A377" t="s">
        <v>90</v>
      </c>
    </row>
    <row r="379" spans="1:3" ht="18" customHeight="1" thickBot="1">
      <c r="A379" s="315" t="s">
        <v>83</v>
      </c>
      <c r="B379" s="304"/>
      <c r="C379" s="304"/>
    </row>
    <row r="380" spans="1:3" ht="13.5" customHeight="1">
      <c r="A380" s="316" t="s">
        <v>156</v>
      </c>
      <c r="B380" s="307"/>
      <c r="C380" s="245" t="s">
        <v>248</v>
      </c>
    </row>
    <row r="381" spans="1:3" ht="13.5" customHeight="1">
      <c r="A381" s="317" t="s">
        <v>158</v>
      </c>
      <c r="B381" s="318"/>
      <c r="C381" s="246" t="s">
        <v>159</v>
      </c>
    </row>
    <row r="382" spans="1:3" ht="58.5" customHeight="1">
      <c r="A382" s="319" t="s">
        <v>160</v>
      </c>
      <c r="B382" s="248" t="s">
        <v>161</v>
      </c>
      <c r="C382" s="249" t="s">
        <v>162</v>
      </c>
    </row>
    <row r="383" spans="1:3" ht="13.5" customHeight="1">
      <c r="A383" s="320"/>
      <c r="B383" s="248" t="s">
        <v>163</v>
      </c>
      <c r="C383" s="246" t="s">
        <v>164</v>
      </c>
    </row>
    <row r="384" spans="1:3" ht="13.5" customHeight="1">
      <c r="A384" s="320"/>
      <c r="B384" s="248" t="s">
        <v>165</v>
      </c>
      <c r="C384" s="246" t="s">
        <v>166</v>
      </c>
    </row>
    <row r="385" spans="1:3" ht="24" customHeight="1">
      <c r="A385" s="320"/>
      <c r="B385" s="248" t="s">
        <v>167</v>
      </c>
      <c r="C385" s="246" t="s">
        <v>204</v>
      </c>
    </row>
    <row r="386" spans="1:3" ht="13.5" customHeight="1">
      <c r="A386" s="320"/>
      <c r="B386" s="248" t="s">
        <v>169</v>
      </c>
      <c r="C386" s="246" t="s">
        <v>168</v>
      </c>
    </row>
    <row r="387" spans="1:3" ht="24" customHeight="1">
      <c r="A387" s="320"/>
      <c r="B387" s="248" t="s">
        <v>170</v>
      </c>
      <c r="C387" s="250">
        <v>9427</v>
      </c>
    </row>
    <row r="388" spans="1:3" ht="24" customHeight="1">
      <c r="A388" s="319" t="s">
        <v>171</v>
      </c>
      <c r="B388" s="248" t="s">
        <v>172</v>
      </c>
      <c r="C388" s="246" t="s">
        <v>173</v>
      </c>
    </row>
    <row r="389" spans="1:3" ht="48" customHeight="1">
      <c r="A389" s="320"/>
      <c r="B389" s="248" t="s">
        <v>174</v>
      </c>
      <c r="C389" s="246" t="s">
        <v>208</v>
      </c>
    </row>
    <row r="390" spans="1:3" ht="58.5" customHeight="1">
      <c r="A390" s="317" t="s">
        <v>176</v>
      </c>
      <c r="B390" s="318"/>
      <c r="C390" s="246" t="s">
        <v>240</v>
      </c>
    </row>
    <row r="391" spans="1:3" ht="13.5" customHeight="1" thickBot="1">
      <c r="A391" s="299" t="s">
        <v>178</v>
      </c>
      <c r="B391" s="248" t="s">
        <v>179</v>
      </c>
      <c r="C391" s="249" t="s">
        <v>182</v>
      </c>
    </row>
    <row r="392" spans="1:3" ht="13.5" customHeight="1">
      <c r="A392" s="320"/>
      <c r="B392" s="248" t="s">
        <v>181</v>
      </c>
      <c r="C392" s="249" t="s">
        <v>249</v>
      </c>
    </row>
    <row r="393" spans="1:3" ht="13.5" customHeight="1">
      <c r="A393" s="320"/>
      <c r="B393" s="248" t="s">
        <v>211</v>
      </c>
      <c r="C393" s="250">
        <v>2</v>
      </c>
    </row>
    <row r="394" spans="1:3" ht="13.5" customHeight="1" thickBot="1">
      <c r="A394" s="300"/>
      <c r="B394" s="251" t="s">
        <v>212</v>
      </c>
      <c r="C394" s="267">
        <v>174762</v>
      </c>
    </row>
    <row r="397" ht="15.75">
      <c r="A397" t="s">
        <v>183</v>
      </c>
    </row>
    <row r="399" spans="1:7" ht="18" customHeight="1" thickBot="1">
      <c r="A399" s="301" t="s">
        <v>91</v>
      </c>
      <c r="B399" s="302"/>
      <c r="C399" s="302"/>
      <c r="D399" s="302"/>
      <c r="E399" s="302"/>
      <c r="F399" s="302"/>
      <c r="G399" s="302"/>
    </row>
    <row r="400" spans="1:7" ht="13.5" customHeight="1">
      <c r="A400" s="179"/>
      <c r="B400" s="305" t="s">
        <v>213</v>
      </c>
      <c r="C400" s="306"/>
      <c r="D400" s="306"/>
      <c r="E400" s="306"/>
      <c r="F400" s="306"/>
      <c r="G400" s="307"/>
    </row>
    <row r="401" spans="1:7" ht="15" customHeight="1">
      <c r="A401" s="181"/>
      <c r="B401" s="308" t="s">
        <v>187</v>
      </c>
      <c r="C401" s="309"/>
      <c r="D401" s="310" t="s">
        <v>188</v>
      </c>
      <c r="E401" s="309"/>
      <c r="F401" s="325" t="s">
        <v>196</v>
      </c>
      <c r="G401" s="326"/>
    </row>
    <row r="402" spans="1:7" ht="15" customHeight="1" thickBot="1">
      <c r="A402" s="182"/>
      <c r="B402" s="268" t="s">
        <v>186</v>
      </c>
      <c r="C402" s="269" t="s">
        <v>190</v>
      </c>
      <c r="D402" s="269" t="s">
        <v>186</v>
      </c>
      <c r="E402" s="269" t="s">
        <v>190</v>
      </c>
      <c r="F402" s="269" t="s">
        <v>186</v>
      </c>
      <c r="G402" s="270" t="s">
        <v>190</v>
      </c>
    </row>
    <row r="403" spans="1:7" ht="69" customHeight="1" thickBot="1">
      <c r="A403" s="271" t="s">
        <v>243</v>
      </c>
      <c r="B403" s="288">
        <v>42858899.9992367</v>
      </c>
      <c r="C403" s="273">
        <v>0.999999999999996</v>
      </c>
      <c r="D403" s="289">
        <v>1.7136335372924805E-07</v>
      </c>
      <c r="E403" s="290">
        <v>3.998314322866411E-15</v>
      </c>
      <c r="F403" s="289">
        <v>42858899.999236874</v>
      </c>
      <c r="G403" s="275">
        <v>1</v>
      </c>
    </row>
    <row r="404" spans="1:7" ht="24.75" customHeight="1">
      <c r="A404" s="335" t="s">
        <v>220</v>
      </c>
      <c r="B404" s="302"/>
      <c r="C404" s="302"/>
      <c r="D404" s="302"/>
      <c r="E404" s="302"/>
      <c r="F404" s="302"/>
      <c r="G404" s="302"/>
    </row>
    <row r="406" spans="1:7" ht="28.5" customHeight="1" thickBot="1">
      <c r="A406" s="301" t="s">
        <v>98</v>
      </c>
      <c r="B406" s="302"/>
      <c r="C406" s="302"/>
      <c r="D406" s="302"/>
      <c r="E406" s="302"/>
      <c r="F406" s="302"/>
      <c r="G406" s="302"/>
    </row>
    <row r="407" spans="1:7" ht="34.5" customHeight="1" thickBot="1">
      <c r="A407" s="183"/>
      <c r="B407" s="180"/>
      <c r="C407" s="170"/>
      <c r="D407" s="327" t="s">
        <v>184</v>
      </c>
      <c r="E407" s="328"/>
      <c r="F407" s="329"/>
      <c r="G407" s="330" t="s">
        <v>196</v>
      </c>
    </row>
    <row r="408" spans="1:7" ht="24.75" customHeight="1" thickBot="1">
      <c r="A408" s="171"/>
      <c r="B408" s="169"/>
      <c r="C408" s="177"/>
      <c r="D408" s="268" t="s">
        <v>193</v>
      </c>
      <c r="E408" s="269" t="s">
        <v>194</v>
      </c>
      <c r="F408" s="269" t="s">
        <v>195</v>
      </c>
      <c r="G408" s="331"/>
    </row>
    <row r="409" spans="1:7" ht="13.5" customHeight="1">
      <c r="A409" s="332" t="s">
        <v>244</v>
      </c>
      <c r="B409" s="334" t="s">
        <v>245</v>
      </c>
      <c r="C409" s="255" t="s">
        <v>216</v>
      </c>
      <c r="D409" s="256">
        <v>2218</v>
      </c>
      <c r="E409" s="276">
        <v>13240980</v>
      </c>
      <c r="F409" s="276">
        <v>21566451</v>
      </c>
      <c r="G409" s="257">
        <v>34809649</v>
      </c>
    </row>
    <row r="410" spans="1:7" ht="24" customHeight="1">
      <c r="A410" s="320"/>
      <c r="B410" s="312"/>
      <c r="C410" s="277" t="s">
        <v>246</v>
      </c>
      <c r="D410" s="278">
        <v>6.371796509640186E-05</v>
      </c>
      <c r="E410" s="279">
        <v>0.3803824623454261</v>
      </c>
      <c r="F410" s="279">
        <v>0.6195538196894774</v>
      </c>
      <c r="G410" s="280">
        <v>1</v>
      </c>
    </row>
    <row r="411" spans="1:7" ht="13.5" customHeight="1">
      <c r="A411" s="320"/>
      <c r="B411" s="311" t="s">
        <v>247</v>
      </c>
      <c r="C411" s="281" t="s">
        <v>216</v>
      </c>
      <c r="D411" s="282">
        <v>4432</v>
      </c>
      <c r="E411" s="283">
        <v>2803090</v>
      </c>
      <c r="F411" s="283">
        <v>5241728</v>
      </c>
      <c r="G411" s="284">
        <v>8049250</v>
      </c>
    </row>
    <row r="412" spans="1:7" ht="24" customHeight="1">
      <c r="A412" s="333"/>
      <c r="B412" s="312"/>
      <c r="C412" s="277" t="s">
        <v>246</v>
      </c>
      <c r="D412" s="278">
        <v>0.000550610305307948</v>
      </c>
      <c r="E412" s="279">
        <v>0.3482423828306985</v>
      </c>
      <c r="F412" s="279">
        <v>0.6512070068639936</v>
      </c>
      <c r="G412" s="280">
        <v>1</v>
      </c>
    </row>
    <row r="413" spans="1:7" ht="13.5" customHeight="1" thickBot="1">
      <c r="A413" s="313" t="s">
        <v>196</v>
      </c>
      <c r="B413" s="314"/>
      <c r="C413" s="281" t="s">
        <v>216</v>
      </c>
      <c r="D413" s="282">
        <v>6650</v>
      </c>
      <c r="E413" s="283">
        <v>16044070</v>
      </c>
      <c r="F413" s="283">
        <v>26808179</v>
      </c>
      <c r="G413" s="284">
        <v>42858899</v>
      </c>
    </row>
    <row r="414" spans="1:7" ht="24" customHeight="1" thickBot="1">
      <c r="A414" s="300"/>
      <c r="B414" s="304"/>
      <c r="C414" s="251" t="s">
        <v>246</v>
      </c>
      <c r="D414" s="285">
        <v>0.00015516030871441658</v>
      </c>
      <c r="E414" s="286">
        <v>0.3743462938700315</v>
      </c>
      <c r="F414" s="286">
        <v>0.6254985458212541</v>
      </c>
      <c r="G414" s="287">
        <v>1</v>
      </c>
    </row>
    <row r="417" ht="15.75">
      <c r="A417" t="s">
        <v>100</v>
      </c>
    </row>
    <row r="420" ht="16.5">
      <c r="A420" t="s">
        <v>90</v>
      </c>
    </row>
    <row r="422" spans="1:3" ht="18" customHeight="1" thickBot="1">
      <c r="A422" s="315" t="s">
        <v>83</v>
      </c>
      <c r="B422" s="304"/>
      <c r="C422" s="304"/>
    </row>
    <row r="423" spans="1:3" ht="13.5" customHeight="1">
      <c r="A423" s="316" t="s">
        <v>156</v>
      </c>
      <c r="B423" s="307"/>
      <c r="C423" s="245" t="s">
        <v>250</v>
      </c>
    </row>
    <row r="424" spans="1:3" ht="13.5" customHeight="1">
      <c r="A424" s="317" t="s">
        <v>158</v>
      </c>
      <c r="B424" s="318"/>
      <c r="C424" s="246" t="s">
        <v>159</v>
      </c>
    </row>
    <row r="425" spans="1:3" ht="58.5" customHeight="1">
      <c r="A425" s="319" t="s">
        <v>160</v>
      </c>
      <c r="B425" s="248" t="s">
        <v>161</v>
      </c>
      <c r="C425" s="249" t="s">
        <v>162</v>
      </c>
    </row>
    <row r="426" spans="1:3" ht="13.5" customHeight="1">
      <c r="A426" s="320"/>
      <c r="B426" s="248" t="s">
        <v>163</v>
      </c>
      <c r="C426" s="246" t="s">
        <v>164</v>
      </c>
    </row>
    <row r="427" spans="1:3" ht="13.5" customHeight="1">
      <c r="A427" s="320"/>
      <c r="B427" s="248" t="s">
        <v>165</v>
      </c>
      <c r="C427" s="246" t="s">
        <v>166</v>
      </c>
    </row>
    <row r="428" spans="1:3" ht="13.5" customHeight="1">
      <c r="A428" s="320"/>
      <c r="B428" s="248" t="s">
        <v>167</v>
      </c>
      <c r="C428" s="246" t="s">
        <v>168</v>
      </c>
    </row>
    <row r="429" spans="1:3" ht="13.5" customHeight="1">
      <c r="A429" s="320"/>
      <c r="B429" s="248" t="s">
        <v>169</v>
      </c>
      <c r="C429" s="246" t="s">
        <v>168</v>
      </c>
    </row>
    <row r="430" spans="1:3" ht="24" customHeight="1">
      <c r="A430" s="320"/>
      <c r="B430" s="248" t="s">
        <v>170</v>
      </c>
      <c r="C430" s="250">
        <v>9427</v>
      </c>
    </row>
    <row r="431" spans="1:3" ht="24" customHeight="1">
      <c r="A431" s="319" t="s">
        <v>171</v>
      </c>
      <c r="B431" s="248" t="s">
        <v>172</v>
      </c>
      <c r="C431" s="246" t="s">
        <v>173</v>
      </c>
    </row>
    <row r="432" spans="1:3" ht="48" customHeight="1">
      <c r="A432" s="320"/>
      <c r="B432" s="248" t="s">
        <v>174</v>
      </c>
      <c r="C432" s="246" t="s">
        <v>208</v>
      </c>
    </row>
    <row r="433" spans="1:3" ht="58.5" customHeight="1">
      <c r="A433" s="317" t="s">
        <v>176</v>
      </c>
      <c r="B433" s="318"/>
      <c r="C433" s="246" t="s">
        <v>251</v>
      </c>
    </row>
    <row r="434" spans="1:3" ht="13.5" customHeight="1" thickBot="1">
      <c r="A434" s="299" t="s">
        <v>178</v>
      </c>
      <c r="B434" s="248" t="s">
        <v>179</v>
      </c>
      <c r="C434" s="249" t="s">
        <v>252</v>
      </c>
    </row>
    <row r="435" spans="1:3" ht="13.5" customHeight="1">
      <c r="A435" s="320"/>
      <c r="B435" s="248" t="s">
        <v>181</v>
      </c>
      <c r="C435" s="249" t="s">
        <v>210</v>
      </c>
    </row>
    <row r="436" spans="1:3" ht="13.5" customHeight="1">
      <c r="A436" s="320"/>
      <c r="B436" s="248" t="s">
        <v>211</v>
      </c>
      <c r="C436" s="250">
        <v>2</v>
      </c>
    </row>
    <row r="437" spans="1:3" ht="13.5" customHeight="1" thickBot="1">
      <c r="A437" s="300"/>
      <c r="B437" s="251" t="s">
        <v>212</v>
      </c>
      <c r="C437" s="267">
        <v>174762</v>
      </c>
    </row>
    <row r="440" ht="15.75">
      <c r="A440" t="s">
        <v>183</v>
      </c>
    </row>
    <row r="442" spans="1:7" ht="18" customHeight="1" thickBot="1">
      <c r="A442" s="301" t="s">
        <v>91</v>
      </c>
      <c r="B442" s="302"/>
      <c r="C442" s="302"/>
      <c r="D442" s="302"/>
      <c r="E442" s="302"/>
      <c r="F442" s="302"/>
      <c r="G442" s="302"/>
    </row>
    <row r="443" spans="1:7" ht="13.5" customHeight="1">
      <c r="A443" s="179"/>
      <c r="B443" s="305" t="s">
        <v>213</v>
      </c>
      <c r="C443" s="306"/>
      <c r="D443" s="306"/>
      <c r="E443" s="306"/>
      <c r="F443" s="306"/>
      <c r="G443" s="307"/>
    </row>
    <row r="444" spans="1:7" ht="15" customHeight="1">
      <c r="A444" s="181"/>
      <c r="B444" s="308" t="s">
        <v>187</v>
      </c>
      <c r="C444" s="309"/>
      <c r="D444" s="310" t="s">
        <v>188</v>
      </c>
      <c r="E444" s="309"/>
      <c r="F444" s="325" t="s">
        <v>196</v>
      </c>
      <c r="G444" s="326"/>
    </row>
    <row r="445" spans="1:7" ht="15" customHeight="1" thickBot="1">
      <c r="A445" s="182"/>
      <c r="B445" s="268" t="s">
        <v>186</v>
      </c>
      <c r="C445" s="269" t="s">
        <v>190</v>
      </c>
      <c r="D445" s="269" t="s">
        <v>186</v>
      </c>
      <c r="E445" s="269" t="s">
        <v>190</v>
      </c>
      <c r="F445" s="269" t="s">
        <v>186</v>
      </c>
      <c r="G445" s="270" t="s">
        <v>190</v>
      </c>
    </row>
    <row r="446" spans="1:7" ht="69" customHeight="1" thickBot="1">
      <c r="A446" s="271" t="s">
        <v>253</v>
      </c>
      <c r="B446" s="272">
        <v>9427</v>
      </c>
      <c r="C446" s="273">
        <v>1</v>
      </c>
      <c r="D446" s="274">
        <v>0</v>
      </c>
      <c r="E446" s="273">
        <v>0</v>
      </c>
      <c r="F446" s="274">
        <v>9427</v>
      </c>
      <c r="G446" s="275">
        <v>1</v>
      </c>
    </row>
    <row r="448" spans="1:7" ht="28.5" customHeight="1" thickBot="1">
      <c r="A448" s="301" t="s">
        <v>101</v>
      </c>
      <c r="B448" s="302"/>
      <c r="C448" s="302"/>
      <c r="D448" s="302"/>
      <c r="E448" s="302"/>
      <c r="F448" s="302"/>
      <c r="G448" s="302"/>
    </row>
    <row r="449" spans="1:7" ht="34.5" customHeight="1" thickBot="1">
      <c r="A449" s="183"/>
      <c r="B449" s="180"/>
      <c r="C449" s="170"/>
      <c r="D449" s="327" t="s">
        <v>184</v>
      </c>
      <c r="E449" s="328"/>
      <c r="F449" s="329"/>
      <c r="G449" s="330" t="s">
        <v>196</v>
      </c>
    </row>
    <row r="450" spans="1:7" ht="24.75" customHeight="1" thickBot="1">
      <c r="A450" s="171"/>
      <c r="B450" s="169"/>
      <c r="C450" s="177"/>
      <c r="D450" s="268" t="s">
        <v>193</v>
      </c>
      <c r="E450" s="269" t="s">
        <v>194</v>
      </c>
      <c r="F450" s="269" t="s">
        <v>195</v>
      </c>
      <c r="G450" s="331"/>
    </row>
    <row r="451" spans="1:7" ht="13.5" customHeight="1">
      <c r="A451" s="332" t="s">
        <v>254</v>
      </c>
      <c r="B451" s="334" t="s">
        <v>255</v>
      </c>
      <c r="C451" s="255" t="s">
        <v>216</v>
      </c>
      <c r="D451" s="256">
        <v>1</v>
      </c>
      <c r="E451" s="276">
        <v>908</v>
      </c>
      <c r="F451" s="276">
        <v>1360</v>
      </c>
      <c r="G451" s="257">
        <v>2269</v>
      </c>
    </row>
    <row r="452" spans="1:7" ht="24" customHeight="1">
      <c r="A452" s="320"/>
      <c r="B452" s="312"/>
      <c r="C452" s="277" t="s">
        <v>256</v>
      </c>
      <c r="D452" s="278">
        <v>0.00044072278536800354</v>
      </c>
      <c r="E452" s="279">
        <v>0.40017628911414715</v>
      </c>
      <c r="F452" s="279">
        <v>0.5993829881004848</v>
      </c>
      <c r="G452" s="280">
        <v>1</v>
      </c>
    </row>
    <row r="453" spans="1:7" ht="13.5" customHeight="1">
      <c r="A453" s="320"/>
      <c r="B453" s="311" t="s">
        <v>257</v>
      </c>
      <c r="C453" s="281" t="s">
        <v>216</v>
      </c>
      <c r="D453" s="282">
        <v>1</v>
      </c>
      <c r="E453" s="283">
        <v>388</v>
      </c>
      <c r="F453" s="283">
        <v>569</v>
      </c>
      <c r="G453" s="284">
        <v>958</v>
      </c>
    </row>
    <row r="454" spans="1:7" ht="24" customHeight="1">
      <c r="A454" s="320"/>
      <c r="B454" s="312"/>
      <c r="C454" s="277" t="s">
        <v>256</v>
      </c>
      <c r="D454" s="278">
        <v>0.0010438413361169101</v>
      </c>
      <c r="E454" s="279">
        <v>0.4050104384133612</v>
      </c>
      <c r="F454" s="279">
        <v>0.593945720250522</v>
      </c>
      <c r="G454" s="280">
        <v>1</v>
      </c>
    </row>
    <row r="455" spans="1:7" ht="13.5" customHeight="1">
      <c r="A455" s="320"/>
      <c r="B455" s="311" t="s">
        <v>258</v>
      </c>
      <c r="C455" s="281" t="s">
        <v>216</v>
      </c>
      <c r="D455" s="282">
        <v>0</v>
      </c>
      <c r="E455" s="283">
        <v>1094</v>
      </c>
      <c r="F455" s="283">
        <v>1790</v>
      </c>
      <c r="G455" s="284">
        <v>2884</v>
      </c>
    </row>
    <row r="456" spans="1:7" ht="24" customHeight="1">
      <c r="A456" s="320"/>
      <c r="B456" s="312"/>
      <c r="C456" s="277" t="s">
        <v>256</v>
      </c>
      <c r="D456" s="278">
        <v>0</v>
      </c>
      <c r="E456" s="279">
        <v>0.37933425797503467</v>
      </c>
      <c r="F456" s="279">
        <v>0.6206657420249653</v>
      </c>
      <c r="G456" s="280">
        <v>1</v>
      </c>
    </row>
    <row r="457" spans="1:7" ht="13.5" customHeight="1">
      <c r="A457" s="320"/>
      <c r="B457" s="311" t="s">
        <v>259</v>
      </c>
      <c r="C457" s="281" t="s">
        <v>216</v>
      </c>
      <c r="D457" s="282">
        <v>0</v>
      </c>
      <c r="E457" s="283">
        <v>488</v>
      </c>
      <c r="F457" s="283">
        <v>790</v>
      </c>
      <c r="G457" s="284">
        <v>1278</v>
      </c>
    </row>
    <row r="458" spans="1:7" ht="24" customHeight="1">
      <c r="A458" s="320"/>
      <c r="B458" s="312"/>
      <c r="C458" s="277" t="s">
        <v>256</v>
      </c>
      <c r="D458" s="278">
        <v>0</v>
      </c>
      <c r="E458" s="279">
        <v>0.38184663536776214</v>
      </c>
      <c r="F458" s="279">
        <v>0.6181533646322379</v>
      </c>
      <c r="G458" s="280">
        <v>1</v>
      </c>
    </row>
    <row r="459" spans="1:7" ht="13.5" customHeight="1">
      <c r="A459" s="320"/>
      <c r="B459" s="311" t="s">
        <v>260</v>
      </c>
      <c r="C459" s="281" t="s">
        <v>216</v>
      </c>
      <c r="D459" s="282">
        <v>0</v>
      </c>
      <c r="E459" s="283">
        <v>735</v>
      </c>
      <c r="F459" s="283">
        <v>1279</v>
      </c>
      <c r="G459" s="284">
        <v>2014</v>
      </c>
    </row>
    <row r="460" spans="1:7" ht="24" customHeight="1">
      <c r="A460" s="320"/>
      <c r="B460" s="312"/>
      <c r="C460" s="277" t="s">
        <v>256</v>
      </c>
      <c r="D460" s="278">
        <v>0</v>
      </c>
      <c r="E460" s="279">
        <v>0.36494538232373386</v>
      </c>
      <c r="F460" s="279">
        <v>0.6350546176762661</v>
      </c>
      <c r="G460" s="280">
        <v>1</v>
      </c>
    </row>
    <row r="461" spans="1:7" ht="13.5" customHeight="1">
      <c r="A461" s="320"/>
      <c r="B461" s="311" t="s">
        <v>261</v>
      </c>
      <c r="C461" s="281" t="s">
        <v>216</v>
      </c>
      <c r="D461" s="282">
        <v>0</v>
      </c>
      <c r="E461" s="283">
        <v>7</v>
      </c>
      <c r="F461" s="283">
        <v>17</v>
      </c>
      <c r="G461" s="284">
        <v>24</v>
      </c>
    </row>
    <row r="462" spans="1:7" ht="24" customHeight="1">
      <c r="A462" s="333"/>
      <c r="B462" s="312"/>
      <c r="C462" s="277" t="s">
        <v>256</v>
      </c>
      <c r="D462" s="278">
        <v>0</v>
      </c>
      <c r="E462" s="279">
        <v>0.2916666666666667</v>
      </c>
      <c r="F462" s="279">
        <v>0.7083333333333333</v>
      </c>
      <c r="G462" s="280">
        <v>1</v>
      </c>
    </row>
    <row r="463" spans="1:7" ht="13.5" customHeight="1" thickBot="1">
      <c r="A463" s="313" t="s">
        <v>196</v>
      </c>
      <c r="B463" s="314"/>
      <c r="C463" s="281" t="s">
        <v>216</v>
      </c>
      <c r="D463" s="282">
        <v>2</v>
      </c>
      <c r="E463" s="283">
        <v>3620</v>
      </c>
      <c r="F463" s="283">
        <v>5805</v>
      </c>
      <c r="G463" s="284">
        <v>9427</v>
      </c>
    </row>
    <row r="464" spans="1:7" ht="24" customHeight="1" thickBot="1">
      <c r="A464" s="300"/>
      <c r="B464" s="304"/>
      <c r="C464" s="251" t="s">
        <v>256</v>
      </c>
      <c r="D464" s="285">
        <v>0.00021215657154980373</v>
      </c>
      <c r="E464" s="286">
        <v>0.3840033945051448</v>
      </c>
      <c r="F464" s="286">
        <v>0.6157844489233054</v>
      </c>
      <c r="G464" s="287">
        <v>1</v>
      </c>
    </row>
    <row r="467" ht="15.75">
      <c r="A467" t="s">
        <v>102</v>
      </c>
    </row>
    <row r="470" ht="16.5">
      <c r="A470" t="s">
        <v>90</v>
      </c>
    </row>
    <row r="472" spans="1:3" ht="18" customHeight="1" thickBot="1">
      <c r="A472" s="315" t="s">
        <v>83</v>
      </c>
      <c r="B472" s="304"/>
      <c r="C472" s="304"/>
    </row>
    <row r="473" spans="1:3" ht="13.5" customHeight="1">
      <c r="A473" s="316" t="s">
        <v>156</v>
      </c>
      <c r="B473" s="307"/>
      <c r="C473" s="245" t="s">
        <v>262</v>
      </c>
    </row>
    <row r="474" spans="1:3" ht="13.5" customHeight="1">
      <c r="A474" s="317" t="s">
        <v>158</v>
      </c>
      <c r="B474" s="318"/>
      <c r="C474" s="246" t="s">
        <v>159</v>
      </c>
    </row>
    <row r="475" spans="1:3" ht="58.5" customHeight="1">
      <c r="A475" s="319" t="s">
        <v>160</v>
      </c>
      <c r="B475" s="248" t="s">
        <v>161</v>
      </c>
      <c r="C475" s="249" t="s">
        <v>162</v>
      </c>
    </row>
    <row r="476" spans="1:3" ht="13.5" customHeight="1">
      <c r="A476" s="320"/>
      <c r="B476" s="248" t="s">
        <v>163</v>
      </c>
      <c r="C476" s="246" t="s">
        <v>164</v>
      </c>
    </row>
    <row r="477" spans="1:3" ht="13.5" customHeight="1">
      <c r="A477" s="320"/>
      <c r="B477" s="248" t="s">
        <v>165</v>
      </c>
      <c r="C477" s="246" t="s">
        <v>166</v>
      </c>
    </row>
    <row r="478" spans="1:3" ht="24" customHeight="1">
      <c r="A478" s="320"/>
      <c r="B478" s="248" t="s">
        <v>167</v>
      </c>
      <c r="C478" s="246" t="s">
        <v>204</v>
      </c>
    </row>
    <row r="479" spans="1:3" ht="13.5" customHeight="1">
      <c r="A479" s="320"/>
      <c r="B479" s="248" t="s">
        <v>169</v>
      </c>
      <c r="C479" s="246" t="s">
        <v>168</v>
      </c>
    </row>
    <row r="480" spans="1:3" ht="24" customHeight="1">
      <c r="A480" s="320"/>
      <c r="B480" s="248" t="s">
        <v>170</v>
      </c>
      <c r="C480" s="250">
        <v>9427</v>
      </c>
    </row>
    <row r="481" spans="1:3" ht="24" customHeight="1">
      <c r="A481" s="319" t="s">
        <v>171</v>
      </c>
      <c r="B481" s="248" t="s">
        <v>172</v>
      </c>
      <c r="C481" s="246" t="s">
        <v>173</v>
      </c>
    </row>
    <row r="482" spans="1:3" ht="48" customHeight="1">
      <c r="A482" s="320"/>
      <c r="B482" s="248" t="s">
        <v>174</v>
      </c>
      <c r="C482" s="246" t="s">
        <v>208</v>
      </c>
    </row>
    <row r="483" spans="1:3" ht="58.5" customHeight="1">
      <c r="A483" s="317" t="s">
        <v>176</v>
      </c>
      <c r="B483" s="318"/>
      <c r="C483" s="246" t="s">
        <v>251</v>
      </c>
    </row>
    <row r="484" spans="1:3" ht="13.5" customHeight="1" thickBot="1">
      <c r="A484" s="299" t="s">
        <v>178</v>
      </c>
      <c r="B484" s="248" t="s">
        <v>179</v>
      </c>
      <c r="C484" s="249" t="s">
        <v>223</v>
      </c>
    </row>
    <row r="485" spans="1:3" ht="13.5" customHeight="1">
      <c r="A485" s="320"/>
      <c r="B485" s="248" t="s">
        <v>181</v>
      </c>
      <c r="C485" s="249" t="s">
        <v>263</v>
      </c>
    </row>
    <row r="486" spans="1:3" ht="13.5" customHeight="1">
      <c r="A486" s="320"/>
      <c r="B486" s="248" t="s">
        <v>211</v>
      </c>
      <c r="C486" s="250">
        <v>2</v>
      </c>
    </row>
    <row r="487" spans="1:3" ht="13.5" customHeight="1" thickBot="1">
      <c r="A487" s="300"/>
      <c r="B487" s="251" t="s">
        <v>212</v>
      </c>
      <c r="C487" s="267">
        <v>174762</v>
      </c>
    </row>
    <row r="490" ht="15.75">
      <c r="A490" t="s">
        <v>183</v>
      </c>
    </row>
    <row r="492" spans="1:7" ht="18" customHeight="1" thickBot="1">
      <c r="A492" s="301" t="s">
        <v>91</v>
      </c>
      <c r="B492" s="302"/>
      <c r="C492" s="302"/>
      <c r="D492" s="302"/>
      <c r="E492" s="302"/>
      <c r="F492" s="302"/>
      <c r="G492" s="302"/>
    </row>
    <row r="493" spans="1:7" ht="13.5" customHeight="1">
      <c r="A493" s="179"/>
      <c r="B493" s="305" t="s">
        <v>213</v>
      </c>
      <c r="C493" s="306"/>
      <c r="D493" s="306"/>
      <c r="E493" s="306"/>
      <c r="F493" s="306"/>
      <c r="G493" s="307"/>
    </row>
    <row r="494" spans="1:7" ht="15" customHeight="1">
      <c r="A494" s="181"/>
      <c r="B494" s="308" t="s">
        <v>187</v>
      </c>
      <c r="C494" s="309"/>
      <c r="D494" s="310" t="s">
        <v>188</v>
      </c>
      <c r="E494" s="309"/>
      <c r="F494" s="325" t="s">
        <v>196</v>
      </c>
      <c r="G494" s="326"/>
    </row>
    <row r="495" spans="1:7" ht="15" customHeight="1" thickBot="1">
      <c r="A495" s="182"/>
      <c r="B495" s="268" t="s">
        <v>186</v>
      </c>
      <c r="C495" s="269" t="s">
        <v>190</v>
      </c>
      <c r="D495" s="269" t="s">
        <v>186</v>
      </c>
      <c r="E495" s="269" t="s">
        <v>190</v>
      </c>
      <c r="F495" s="269" t="s">
        <v>186</v>
      </c>
      <c r="G495" s="270" t="s">
        <v>190</v>
      </c>
    </row>
    <row r="496" spans="1:7" ht="69" customHeight="1" thickBot="1">
      <c r="A496" s="271" t="s">
        <v>253</v>
      </c>
      <c r="B496" s="288">
        <v>42858899.99923673</v>
      </c>
      <c r="C496" s="273">
        <v>0.9999999999999968</v>
      </c>
      <c r="D496" s="289">
        <v>1.4156103134155273E-07</v>
      </c>
      <c r="E496" s="290">
        <v>3.3029553101939923E-15</v>
      </c>
      <c r="F496" s="289">
        <v>42858899.999236874</v>
      </c>
      <c r="G496" s="275">
        <v>1</v>
      </c>
    </row>
    <row r="497" spans="1:7" ht="24.75" customHeight="1">
      <c r="A497" s="335" t="s">
        <v>220</v>
      </c>
      <c r="B497" s="302"/>
      <c r="C497" s="302"/>
      <c r="D497" s="302"/>
      <c r="E497" s="302"/>
      <c r="F497" s="302"/>
      <c r="G497" s="302"/>
    </row>
    <row r="499" spans="1:7" ht="28.5" customHeight="1" thickBot="1">
      <c r="A499" s="301" t="s">
        <v>101</v>
      </c>
      <c r="B499" s="302"/>
      <c r="C499" s="302"/>
      <c r="D499" s="302"/>
      <c r="E499" s="302"/>
      <c r="F499" s="302"/>
      <c r="G499" s="302"/>
    </row>
    <row r="500" spans="1:7" ht="34.5" customHeight="1" thickBot="1">
      <c r="A500" s="183"/>
      <c r="B500" s="180"/>
      <c r="C500" s="170"/>
      <c r="D500" s="327" t="s">
        <v>184</v>
      </c>
      <c r="E500" s="328"/>
      <c r="F500" s="329"/>
      <c r="G500" s="330" t="s">
        <v>196</v>
      </c>
    </row>
    <row r="501" spans="1:7" ht="24.75" customHeight="1" thickBot="1">
      <c r="A501" s="171"/>
      <c r="B501" s="169"/>
      <c r="C501" s="177"/>
      <c r="D501" s="268" t="s">
        <v>193</v>
      </c>
      <c r="E501" s="269" t="s">
        <v>194</v>
      </c>
      <c r="F501" s="269" t="s">
        <v>195</v>
      </c>
      <c r="G501" s="331"/>
    </row>
    <row r="502" spans="1:7" ht="13.5" customHeight="1">
      <c r="A502" s="332" t="s">
        <v>254</v>
      </c>
      <c r="B502" s="334" t="s">
        <v>255</v>
      </c>
      <c r="C502" s="255" t="s">
        <v>216</v>
      </c>
      <c r="D502" s="256">
        <v>4432</v>
      </c>
      <c r="E502" s="276">
        <v>4188693</v>
      </c>
      <c r="F502" s="276">
        <v>6514796</v>
      </c>
      <c r="G502" s="257">
        <v>10707921</v>
      </c>
    </row>
    <row r="503" spans="1:7" ht="24" customHeight="1">
      <c r="A503" s="320"/>
      <c r="B503" s="312"/>
      <c r="C503" s="277" t="s">
        <v>256</v>
      </c>
      <c r="D503" s="278">
        <v>0.000413899206017676</v>
      </c>
      <c r="E503" s="279">
        <v>0.39117705481764387</v>
      </c>
      <c r="F503" s="279">
        <v>0.6084090459763385</v>
      </c>
      <c r="G503" s="280">
        <v>1</v>
      </c>
    </row>
    <row r="504" spans="1:7" ht="13.5" customHeight="1">
      <c r="A504" s="320"/>
      <c r="B504" s="311" t="s">
        <v>257</v>
      </c>
      <c r="C504" s="281" t="s">
        <v>216</v>
      </c>
      <c r="D504" s="282">
        <v>2218</v>
      </c>
      <c r="E504" s="283">
        <v>2008506</v>
      </c>
      <c r="F504" s="283">
        <v>3016295</v>
      </c>
      <c r="G504" s="284">
        <v>5027019</v>
      </c>
    </row>
    <row r="505" spans="1:7" ht="24" customHeight="1">
      <c r="A505" s="320"/>
      <c r="B505" s="312"/>
      <c r="C505" s="277" t="s">
        <v>256</v>
      </c>
      <c r="D505" s="278">
        <v>0.0004412157582853775</v>
      </c>
      <c r="E505" s="279">
        <v>0.39954215410763316</v>
      </c>
      <c r="F505" s="279">
        <v>0.6000166301340815</v>
      </c>
      <c r="G505" s="280">
        <v>1</v>
      </c>
    </row>
    <row r="506" spans="1:7" ht="13.5" customHeight="1">
      <c r="A506" s="320"/>
      <c r="B506" s="311" t="s">
        <v>258</v>
      </c>
      <c r="C506" s="281" t="s">
        <v>216</v>
      </c>
      <c r="D506" s="282">
        <v>0</v>
      </c>
      <c r="E506" s="283">
        <v>4580727</v>
      </c>
      <c r="F506" s="283">
        <v>8242358</v>
      </c>
      <c r="G506" s="284">
        <v>12823085</v>
      </c>
    </row>
    <row r="507" spans="1:7" ht="24" customHeight="1">
      <c r="A507" s="320"/>
      <c r="B507" s="312"/>
      <c r="C507" s="277" t="s">
        <v>256</v>
      </c>
      <c r="D507" s="278">
        <v>0</v>
      </c>
      <c r="E507" s="279">
        <v>0.3572250359410391</v>
      </c>
      <c r="F507" s="279">
        <v>0.6427749640589608</v>
      </c>
      <c r="G507" s="280">
        <v>1</v>
      </c>
    </row>
    <row r="508" spans="1:7" ht="13.5" customHeight="1">
      <c r="A508" s="320"/>
      <c r="B508" s="311" t="s">
        <v>259</v>
      </c>
      <c r="C508" s="281" t="s">
        <v>216</v>
      </c>
      <c r="D508" s="282">
        <v>0</v>
      </c>
      <c r="E508" s="283">
        <v>2167486</v>
      </c>
      <c r="F508" s="283">
        <v>3750396</v>
      </c>
      <c r="G508" s="284">
        <v>5917882</v>
      </c>
    </row>
    <row r="509" spans="1:7" ht="24" customHeight="1">
      <c r="A509" s="320"/>
      <c r="B509" s="312"/>
      <c r="C509" s="277" t="s">
        <v>256</v>
      </c>
      <c r="D509" s="278">
        <v>0</v>
      </c>
      <c r="E509" s="279">
        <v>0.366260428984559</v>
      </c>
      <c r="F509" s="279">
        <v>0.633739571015441</v>
      </c>
      <c r="G509" s="280">
        <v>1</v>
      </c>
    </row>
    <row r="510" spans="1:7" ht="13.5" customHeight="1">
      <c r="A510" s="320"/>
      <c r="B510" s="311" t="s">
        <v>260</v>
      </c>
      <c r="C510" s="281" t="s">
        <v>216</v>
      </c>
      <c r="D510" s="282">
        <v>0</v>
      </c>
      <c r="E510" s="283">
        <v>3067352</v>
      </c>
      <c r="F510" s="283">
        <v>5191597</v>
      </c>
      <c r="G510" s="284">
        <v>8258949</v>
      </c>
    </row>
    <row r="511" spans="1:7" ht="24" customHeight="1">
      <c r="A511" s="320"/>
      <c r="B511" s="312"/>
      <c r="C511" s="277" t="s">
        <v>256</v>
      </c>
      <c r="D511" s="278">
        <v>0</v>
      </c>
      <c r="E511" s="279">
        <v>0.37139737755978397</v>
      </c>
      <c r="F511" s="279">
        <v>0.628602622440216</v>
      </c>
      <c r="G511" s="280">
        <v>1</v>
      </c>
    </row>
    <row r="512" spans="1:7" ht="13.5" customHeight="1">
      <c r="A512" s="320"/>
      <c r="B512" s="311" t="s">
        <v>261</v>
      </c>
      <c r="C512" s="281" t="s">
        <v>216</v>
      </c>
      <c r="D512" s="282">
        <v>0</v>
      </c>
      <c r="E512" s="283">
        <v>31306</v>
      </c>
      <c r="F512" s="283">
        <v>92738</v>
      </c>
      <c r="G512" s="284">
        <v>124044</v>
      </c>
    </row>
    <row r="513" spans="1:7" ht="24" customHeight="1">
      <c r="A513" s="333"/>
      <c r="B513" s="312"/>
      <c r="C513" s="277" t="s">
        <v>256</v>
      </c>
      <c r="D513" s="278">
        <v>0</v>
      </c>
      <c r="E513" s="279">
        <v>0.2523781883847667</v>
      </c>
      <c r="F513" s="279">
        <v>0.7476218116152333</v>
      </c>
      <c r="G513" s="280">
        <v>1</v>
      </c>
    </row>
    <row r="514" spans="1:7" ht="13.5" customHeight="1" thickBot="1">
      <c r="A514" s="313" t="s">
        <v>196</v>
      </c>
      <c r="B514" s="314"/>
      <c r="C514" s="281" t="s">
        <v>216</v>
      </c>
      <c r="D514" s="282">
        <v>6650</v>
      </c>
      <c r="E514" s="283">
        <v>16044070</v>
      </c>
      <c r="F514" s="283">
        <v>26808180</v>
      </c>
      <c r="G514" s="284">
        <v>42858900</v>
      </c>
    </row>
    <row r="515" spans="1:7" ht="24" customHeight="1" thickBot="1">
      <c r="A515" s="300"/>
      <c r="B515" s="304"/>
      <c r="C515" s="251" t="s">
        <v>256</v>
      </c>
      <c r="D515" s="285">
        <v>0.0001551603050941578</v>
      </c>
      <c r="E515" s="286">
        <v>0.3743462851356428</v>
      </c>
      <c r="F515" s="286">
        <v>0.6254985545592631</v>
      </c>
      <c r="G515" s="287">
        <v>1</v>
      </c>
    </row>
    <row r="518" ht="15.75">
      <c r="A518" t="s">
        <v>103</v>
      </c>
    </row>
    <row r="521" ht="16.5">
      <c r="A521" t="s">
        <v>82</v>
      </c>
    </row>
    <row r="523" spans="1:3" ht="18" customHeight="1" thickBot="1">
      <c r="A523" s="315" t="s">
        <v>83</v>
      </c>
      <c r="B523" s="304"/>
      <c r="C523" s="304"/>
    </row>
    <row r="524" spans="1:3" ht="13.5" customHeight="1">
      <c r="A524" s="316" t="s">
        <v>156</v>
      </c>
      <c r="B524" s="307"/>
      <c r="C524" s="245" t="s">
        <v>264</v>
      </c>
    </row>
    <row r="525" spans="1:3" ht="13.5" customHeight="1">
      <c r="A525" s="317" t="s">
        <v>158</v>
      </c>
      <c r="B525" s="318"/>
      <c r="C525" s="246" t="s">
        <v>159</v>
      </c>
    </row>
    <row r="526" spans="1:3" ht="58.5" customHeight="1">
      <c r="A526" s="319" t="s">
        <v>160</v>
      </c>
      <c r="B526" s="248" t="s">
        <v>161</v>
      </c>
      <c r="C526" s="249" t="s">
        <v>162</v>
      </c>
    </row>
    <row r="527" spans="1:3" ht="13.5" customHeight="1">
      <c r="A527" s="320"/>
      <c r="B527" s="248" t="s">
        <v>163</v>
      </c>
      <c r="C527" s="246" t="s">
        <v>164</v>
      </c>
    </row>
    <row r="528" spans="1:3" ht="13.5" customHeight="1">
      <c r="A528" s="320"/>
      <c r="B528" s="248" t="s">
        <v>165</v>
      </c>
      <c r="C528" s="246" t="s">
        <v>166</v>
      </c>
    </row>
    <row r="529" spans="1:3" ht="13.5" customHeight="1">
      <c r="A529" s="320"/>
      <c r="B529" s="248" t="s">
        <v>167</v>
      </c>
      <c r="C529" s="246" t="s">
        <v>168</v>
      </c>
    </row>
    <row r="530" spans="1:3" ht="13.5" customHeight="1">
      <c r="A530" s="320"/>
      <c r="B530" s="248" t="s">
        <v>169</v>
      </c>
      <c r="C530" s="246" t="s">
        <v>168</v>
      </c>
    </row>
    <row r="531" spans="1:3" ht="24" customHeight="1">
      <c r="A531" s="320"/>
      <c r="B531" s="248" t="s">
        <v>170</v>
      </c>
      <c r="C531" s="250">
        <v>9427</v>
      </c>
    </row>
    <row r="532" spans="1:3" ht="24" customHeight="1">
      <c r="A532" s="319" t="s">
        <v>171</v>
      </c>
      <c r="B532" s="248" t="s">
        <v>172</v>
      </c>
      <c r="C532" s="246" t="s">
        <v>173</v>
      </c>
    </row>
    <row r="533" spans="1:3" ht="24" customHeight="1">
      <c r="A533" s="320"/>
      <c r="B533" s="248" t="s">
        <v>174</v>
      </c>
      <c r="C533" s="246" t="s">
        <v>175</v>
      </c>
    </row>
    <row r="534" spans="1:3" ht="13.5" customHeight="1">
      <c r="A534" s="317" t="s">
        <v>176</v>
      </c>
      <c r="B534" s="318"/>
      <c r="C534" s="246" t="s">
        <v>265</v>
      </c>
    </row>
    <row r="535" spans="1:3" ht="13.5" customHeight="1" thickBot="1">
      <c r="A535" s="299" t="s">
        <v>178</v>
      </c>
      <c r="B535" s="248" t="s">
        <v>179</v>
      </c>
      <c r="C535" s="249" t="s">
        <v>219</v>
      </c>
    </row>
    <row r="536" spans="1:3" ht="13.5" customHeight="1" thickBot="1">
      <c r="A536" s="300"/>
      <c r="B536" s="251" t="s">
        <v>181</v>
      </c>
      <c r="C536" s="252" t="s">
        <v>210</v>
      </c>
    </row>
    <row r="539" ht="15.75">
      <c r="A539" t="s">
        <v>183</v>
      </c>
    </row>
    <row r="541" spans="1:3" ht="18" customHeight="1">
      <c r="A541" s="301" t="s">
        <v>84</v>
      </c>
      <c r="B541" s="302"/>
      <c r="C541" s="302"/>
    </row>
    <row r="542" spans="1:3" ht="58.5" customHeight="1" thickBot="1">
      <c r="A542" s="303" t="s">
        <v>184</v>
      </c>
      <c r="B542" s="304"/>
      <c r="C542" s="304"/>
    </row>
    <row r="543" spans="1:3" ht="13.5" customHeight="1" thickBot="1">
      <c r="A543" s="321" t="s">
        <v>186</v>
      </c>
      <c r="B543" s="255" t="s">
        <v>187</v>
      </c>
      <c r="C543" s="291">
        <v>9427</v>
      </c>
    </row>
    <row r="544" spans="1:3" ht="13.5" customHeight="1" thickBot="1">
      <c r="A544" s="300"/>
      <c r="B544" s="251" t="s">
        <v>188</v>
      </c>
      <c r="C544" s="267">
        <v>0</v>
      </c>
    </row>
    <row r="546" spans="1:6" ht="28.5" customHeight="1" thickBot="1">
      <c r="A546" s="301" t="s">
        <v>86</v>
      </c>
      <c r="B546" s="302"/>
      <c r="C546" s="302"/>
      <c r="D546" s="302"/>
      <c r="E546" s="302"/>
      <c r="F546" s="302"/>
    </row>
    <row r="547" spans="1:6" ht="24.75" customHeight="1" thickBot="1">
      <c r="A547" s="172"/>
      <c r="B547" s="173"/>
      <c r="C547" s="253" t="s">
        <v>189</v>
      </c>
      <c r="D547" s="260" t="s">
        <v>190</v>
      </c>
      <c r="E547" s="260" t="s">
        <v>191</v>
      </c>
      <c r="F547" s="254" t="s">
        <v>192</v>
      </c>
    </row>
    <row r="548" spans="1:6" ht="13.5" customHeight="1" thickBot="1">
      <c r="A548" s="321" t="s">
        <v>187</v>
      </c>
      <c r="B548" s="255" t="s">
        <v>193</v>
      </c>
      <c r="C548" s="256">
        <v>2</v>
      </c>
      <c r="D548" s="261">
        <v>0.021215657154980375</v>
      </c>
      <c r="E548" s="261">
        <v>0.021215657154980375</v>
      </c>
      <c r="F548" s="262">
        <v>0.021215657154980375</v>
      </c>
    </row>
    <row r="549" spans="1:6" ht="13.5" customHeight="1">
      <c r="A549" s="320"/>
      <c r="B549" s="248" t="s">
        <v>194</v>
      </c>
      <c r="C549" s="263">
        <v>3620</v>
      </c>
      <c r="D549" s="264">
        <v>38.40033945051448</v>
      </c>
      <c r="E549" s="264">
        <v>38.40033945051448</v>
      </c>
      <c r="F549" s="265">
        <v>38.42155510766946</v>
      </c>
    </row>
    <row r="550" spans="1:6" ht="13.5" customHeight="1">
      <c r="A550" s="320"/>
      <c r="B550" s="248" t="s">
        <v>195</v>
      </c>
      <c r="C550" s="263">
        <v>5805</v>
      </c>
      <c r="D550" s="264">
        <v>61.57844489233054</v>
      </c>
      <c r="E550" s="264">
        <v>61.57844489233054</v>
      </c>
      <c r="F550" s="265">
        <v>100</v>
      </c>
    </row>
    <row r="551" spans="1:6" ht="13.5" customHeight="1" thickBot="1">
      <c r="A551" s="300"/>
      <c r="B551" s="251" t="s">
        <v>196</v>
      </c>
      <c r="C551" s="258">
        <v>9427</v>
      </c>
      <c r="D551" s="266">
        <v>100</v>
      </c>
      <c r="E551" s="266">
        <v>100</v>
      </c>
      <c r="F551" s="174"/>
    </row>
    <row r="554" ht="15.75">
      <c r="A554" t="s">
        <v>104</v>
      </c>
    </row>
    <row r="557" ht="16.5">
      <c r="A557" t="s">
        <v>82</v>
      </c>
    </row>
    <row r="559" spans="1:3" ht="18" customHeight="1" thickBot="1">
      <c r="A559" s="315" t="s">
        <v>83</v>
      </c>
      <c r="B559" s="304"/>
      <c r="C559" s="304"/>
    </row>
    <row r="560" spans="1:3" ht="13.5" customHeight="1">
      <c r="A560" s="316" t="s">
        <v>156</v>
      </c>
      <c r="B560" s="307"/>
      <c r="C560" s="245" t="s">
        <v>266</v>
      </c>
    </row>
    <row r="561" spans="1:3" ht="13.5" customHeight="1">
      <c r="A561" s="317" t="s">
        <v>158</v>
      </c>
      <c r="B561" s="318"/>
      <c r="C561" s="246" t="s">
        <v>159</v>
      </c>
    </row>
    <row r="562" spans="1:3" ht="58.5" customHeight="1">
      <c r="A562" s="319" t="s">
        <v>160</v>
      </c>
      <c r="B562" s="248" t="s">
        <v>161</v>
      </c>
      <c r="C562" s="249" t="s">
        <v>162</v>
      </c>
    </row>
    <row r="563" spans="1:3" ht="13.5" customHeight="1">
      <c r="A563" s="320"/>
      <c r="B563" s="248" t="s">
        <v>163</v>
      </c>
      <c r="C563" s="246" t="s">
        <v>164</v>
      </c>
    </row>
    <row r="564" spans="1:3" ht="13.5" customHeight="1">
      <c r="A564" s="320"/>
      <c r="B564" s="248" t="s">
        <v>165</v>
      </c>
      <c r="C564" s="246" t="s">
        <v>166</v>
      </c>
    </row>
    <row r="565" spans="1:3" ht="24" customHeight="1">
      <c r="A565" s="320"/>
      <c r="B565" s="248" t="s">
        <v>167</v>
      </c>
      <c r="C565" s="246" t="s">
        <v>204</v>
      </c>
    </row>
    <row r="566" spans="1:3" ht="13.5" customHeight="1">
      <c r="A566" s="320"/>
      <c r="B566" s="248" t="s">
        <v>169</v>
      </c>
      <c r="C566" s="246" t="s">
        <v>168</v>
      </c>
    </row>
    <row r="567" spans="1:3" ht="24" customHeight="1">
      <c r="A567" s="320"/>
      <c r="B567" s="248" t="s">
        <v>170</v>
      </c>
      <c r="C567" s="250">
        <v>9427</v>
      </c>
    </row>
    <row r="568" spans="1:3" ht="24" customHeight="1">
      <c r="A568" s="319" t="s">
        <v>171</v>
      </c>
      <c r="B568" s="248" t="s">
        <v>172</v>
      </c>
      <c r="C568" s="246" t="s">
        <v>173</v>
      </c>
    </row>
    <row r="569" spans="1:3" ht="24" customHeight="1">
      <c r="A569" s="320"/>
      <c r="B569" s="248" t="s">
        <v>174</v>
      </c>
      <c r="C569" s="246" t="s">
        <v>175</v>
      </c>
    </row>
    <row r="570" spans="1:3" ht="13.5" customHeight="1">
      <c r="A570" s="317" t="s">
        <v>176</v>
      </c>
      <c r="B570" s="318"/>
      <c r="C570" s="246" t="s">
        <v>265</v>
      </c>
    </row>
    <row r="571" spans="1:3" ht="13.5" customHeight="1" thickBot="1">
      <c r="A571" s="299" t="s">
        <v>178</v>
      </c>
      <c r="B571" s="248" t="s">
        <v>179</v>
      </c>
      <c r="C571" s="249" t="s">
        <v>182</v>
      </c>
    </row>
    <row r="572" spans="1:3" ht="13.5" customHeight="1" thickBot="1">
      <c r="A572" s="300"/>
      <c r="B572" s="251" t="s">
        <v>181</v>
      </c>
      <c r="C572" s="252" t="s">
        <v>267</v>
      </c>
    </row>
    <row r="575" ht="15.75">
      <c r="A575" t="s">
        <v>183</v>
      </c>
    </row>
    <row r="577" spans="1:3" ht="18" customHeight="1">
      <c r="A577" s="301" t="s">
        <v>84</v>
      </c>
      <c r="B577" s="302"/>
      <c r="C577" s="302"/>
    </row>
    <row r="578" spans="1:3" ht="48" customHeight="1" thickBot="1">
      <c r="A578" s="303" t="s">
        <v>184</v>
      </c>
      <c r="B578" s="304"/>
      <c r="C578" s="304"/>
    </row>
    <row r="579" spans="1:3" ht="13.5" customHeight="1" thickBot="1">
      <c r="A579" s="321" t="s">
        <v>186</v>
      </c>
      <c r="B579" s="255" t="s">
        <v>187</v>
      </c>
      <c r="C579" s="291">
        <v>42858899.99923677</v>
      </c>
    </row>
    <row r="580" spans="1:3" ht="13.5" customHeight="1" thickBot="1">
      <c r="A580" s="300"/>
      <c r="B580" s="251" t="s">
        <v>188</v>
      </c>
      <c r="C580" s="267">
        <v>0</v>
      </c>
    </row>
    <row r="582" spans="1:6" ht="28.5" customHeight="1" thickBot="1">
      <c r="A582" s="301" t="s">
        <v>86</v>
      </c>
      <c r="B582" s="302"/>
      <c r="C582" s="302"/>
      <c r="D582" s="302"/>
      <c r="E582" s="302"/>
      <c r="F582" s="302"/>
    </row>
    <row r="583" spans="1:6" ht="24.75" customHeight="1" thickBot="1">
      <c r="A583" s="172"/>
      <c r="B583" s="173"/>
      <c r="C583" s="253" t="s">
        <v>189</v>
      </c>
      <c r="D583" s="260" t="s">
        <v>190</v>
      </c>
      <c r="E583" s="260" t="s">
        <v>191</v>
      </c>
      <c r="F583" s="254" t="s">
        <v>192</v>
      </c>
    </row>
    <row r="584" spans="1:6" ht="13.5" customHeight="1" thickBot="1">
      <c r="A584" s="321" t="s">
        <v>187</v>
      </c>
      <c r="B584" s="255" t="s">
        <v>193</v>
      </c>
      <c r="C584" s="256">
        <v>6649.341879307252</v>
      </c>
      <c r="D584" s="261">
        <v>0.015514494957699913</v>
      </c>
      <c r="E584" s="261">
        <v>0.015514494957699949</v>
      </c>
      <c r="F584" s="262">
        <v>0.015514494957699949</v>
      </c>
    </row>
    <row r="585" spans="1:6" ht="13.5" customHeight="1">
      <c r="A585" s="320"/>
      <c r="B585" s="248" t="s">
        <v>194</v>
      </c>
      <c r="C585" s="263">
        <v>16044070.870878654</v>
      </c>
      <c r="D585" s="264">
        <v>37.4346305461977</v>
      </c>
      <c r="E585" s="264">
        <v>37.434630546197795</v>
      </c>
      <c r="F585" s="265">
        <v>37.450145041155494</v>
      </c>
    </row>
    <row r="586" spans="1:6" ht="13.5" customHeight="1">
      <c r="A586" s="320"/>
      <c r="B586" s="248" t="s">
        <v>195</v>
      </c>
      <c r="C586" s="263">
        <v>26808179.786478806</v>
      </c>
      <c r="D586" s="264">
        <v>62.54985495884435</v>
      </c>
      <c r="E586" s="264">
        <v>62.5498549588445</v>
      </c>
      <c r="F586" s="265">
        <v>99.99999999999999</v>
      </c>
    </row>
    <row r="587" spans="1:6" ht="13.5" customHeight="1" thickBot="1">
      <c r="A587" s="300"/>
      <c r="B587" s="251" t="s">
        <v>196</v>
      </c>
      <c r="C587" s="258">
        <v>42858899.99923676</v>
      </c>
      <c r="D587" s="266">
        <v>99.99999999999974</v>
      </c>
      <c r="E587" s="266">
        <v>100</v>
      </c>
      <c r="F587" s="174"/>
    </row>
    <row r="590" ht="15.75">
      <c r="A590" t="s">
        <v>105</v>
      </c>
    </row>
    <row r="593" ht="16.5">
      <c r="A593" t="s">
        <v>90</v>
      </c>
    </row>
    <row r="595" spans="1:3" ht="18" customHeight="1" thickBot="1">
      <c r="A595" s="315" t="s">
        <v>83</v>
      </c>
      <c r="B595" s="304"/>
      <c r="C595" s="304"/>
    </row>
    <row r="596" spans="1:3" ht="13.5" customHeight="1">
      <c r="A596" s="316" t="s">
        <v>156</v>
      </c>
      <c r="B596" s="307"/>
      <c r="C596" s="245" t="s">
        <v>268</v>
      </c>
    </row>
    <row r="597" spans="1:3" ht="13.5" customHeight="1">
      <c r="A597" s="317" t="s">
        <v>158</v>
      </c>
      <c r="B597" s="318"/>
      <c r="C597" s="246" t="s">
        <v>159</v>
      </c>
    </row>
    <row r="598" spans="1:3" ht="58.5" customHeight="1">
      <c r="A598" s="319" t="s">
        <v>160</v>
      </c>
      <c r="B598" s="248" t="s">
        <v>161</v>
      </c>
      <c r="C598" s="249" t="s">
        <v>162</v>
      </c>
    </row>
    <row r="599" spans="1:3" ht="13.5" customHeight="1">
      <c r="A599" s="320"/>
      <c r="B599" s="248" t="s">
        <v>163</v>
      </c>
      <c r="C599" s="246" t="s">
        <v>164</v>
      </c>
    </row>
    <row r="600" spans="1:3" ht="13.5" customHeight="1">
      <c r="A600" s="320"/>
      <c r="B600" s="248" t="s">
        <v>165</v>
      </c>
      <c r="C600" s="246" t="s">
        <v>166</v>
      </c>
    </row>
    <row r="601" spans="1:3" ht="13.5" customHeight="1">
      <c r="A601" s="320"/>
      <c r="B601" s="248" t="s">
        <v>167</v>
      </c>
      <c r="C601" s="246" t="s">
        <v>168</v>
      </c>
    </row>
    <row r="602" spans="1:3" ht="13.5" customHeight="1">
      <c r="A602" s="320"/>
      <c r="B602" s="248" t="s">
        <v>169</v>
      </c>
      <c r="C602" s="246" t="s">
        <v>168</v>
      </c>
    </row>
    <row r="603" spans="1:3" ht="24" customHeight="1">
      <c r="A603" s="320"/>
      <c r="B603" s="248" t="s">
        <v>170</v>
      </c>
      <c r="C603" s="250">
        <v>9427</v>
      </c>
    </row>
    <row r="604" spans="1:3" ht="24" customHeight="1">
      <c r="A604" s="319" t="s">
        <v>171</v>
      </c>
      <c r="B604" s="248" t="s">
        <v>172</v>
      </c>
      <c r="C604" s="246" t="s">
        <v>173</v>
      </c>
    </row>
    <row r="605" spans="1:3" ht="48" customHeight="1">
      <c r="A605" s="320"/>
      <c r="B605" s="248" t="s">
        <v>174</v>
      </c>
      <c r="C605" s="246" t="s">
        <v>208</v>
      </c>
    </row>
    <row r="606" spans="1:3" ht="58.5" customHeight="1">
      <c r="A606" s="317" t="s">
        <v>176</v>
      </c>
      <c r="B606" s="318"/>
      <c r="C606" s="246" t="s">
        <v>269</v>
      </c>
    </row>
    <row r="607" spans="1:3" ht="13.5" customHeight="1" thickBot="1">
      <c r="A607" s="299" t="s">
        <v>178</v>
      </c>
      <c r="B607" s="248" t="s">
        <v>179</v>
      </c>
      <c r="C607" s="249" t="s">
        <v>241</v>
      </c>
    </row>
    <row r="608" spans="1:3" ht="13.5" customHeight="1">
      <c r="A608" s="320"/>
      <c r="B608" s="248" t="s">
        <v>181</v>
      </c>
      <c r="C608" s="249" t="s">
        <v>249</v>
      </c>
    </row>
    <row r="609" spans="1:3" ht="13.5" customHeight="1">
      <c r="A609" s="320"/>
      <c r="B609" s="248" t="s">
        <v>211</v>
      </c>
      <c r="C609" s="250">
        <v>2</v>
      </c>
    </row>
    <row r="610" spans="1:3" ht="13.5" customHeight="1" thickBot="1">
      <c r="A610" s="300"/>
      <c r="B610" s="251" t="s">
        <v>212</v>
      </c>
      <c r="C610" s="267">
        <v>174762</v>
      </c>
    </row>
    <row r="613" ht="15.75">
      <c r="A613" t="s">
        <v>183</v>
      </c>
    </row>
    <row r="615" spans="1:7" ht="18" customHeight="1" thickBot="1">
      <c r="A615" s="301" t="s">
        <v>91</v>
      </c>
      <c r="B615" s="302"/>
      <c r="C615" s="302"/>
      <c r="D615" s="302"/>
      <c r="E615" s="302"/>
      <c r="F615" s="302"/>
      <c r="G615" s="302"/>
    </row>
    <row r="616" spans="1:7" ht="13.5" customHeight="1">
      <c r="A616" s="179"/>
      <c r="B616" s="305" t="s">
        <v>213</v>
      </c>
      <c r="C616" s="306"/>
      <c r="D616" s="306"/>
      <c r="E616" s="306"/>
      <c r="F616" s="306"/>
      <c r="G616" s="307"/>
    </row>
    <row r="617" spans="1:7" ht="15" customHeight="1">
      <c r="A617" s="181"/>
      <c r="B617" s="308" t="s">
        <v>187</v>
      </c>
      <c r="C617" s="309"/>
      <c r="D617" s="310" t="s">
        <v>188</v>
      </c>
      <c r="E617" s="309"/>
      <c r="F617" s="325" t="s">
        <v>196</v>
      </c>
      <c r="G617" s="326"/>
    </row>
    <row r="618" spans="1:7" ht="15" customHeight="1" thickBot="1">
      <c r="A618" s="182"/>
      <c r="B618" s="268" t="s">
        <v>186</v>
      </c>
      <c r="C618" s="269" t="s">
        <v>190</v>
      </c>
      <c r="D618" s="269" t="s">
        <v>186</v>
      </c>
      <c r="E618" s="269" t="s">
        <v>190</v>
      </c>
      <c r="F618" s="269" t="s">
        <v>186</v>
      </c>
      <c r="G618" s="270" t="s">
        <v>190</v>
      </c>
    </row>
    <row r="619" spans="1:7" ht="69" customHeight="1" thickBot="1">
      <c r="A619" s="271" t="s">
        <v>270</v>
      </c>
      <c r="B619" s="272">
        <v>9424</v>
      </c>
      <c r="C619" s="273">
        <v>0.9996817651426753</v>
      </c>
      <c r="D619" s="274">
        <v>3</v>
      </c>
      <c r="E619" s="273">
        <v>0.0003182348573247056</v>
      </c>
      <c r="F619" s="274">
        <v>9427</v>
      </c>
      <c r="G619" s="275">
        <v>1</v>
      </c>
    </row>
    <row r="621" spans="1:7" ht="28.5" customHeight="1" thickBot="1">
      <c r="A621" s="301" t="s">
        <v>106</v>
      </c>
      <c r="B621" s="302"/>
      <c r="C621" s="302"/>
      <c r="D621" s="302"/>
      <c r="E621" s="302"/>
      <c r="F621" s="302"/>
      <c r="G621" s="302"/>
    </row>
    <row r="622" spans="1:7" ht="34.5" customHeight="1" thickBot="1">
      <c r="A622" s="183"/>
      <c r="B622" s="180"/>
      <c r="C622" s="170"/>
      <c r="D622" s="327" t="s">
        <v>184</v>
      </c>
      <c r="E622" s="328"/>
      <c r="F622" s="329"/>
      <c r="G622" s="330" t="s">
        <v>196</v>
      </c>
    </row>
    <row r="623" spans="1:7" ht="24.75" customHeight="1" thickBot="1">
      <c r="A623" s="171"/>
      <c r="B623" s="169"/>
      <c r="C623" s="177"/>
      <c r="D623" s="268" t="s">
        <v>193</v>
      </c>
      <c r="E623" s="269" t="s">
        <v>194</v>
      </c>
      <c r="F623" s="269" t="s">
        <v>195</v>
      </c>
      <c r="G623" s="331"/>
    </row>
    <row r="624" spans="1:7" ht="13.5" customHeight="1">
      <c r="A624" s="332" t="s">
        <v>271</v>
      </c>
      <c r="B624" s="334" t="s">
        <v>272</v>
      </c>
      <c r="C624" s="255" t="s">
        <v>216</v>
      </c>
      <c r="D624" s="256">
        <v>0</v>
      </c>
      <c r="E624" s="276">
        <v>271</v>
      </c>
      <c r="F624" s="276">
        <v>526</v>
      </c>
      <c r="G624" s="257">
        <v>797</v>
      </c>
    </row>
    <row r="625" spans="1:7" ht="24" customHeight="1">
      <c r="A625" s="320"/>
      <c r="B625" s="312"/>
      <c r="C625" s="277" t="s">
        <v>273</v>
      </c>
      <c r="D625" s="278">
        <v>0</v>
      </c>
      <c r="E625" s="279">
        <v>0.34002509410288584</v>
      </c>
      <c r="F625" s="279">
        <v>0.6599749058971142</v>
      </c>
      <c r="G625" s="280">
        <v>1</v>
      </c>
    </row>
    <row r="626" spans="1:7" ht="13.5" customHeight="1">
      <c r="A626" s="320"/>
      <c r="B626" s="311" t="s">
        <v>274</v>
      </c>
      <c r="C626" s="281" t="s">
        <v>216</v>
      </c>
      <c r="D626" s="282">
        <v>0</v>
      </c>
      <c r="E626" s="283">
        <v>1279</v>
      </c>
      <c r="F626" s="283">
        <v>1608</v>
      </c>
      <c r="G626" s="284">
        <v>2887</v>
      </c>
    </row>
    <row r="627" spans="1:7" ht="24" customHeight="1">
      <c r="A627" s="320"/>
      <c r="B627" s="312"/>
      <c r="C627" s="277" t="s">
        <v>273</v>
      </c>
      <c r="D627" s="278">
        <v>0</v>
      </c>
      <c r="E627" s="279">
        <v>0.44302043643921024</v>
      </c>
      <c r="F627" s="279">
        <v>0.5569795635607897</v>
      </c>
      <c r="G627" s="280">
        <v>1</v>
      </c>
    </row>
    <row r="628" spans="1:7" ht="13.5" customHeight="1">
      <c r="A628" s="320"/>
      <c r="B628" s="311" t="s">
        <v>275</v>
      </c>
      <c r="C628" s="281" t="s">
        <v>216</v>
      </c>
      <c r="D628" s="282">
        <v>1</v>
      </c>
      <c r="E628" s="283">
        <v>1093</v>
      </c>
      <c r="F628" s="283">
        <v>2038</v>
      </c>
      <c r="G628" s="284">
        <v>3132</v>
      </c>
    </row>
    <row r="629" spans="1:7" ht="24" customHeight="1">
      <c r="A629" s="320"/>
      <c r="B629" s="312"/>
      <c r="C629" s="277" t="s">
        <v>273</v>
      </c>
      <c r="D629" s="278">
        <v>0.00031928480204342275</v>
      </c>
      <c r="E629" s="279">
        <v>0.3489782886334611</v>
      </c>
      <c r="F629" s="279">
        <v>0.6507024265644955</v>
      </c>
      <c r="G629" s="280">
        <v>1</v>
      </c>
    </row>
    <row r="630" spans="1:7" ht="13.5" customHeight="1">
      <c r="A630" s="320"/>
      <c r="B630" s="311" t="s">
        <v>276</v>
      </c>
      <c r="C630" s="281" t="s">
        <v>216</v>
      </c>
      <c r="D630" s="282">
        <v>1</v>
      </c>
      <c r="E630" s="283">
        <v>544</v>
      </c>
      <c r="F630" s="283">
        <v>882</v>
      </c>
      <c r="G630" s="284">
        <v>1427</v>
      </c>
    </row>
    <row r="631" spans="1:7" ht="24" customHeight="1">
      <c r="A631" s="320"/>
      <c r="B631" s="312"/>
      <c r="C631" s="277" t="s">
        <v>273</v>
      </c>
      <c r="D631" s="278">
        <v>0.000700770847932726</v>
      </c>
      <c r="E631" s="279">
        <v>0.3812193412754029</v>
      </c>
      <c r="F631" s="279">
        <v>0.6180798878766643</v>
      </c>
      <c r="G631" s="280">
        <v>1</v>
      </c>
    </row>
    <row r="632" spans="1:7" ht="13.5" customHeight="1">
      <c r="A632" s="320"/>
      <c r="B632" s="311" t="s">
        <v>277</v>
      </c>
      <c r="C632" s="281" t="s">
        <v>216</v>
      </c>
      <c r="D632" s="282">
        <v>0</v>
      </c>
      <c r="E632" s="283">
        <v>430</v>
      </c>
      <c r="F632" s="283">
        <v>751</v>
      </c>
      <c r="G632" s="284">
        <v>1181</v>
      </c>
    </row>
    <row r="633" spans="1:7" ht="24" customHeight="1">
      <c r="A633" s="333"/>
      <c r="B633" s="312"/>
      <c r="C633" s="277" t="s">
        <v>273</v>
      </c>
      <c r="D633" s="278">
        <v>0</v>
      </c>
      <c r="E633" s="279">
        <v>0.3640982218458933</v>
      </c>
      <c r="F633" s="279">
        <v>0.6359017781541066</v>
      </c>
      <c r="G633" s="280">
        <v>1</v>
      </c>
    </row>
    <row r="634" spans="1:7" ht="13.5" customHeight="1" thickBot="1">
      <c r="A634" s="313" t="s">
        <v>196</v>
      </c>
      <c r="B634" s="314"/>
      <c r="C634" s="281" t="s">
        <v>216</v>
      </c>
      <c r="D634" s="282">
        <v>2</v>
      </c>
      <c r="E634" s="283">
        <v>3617</v>
      </c>
      <c r="F634" s="283">
        <v>5805</v>
      </c>
      <c r="G634" s="284">
        <v>9424</v>
      </c>
    </row>
    <row r="635" spans="1:7" ht="24" customHeight="1" thickBot="1">
      <c r="A635" s="300"/>
      <c r="B635" s="304"/>
      <c r="C635" s="251" t="s">
        <v>273</v>
      </c>
      <c r="D635" s="285">
        <v>0.00021222410865874363</v>
      </c>
      <c r="E635" s="286">
        <v>0.38380730050933787</v>
      </c>
      <c r="F635" s="286">
        <v>0.6159804753820034</v>
      </c>
      <c r="G635" s="287">
        <v>1</v>
      </c>
    </row>
    <row r="638" ht="15.75">
      <c r="A638" t="s">
        <v>107</v>
      </c>
    </row>
    <row r="641" ht="16.5">
      <c r="A641" t="s">
        <v>90</v>
      </c>
    </row>
    <row r="643" spans="1:3" ht="18" customHeight="1" thickBot="1">
      <c r="A643" s="315" t="s">
        <v>83</v>
      </c>
      <c r="B643" s="304"/>
      <c r="C643" s="304"/>
    </row>
    <row r="644" spans="1:3" ht="13.5" customHeight="1">
      <c r="A644" s="316" t="s">
        <v>156</v>
      </c>
      <c r="B644" s="307"/>
      <c r="C644" s="245" t="s">
        <v>278</v>
      </c>
    </row>
    <row r="645" spans="1:3" ht="13.5" customHeight="1">
      <c r="A645" s="317" t="s">
        <v>158</v>
      </c>
      <c r="B645" s="318"/>
      <c r="C645" s="246" t="s">
        <v>159</v>
      </c>
    </row>
    <row r="646" spans="1:3" ht="58.5" customHeight="1">
      <c r="A646" s="319" t="s">
        <v>160</v>
      </c>
      <c r="B646" s="248" t="s">
        <v>161</v>
      </c>
      <c r="C646" s="249" t="s">
        <v>162</v>
      </c>
    </row>
    <row r="647" spans="1:3" ht="13.5" customHeight="1">
      <c r="A647" s="320"/>
      <c r="B647" s="248" t="s">
        <v>163</v>
      </c>
      <c r="C647" s="246" t="s">
        <v>164</v>
      </c>
    </row>
    <row r="648" spans="1:3" ht="13.5" customHeight="1">
      <c r="A648" s="320"/>
      <c r="B648" s="248" t="s">
        <v>165</v>
      </c>
      <c r="C648" s="246" t="s">
        <v>166</v>
      </c>
    </row>
    <row r="649" spans="1:3" ht="24" customHeight="1">
      <c r="A649" s="320"/>
      <c r="B649" s="248" t="s">
        <v>167</v>
      </c>
      <c r="C649" s="246" t="s">
        <v>204</v>
      </c>
    </row>
    <row r="650" spans="1:3" ht="13.5" customHeight="1">
      <c r="A650" s="320"/>
      <c r="B650" s="248" t="s">
        <v>169</v>
      </c>
      <c r="C650" s="246" t="s">
        <v>168</v>
      </c>
    </row>
    <row r="651" spans="1:3" ht="24" customHeight="1">
      <c r="A651" s="320"/>
      <c r="B651" s="248" t="s">
        <v>170</v>
      </c>
      <c r="C651" s="250">
        <v>9427</v>
      </c>
    </row>
    <row r="652" spans="1:3" ht="24" customHeight="1">
      <c r="A652" s="319" t="s">
        <v>171</v>
      </c>
      <c r="B652" s="248" t="s">
        <v>172</v>
      </c>
      <c r="C652" s="246" t="s">
        <v>173</v>
      </c>
    </row>
    <row r="653" spans="1:3" ht="48" customHeight="1">
      <c r="A653" s="320"/>
      <c r="B653" s="248" t="s">
        <v>174</v>
      </c>
      <c r="C653" s="246" t="s">
        <v>208</v>
      </c>
    </row>
    <row r="654" spans="1:3" ht="58.5" customHeight="1">
      <c r="A654" s="317" t="s">
        <v>176</v>
      </c>
      <c r="B654" s="318"/>
      <c r="C654" s="246" t="s">
        <v>269</v>
      </c>
    </row>
    <row r="655" spans="1:3" ht="13.5" customHeight="1" thickBot="1">
      <c r="A655" s="299" t="s">
        <v>178</v>
      </c>
      <c r="B655" s="248" t="s">
        <v>179</v>
      </c>
      <c r="C655" s="249" t="s">
        <v>182</v>
      </c>
    </row>
    <row r="656" spans="1:3" ht="13.5" customHeight="1">
      <c r="A656" s="320"/>
      <c r="B656" s="248" t="s">
        <v>181</v>
      </c>
      <c r="C656" s="249" t="s">
        <v>219</v>
      </c>
    </row>
    <row r="657" spans="1:3" ht="13.5" customHeight="1">
      <c r="A657" s="320"/>
      <c r="B657" s="248" t="s">
        <v>211</v>
      </c>
      <c r="C657" s="250">
        <v>2</v>
      </c>
    </row>
    <row r="658" spans="1:3" ht="13.5" customHeight="1" thickBot="1">
      <c r="A658" s="300"/>
      <c r="B658" s="251" t="s">
        <v>212</v>
      </c>
      <c r="C658" s="267">
        <v>174762</v>
      </c>
    </row>
    <row r="661" ht="15.75">
      <c r="A661" t="s">
        <v>183</v>
      </c>
    </row>
    <row r="663" spans="1:7" ht="18" customHeight="1" thickBot="1">
      <c r="A663" s="301" t="s">
        <v>91</v>
      </c>
      <c r="B663" s="302"/>
      <c r="C663" s="302"/>
      <c r="D663" s="302"/>
      <c r="E663" s="302"/>
      <c r="F663" s="302"/>
      <c r="G663" s="302"/>
    </row>
    <row r="664" spans="1:7" ht="13.5" customHeight="1">
      <c r="A664" s="179"/>
      <c r="B664" s="305" t="s">
        <v>213</v>
      </c>
      <c r="C664" s="306"/>
      <c r="D664" s="306"/>
      <c r="E664" s="306"/>
      <c r="F664" s="306"/>
      <c r="G664" s="307"/>
    </row>
    <row r="665" spans="1:7" ht="15" customHeight="1">
      <c r="A665" s="181"/>
      <c r="B665" s="308" t="s">
        <v>187</v>
      </c>
      <c r="C665" s="309"/>
      <c r="D665" s="310" t="s">
        <v>188</v>
      </c>
      <c r="E665" s="309"/>
      <c r="F665" s="325" t="s">
        <v>196</v>
      </c>
      <c r="G665" s="326"/>
    </row>
    <row r="666" spans="1:7" ht="15" customHeight="1" thickBot="1">
      <c r="A666" s="182"/>
      <c r="B666" s="268" t="s">
        <v>186</v>
      </c>
      <c r="C666" s="269" t="s">
        <v>190</v>
      </c>
      <c r="D666" s="269" t="s">
        <v>186</v>
      </c>
      <c r="E666" s="269" t="s">
        <v>190</v>
      </c>
      <c r="F666" s="269" t="s">
        <v>186</v>
      </c>
      <c r="G666" s="270" t="s">
        <v>190</v>
      </c>
    </row>
    <row r="667" spans="1:7" ht="69" customHeight="1" thickBot="1">
      <c r="A667" s="271" t="s">
        <v>270</v>
      </c>
      <c r="B667" s="288">
        <v>42850770.356091864</v>
      </c>
      <c r="C667" s="273">
        <v>0.9998103161036528</v>
      </c>
      <c r="D667" s="292">
        <v>8129.643145009875</v>
      </c>
      <c r="E667" s="273">
        <v>0.00018968389634719108</v>
      </c>
      <c r="F667" s="289">
        <v>42858899.999236874</v>
      </c>
      <c r="G667" s="275">
        <v>1</v>
      </c>
    </row>
    <row r="668" spans="1:7" ht="24.75" customHeight="1">
      <c r="A668" s="335" t="s">
        <v>220</v>
      </c>
      <c r="B668" s="302"/>
      <c r="C668" s="302"/>
      <c r="D668" s="302"/>
      <c r="E668" s="302"/>
      <c r="F668" s="302"/>
      <c r="G668" s="302"/>
    </row>
    <row r="670" spans="1:7" ht="28.5" customHeight="1" thickBot="1">
      <c r="A670" s="301" t="s">
        <v>106</v>
      </c>
      <c r="B670" s="302"/>
      <c r="C670" s="302"/>
      <c r="D670" s="302"/>
      <c r="E670" s="302"/>
      <c r="F670" s="302"/>
      <c r="G670" s="302"/>
    </row>
    <row r="671" spans="1:7" ht="34.5" customHeight="1" thickBot="1">
      <c r="A671" s="183"/>
      <c r="B671" s="180"/>
      <c r="C671" s="170"/>
      <c r="D671" s="327" t="s">
        <v>184</v>
      </c>
      <c r="E671" s="328"/>
      <c r="F671" s="329"/>
      <c r="G671" s="330" t="s">
        <v>196</v>
      </c>
    </row>
    <row r="672" spans="1:7" ht="24.75" customHeight="1" thickBot="1">
      <c r="A672" s="171"/>
      <c r="B672" s="169"/>
      <c r="C672" s="177"/>
      <c r="D672" s="268" t="s">
        <v>193</v>
      </c>
      <c r="E672" s="269" t="s">
        <v>194</v>
      </c>
      <c r="F672" s="269" t="s">
        <v>195</v>
      </c>
      <c r="G672" s="331"/>
    </row>
    <row r="673" spans="1:7" ht="13.5" customHeight="1">
      <c r="A673" s="332" t="s">
        <v>271</v>
      </c>
      <c r="B673" s="334" t="s">
        <v>272</v>
      </c>
      <c r="C673" s="255" t="s">
        <v>216</v>
      </c>
      <c r="D673" s="256">
        <v>0</v>
      </c>
      <c r="E673" s="276">
        <v>2144572</v>
      </c>
      <c r="F673" s="276">
        <v>4133888</v>
      </c>
      <c r="G673" s="257">
        <v>6278460</v>
      </c>
    </row>
    <row r="674" spans="1:7" ht="24" customHeight="1">
      <c r="A674" s="320"/>
      <c r="B674" s="312"/>
      <c r="C674" s="277" t="s">
        <v>273</v>
      </c>
      <c r="D674" s="278">
        <v>0</v>
      </c>
      <c r="E674" s="279">
        <v>0.3415761189845917</v>
      </c>
      <c r="F674" s="279">
        <v>0.6584238810154082</v>
      </c>
      <c r="G674" s="280">
        <v>1</v>
      </c>
    </row>
    <row r="675" spans="1:7" ht="13.5" customHeight="1">
      <c r="A675" s="320"/>
      <c r="B675" s="311" t="s">
        <v>274</v>
      </c>
      <c r="C675" s="281" t="s">
        <v>216</v>
      </c>
      <c r="D675" s="282">
        <v>0</v>
      </c>
      <c r="E675" s="283">
        <v>6223389</v>
      </c>
      <c r="F675" s="283">
        <v>8304314</v>
      </c>
      <c r="G675" s="284">
        <v>14527703</v>
      </c>
    </row>
    <row r="676" spans="1:7" ht="24" customHeight="1">
      <c r="A676" s="320"/>
      <c r="B676" s="312"/>
      <c r="C676" s="277" t="s">
        <v>273</v>
      </c>
      <c r="D676" s="278">
        <v>0</v>
      </c>
      <c r="E676" s="279">
        <v>0.42838079770766235</v>
      </c>
      <c r="F676" s="279">
        <v>0.5716192022923376</v>
      </c>
      <c r="G676" s="280">
        <v>1</v>
      </c>
    </row>
    <row r="677" spans="1:7" ht="13.5" customHeight="1">
      <c r="A677" s="320"/>
      <c r="B677" s="311" t="s">
        <v>275</v>
      </c>
      <c r="C677" s="281" t="s">
        <v>216</v>
      </c>
      <c r="D677" s="282">
        <v>2218</v>
      </c>
      <c r="E677" s="283">
        <v>4462307</v>
      </c>
      <c r="F677" s="283">
        <v>8932657</v>
      </c>
      <c r="G677" s="284">
        <v>13397182</v>
      </c>
    </row>
    <row r="678" spans="1:7" ht="24" customHeight="1">
      <c r="A678" s="320"/>
      <c r="B678" s="312"/>
      <c r="C678" s="277" t="s">
        <v>273</v>
      </c>
      <c r="D678" s="278">
        <v>0.00016555720449270599</v>
      </c>
      <c r="E678" s="279">
        <v>0.3330780308873911</v>
      </c>
      <c r="F678" s="279">
        <v>0.6667564119081162</v>
      </c>
      <c r="G678" s="280">
        <v>1</v>
      </c>
    </row>
    <row r="679" spans="1:7" ht="13.5" customHeight="1">
      <c r="A679" s="320"/>
      <c r="B679" s="311" t="s">
        <v>276</v>
      </c>
      <c r="C679" s="281" t="s">
        <v>216</v>
      </c>
      <c r="D679" s="282">
        <v>4432</v>
      </c>
      <c r="E679" s="283">
        <v>1710942</v>
      </c>
      <c r="F679" s="283">
        <v>2821135</v>
      </c>
      <c r="G679" s="284">
        <v>4536509</v>
      </c>
    </row>
    <row r="680" spans="1:7" ht="24" customHeight="1">
      <c r="A680" s="320"/>
      <c r="B680" s="312"/>
      <c r="C680" s="277" t="s">
        <v>273</v>
      </c>
      <c r="D680" s="278">
        <v>0.000976962682097622</v>
      </c>
      <c r="E680" s="279">
        <v>0.37714947771513296</v>
      </c>
      <c r="F680" s="279">
        <v>0.6218735596027695</v>
      </c>
      <c r="G680" s="280">
        <v>1</v>
      </c>
    </row>
    <row r="681" spans="1:7" ht="13.5" customHeight="1">
      <c r="A681" s="320"/>
      <c r="B681" s="311" t="s">
        <v>277</v>
      </c>
      <c r="C681" s="281" t="s">
        <v>216</v>
      </c>
      <c r="D681" s="282">
        <v>0</v>
      </c>
      <c r="E681" s="283">
        <v>1494731</v>
      </c>
      <c r="F681" s="283">
        <v>2616186</v>
      </c>
      <c r="G681" s="284">
        <v>4110917</v>
      </c>
    </row>
    <row r="682" spans="1:7" ht="24" customHeight="1">
      <c r="A682" s="333"/>
      <c r="B682" s="312"/>
      <c r="C682" s="277" t="s">
        <v>273</v>
      </c>
      <c r="D682" s="278">
        <v>0</v>
      </c>
      <c r="E682" s="279">
        <v>0.36360038405056583</v>
      </c>
      <c r="F682" s="279">
        <v>0.6363996159494342</v>
      </c>
      <c r="G682" s="280">
        <v>1</v>
      </c>
    </row>
    <row r="683" spans="1:7" ht="13.5" customHeight="1" thickBot="1">
      <c r="A683" s="313" t="s">
        <v>196</v>
      </c>
      <c r="B683" s="314"/>
      <c r="C683" s="281" t="s">
        <v>216</v>
      </c>
      <c r="D683" s="282">
        <v>6650</v>
      </c>
      <c r="E683" s="283">
        <v>16035941</v>
      </c>
      <c r="F683" s="283">
        <v>26808180</v>
      </c>
      <c r="G683" s="284">
        <v>42850771</v>
      </c>
    </row>
    <row r="684" spans="1:7" ht="24" customHeight="1" thickBot="1">
      <c r="A684" s="300"/>
      <c r="B684" s="304"/>
      <c r="C684" s="251" t="s">
        <v>273</v>
      </c>
      <c r="D684" s="285">
        <v>0.00015518973975987501</v>
      </c>
      <c r="E684" s="286">
        <v>0.3742275955781519</v>
      </c>
      <c r="F684" s="286">
        <v>0.6256172146820882</v>
      </c>
      <c r="G684" s="287">
        <v>1</v>
      </c>
    </row>
    <row r="687" ht="15.75">
      <c r="A687" t="s">
        <v>108</v>
      </c>
    </row>
    <row r="690" ht="16.5">
      <c r="A690" t="s">
        <v>90</v>
      </c>
    </row>
    <row r="692" spans="1:3" ht="18" customHeight="1" thickBot="1">
      <c r="A692" s="315" t="s">
        <v>83</v>
      </c>
      <c r="B692" s="304"/>
      <c r="C692" s="304"/>
    </row>
    <row r="693" spans="1:3" ht="13.5" customHeight="1">
      <c r="A693" s="316" t="s">
        <v>156</v>
      </c>
      <c r="B693" s="307"/>
      <c r="C693" s="245" t="s">
        <v>279</v>
      </c>
    </row>
    <row r="694" spans="1:3" ht="13.5" customHeight="1">
      <c r="A694" s="317" t="s">
        <v>158</v>
      </c>
      <c r="B694" s="318"/>
      <c r="C694" s="246" t="s">
        <v>159</v>
      </c>
    </row>
    <row r="695" spans="1:3" ht="58.5" customHeight="1">
      <c r="A695" s="319" t="s">
        <v>160</v>
      </c>
      <c r="B695" s="248" t="s">
        <v>161</v>
      </c>
      <c r="C695" s="249" t="s">
        <v>162</v>
      </c>
    </row>
    <row r="696" spans="1:3" ht="13.5" customHeight="1">
      <c r="A696" s="320"/>
      <c r="B696" s="248" t="s">
        <v>163</v>
      </c>
      <c r="C696" s="246" t="s">
        <v>164</v>
      </c>
    </row>
    <row r="697" spans="1:3" ht="13.5" customHeight="1">
      <c r="A697" s="320"/>
      <c r="B697" s="248" t="s">
        <v>165</v>
      </c>
      <c r="C697" s="246" t="s">
        <v>166</v>
      </c>
    </row>
    <row r="698" spans="1:3" ht="13.5" customHeight="1">
      <c r="A698" s="320"/>
      <c r="B698" s="248" t="s">
        <v>167</v>
      </c>
      <c r="C698" s="246" t="s">
        <v>168</v>
      </c>
    </row>
    <row r="699" spans="1:3" ht="13.5" customHeight="1">
      <c r="A699" s="320"/>
      <c r="B699" s="248" t="s">
        <v>169</v>
      </c>
      <c r="C699" s="246" t="s">
        <v>168</v>
      </c>
    </row>
    <row r="700" spans="1:3" ht="24" customHeight="1">
      <c r="A700" s="320"/>
      <c r="B700" s="248" t="s">
        <v>170</v>
      </c>
      <c r="C700" s="250">
        <v>9427</v>
      </c>
    </row>
    <row r="701" spans="1:3" ht="24" customHeight="1">
      <c r="A701" s="319" t="s">
        <v>171</v>
      </c>
      <c r="B701" s="248" t="s">
        <v>172</v>
      </c>
      <c r="C701" s="246" t="s">
        <v>173</v>
      </c>
    </row>
    <row r="702" spans="1:3" ht="48" customHeight="1">
      <c r="A702" s="320"/>
      <c r="B702" s="248" t="s">
        <v>174</v>
      </c>
      <c r="C702" s="246" t="s">
        <v>208</v>
      </c>
    </row>
    <row r="703" spans="1:3" ht="58.5" customHeight="1">
      <c r="A703" s="317" t="s">
        <v>176</v>
      </c>
      <c r="B703" s="318"/>
      <c r="C703" s="246" t="s">
        <v>280</v>
      </c>
    </row>
    <row r="704" spans="1:3" ht="13.5" customHeight="1" thickBot="1">
      <c r="A704" s="299" t="s">
        <v>178</v>
      </c>
      <c r="B704" s="248" t="s">
        <v>179</v>
      </c>
      <c r="C704" s="249" t="s">
        <v>182</v>
      </c>
    </row>
    <row r="705" spans="1:3" ht="13.5" customHeight="1">
      <c r="A705" s="320"/>
      <c r="B705" s="248" t="s">
        <v>181</v>
      </c>
      <c r="C705" s="249" t="s">
        <v>219</v>
      </c>
    </row>
    <row r="706" spans="1:3" ht="13.5" customHeight="1">
      <c r="A706" s="320"/>
      <c r="B706" s="248" t="s">
        <v>211</v>
      </c>
      <c r="C706" s="250">
        <v>2</v>
      </c>
    </row>
    <row r="707" spans="1:3" ht="13.5" customHeight="1" thickBot="1">
      <c r="A707" s="300"/>
      <c r="B707" s="251" t="s">
        <v>212</v>
      </c>
      <c r="C707" s="267">
        <v>174762</v>
      </c>
    </row>
    <row r="710" ht="15.75">
      <c r="A710" t="s">
        <v>183</v>
      </c>
    </row>
    <row r="712" spans="1:7" ht="18" customHeight="1" thickBot="1">
      <c r="A712" s="301" t="s">
        <v>91</v>
      </c>
      <c r="B712" s="302"/>
      <c r="C712" s="302"/>
      <c r="D712" s="302"/>
      <c r="E712" s="302"/>
      <c r="F712" s="302"/>
      <c r="G712" s="302"/>
    </row>
    <row r="713" spans="1:7" ht="13.5" customHeight="1">
      <c r="A713" s="179"/>
      <c r="B713" s="305" t="s">
        <v>213</v>
      </c>
      <c r="C713" s="306"/>
      <c r="D713" s="306"/>
      <c r="E713" s="306"/>
      <c r="F713" s="306"/>
      <c r="G713" s="307"/>
    </row>
    <row r="714" spans="1:7" ht="15" customHeight="1">
      <c r="A714" s="181"/>
      <c r="B714" s="308" t="s">
        <v>187</v>
      </c>
      <c r="C714" s="309"/>
      <c r="D714" s="310" t="s">
        <v>188</v>
      </c>
      <c r="E714" s="309"/>
      <c r="F714" s="325" t="s">
        <v>196</v>
      </c>
      <c r="G714" s="326"/>
    </row>
    <row r="715" spans="1:7" ht="15" customHeight="1" thickBot="1">
      <c r="A715" s="182"/>
      <c r="B715" s="268" t="s">
        <v>186</v>
      </c>
      <c r="C715" s="269" t="s">
        <v>190</v>
      </c>
      <c r="D715" s="269" t="s">
        <v>186</v>
      </c>
      <c r="E715" s="269" t="s">
        <v>190</v>
      </c>
      <c r="F715" s="269" t="s">
        <v>186</v>
      </c>
      <c r="G715" s="270" t="s">
        <v>190</v>
      </c>
    </row>
    <row r="716" spans="1:7" ht="69" customHeight="1" thickBot="1">
      <c r="A716" s="271" t="s">
        <v>281</v>
      </c>
      <c r="B716" s="272">
        <v>9427</v>
      </c>
      <c r="C716" s="273">
        <v>1</v>
      </c>
      <c r="D716" s="274">
        <v>0</v>
      </c>
      <c r="E716" s="273">
        <v>0</v>
      </c>
      <c r="F716" s="274">
        <v>9427</v>
      </c>
      <c r="G716" s="275">
        <v>1</v>
      </c>
    </row>
    <row r="718" spans="1:7" ht="28.5" customHeight="1" thickBot="1">
      <c r="A718" s="301" t="s">
        <v>109</v>
      </c>
      <c r="B718" s="302"/>
      <c r="C718" s="302"/>
      <c r="D718" s="302"/>
      <c r="E718" s="302"/>
      <c r="F718" s="302"/>
      <c r="G718" s="302"/>
    </row>
    <row r="719" spans="1:7" ht="34.5" customHeight="1" thickBot="1">
      <c r="A719" s="183"/>
      <c r="B719" s="180"/>
      <c r="C719" s="170"/>
      <c r="D719" s="327" t="s">
        <v>184</v>
      </c>
      <c r="E719" s="328"/>
      <c r="F719" s="329"/>
      <c r="G719" s="330" t="s">
        <v>196</v>
      </c>
    </row>
    <row r="720" spans="1:7" ht="24.75" customHeight="1" thickBot="1">
      <c r="A720" s="171"/>
      <c r="B720" s="169"/>
      <c r="C720" s="177"/>
      <c r="D720" s="268" t="s">
        <v>193</v>
      </c>
      <c r="E720" s="269" t="s">
        <v>194</v>
      </c>
      <c r="F720" s="269" t="s">
        <v>195</v>
      </c>
      <c r="G720" s="331"/>
    </row>
    <row r="721" spans="1:7" ht="13.5" customHeight="1">
      <c r="A721" s="332" t="s">
        <v>282</v>
      </c>
      <c r="B721" s="334" t="s">
        <v>283</v>
      </c>
      <c r="C721" s="255" t="s">
        <v>216</v>
      </c>
      <c r="D721" s="256">
        <v>0</v>
      </c>
      <c r="E721" s="276">
        <v>1379</v>
      </c>
      <c r="F721" s="276">
        <v>2766</v>
      </c>
      <c r="G721" s="257">
        <v>4145</v>
      </c>
    </row>
    <row r="722" spans="1:7" ht="24" customHeight="1">
      <c r="A722" s="320"/>
      <c r="B722" s="312"/>
      <c r="C722" s="277" t="s">
        <v>284</v>
      </c>
      <c r="D722" s="278">
        <v>0</v>
      </c>
      <c r="E722" s="279">
        <v>0.33268998793727383</v>
      </c>
      <c r="F722" s="279">
        <v>0.6673100120627262</v>
      </c>
      <c r="G722" s="280">
        <v>1</v>
      </c>
    </row>
    <row r="723" spans="1:7" ht="13.5" customHeight="1">
      <c r="A723" s="320"/>
      <c r="B723" s="311" t="s">
        <v>285</v>
      </c>
      <c r="C723" s="281" t="s">
        <v>216</v>
      </c>
      <c r="D723" s="282">
        <v>2</v>
      </c>
      <c r="E723" s="283">
        <v>2241</v>
      </c>
      <c r="F723" s="283">
        <v>3039</v>
      </c>
      <c r="G723" s="284">
        <v>5282</v>
      </c>
    </row>
    <row r="724" spans="1:7" ht="24" customHeight="1">
      <c r="A724" s="333"/>
      <c r="B724" s="312"/>
      <c r="C724" s="277" t="s">
        <v>284</v>
      </c>
      <c r="D724" s="278">
        <v>0.0003786444528587656</v>
      </c>
      <c r="E724" s="279">
        <v>0.4242711094282469</v>
      </c>
      <c r="F724" s="279">
        <v>0.5753502461188943</v>
      </c>
      <c r="G724" s="280">
        <v>1</v>
      </c>
    </row>
    <row r="725" spans="1:7" ht="13.5" customHeight="1" thickBot="1">
      <c r="A725" s="313" t="s">
        <v>196</v>
      </c>
      <c r="B725" s="314"/>
      <c r="C725" s="281" t="s">
        <v>216</v>
      </c>
      <c r="D725" s="282">
        <v>2</v>
      </c>
      <c r="E725" s="283">
        <v>3620</v>
      </c>
      <c r="F725" s="283">
        <v>5805</v>
      </c>
      <c r="G725" s="284">
        <v>9427</v>
      </c>
    </row>
    <row r="726" spans="1:7" ht="24" customHeight="1" thickBot="1">
      <c r="A726" s="300"/>
      <c r="B726" s="304"/>
      <c r="C726" s="251" t="s">
        <v>284</v>
      </c>
      <c r="D726" s="285">
        <v>0.00021215657154980373</v>
      </c>
      <c r="E726" s="286">
        <v>0.3840033945051448</v>
      </c>
      <c r="F726" s="286">
        <v>0.6157844489233054</v>
      </c>
      <c r="G726" s="287">
        <v>1</v>
      </c>
    </row>
    <row r="729" ht="15.75">
      <c r="A729" t="s">
        <v>110</v>
      </c>
    </row>
    <row r="732" ht="16.5">
      <c r="A732" t="s">
        <v>90</v>
      </c>
    </row>
    <row r="734" spans="1:3" ht="18" customHeight="1" thickBot="1">
      <c r="A734" s="315" t="s">
        <v>83</v>
      </c>
      <c r="B734" s="304"/>
      <c r="C734" s="304"/>
    </row>
    <row r="735" spans="1:3" ht="13.5" customHeight="1">
      <c r="A735" s="316" t="s">
        <v>156</v>
      </c>
      <c r="B735" s="307"/>
      <c r="C735" s="245" t="s">
        <v>286</v>
      </c>
    </row>
    <row r="736" spans="1:3" ht="13.5" customHeight="1">
      <c r="A736" s="317" t="s">
        <v>158</v>
      </c>
      <c r="B736" s="318"/>
      <c r="C736" s="246" t="s">
        <v>159</v>
      </c>
    </row>
    <row r="737" spans="1:3" ht="58.5" customHeight="1">
      <c r="A737" s="319" t="s">
        <v>160</v>
      </c>
      <c r="B737" s="248" t="s">
        <v>161</v>
      </c>
      <c r="C737" s="249" t="s">
        <v>162</v>
      </c>
    </row>
    <row r="738" spans="1:3" ht="13.5" customHeight="1">
      <c r="A738" s="320"/>
      <c r="B738" s="248" t="s">
        <v>163</v>
      </c>
      <c r="C738" s="246" t="s">
        <v>164</v>
      </c>
    </row>
    <row r="739" spans="1:3" ht="13.5" customHeight="1">
      <c r="A739" s="320"/>
      <c r="B739" s="248" t="s">
        <v>165</v>
      </c>
      <c r="C739" s="246" t="s">
        <v>166</v>
      </c>
    </row>
    <row r="740" spans="1:3" ht="24" customHeight="1">
      <c r="A740" s="320"/>
      <c r="B740" s="248" t="s">
        <v>167</v>
      </c>
      <c r="C740" s="246" t="s">
        <v>204</v>
      </c>
    </row>
    <row r="741" spans="1:3" ht="13.5" customHeight="1">
      <c r="A741" s="320"/>
      <c r="B741" s="248" t="s">
        <v>169</v>
      </c>
      <c r="C741" s="246" t="s">
        <v>168</v>
      </c>
    </row>
    <row r="742" spans="1:3" ht="24" customHeight="1">
      <c r="A742" s="320"/>
      <c r="B742" s="248" t="s">
        <v>170</v>
      </c>
      <c r="C742" s="250">
        <v>9427</v>
      </c>
    </row>
    <row r="743" spans="1:3" ht="24" customHeight="1">
      <c r="A743" s="319" t="s">
        <v>171</v>
      </c>
      <c r="B743" s="248" t="s">
        <v>172</v>
      </c>
      <c r="C743" s="246" t="s">
        <v>173</v>
      </c>
    </row>
    <row r="744" spans="1:3" ht="48" customHeight="1">
      <c r="A744" s="320"/>
      <c r="B744" s="248" t="s">
        <v>174</v>
      </c>
      <c r="C744" s="246" t="s">
        <v>208</v>
      </c>
    </row>
    <row r="745" spans="1:3" ht="58.5" customHeight="1">
      <c r="A745" s="317" t="s">
        <v>176</v>
      </c>
      <c r="B745" s="318"/>
      <c r="C745" s="246" t="s">
        <v>280</v>
      </c>
    </row>
    <row r="746" spans="1:3" ht="13.5" customHeight="1" thickBot="1">
      <c r="A746" s="299" t="s">
        <v>178</v>
      </c>
      <c r="B746" s="248" t="s">
        <v>179</v>
      </c>
      <c r="C746" s="249" t="s">
        <v>241</v>
      </c>
    </row>
    <row r="747" spans="1:3" ht="13.5" customHeight="1">
      <c r="A747" s="320"/>
      <c r="B747" s="248" t="s">
        <v>181</v>
      </c>
      <c r="C747" s="249" t="s">
        <v>287</v>
      </c>
    </row>
    <row r="748" spans="1:3" ht="13.5" customHeight="1">
      <c r="A748" s="320"/>
      <c r="B748" s="248" t="s">
        <v>211</v>
      </c>
      <c r="C748" s="250">
        <v>2</v>
      </c>
    </row>
    <row r="749" spans="1:3" ht="13.5" customHeight="1" thickBot="1">
      <c r="A749" s="300"/>
      <c r="B749" s="251" t="s">
        <v>212</v>
      </c>
      <c r="C749" s="267">
        <v>174762</v>
      </c>
    </row>
    <row r="752" ht="15.75">
      <c r="A752" t="s">
        <v>183</v>
      </c>
    </row>
    <row r="754" spans="1:7" ht="18" customHeight="1" thickBot="1">
      <c r="A754" s="301" t="s">
        <v>91</v>
      </c>
      <c r="B754" s="302"/>
      <c r="C754" s="302"/>
      <c r="D754" s="302"/>
      <c r="E754" s="302"/>
      <c r="F754" s="302"/>
      <c r="G754" s="302"/>
    </row>
    <row r="755" spans="1:7" ht="13.5" customHeight="1">
      <c r="A755" s="179"/>
      <c r="B755" s="305" t="s">
        <v>213</v>
      </c>
      <c r="C755" s="306"/>
      <c r="D755" s="306"/>
      <c r="E755" s="306"/>
      <c r="F755" s="306"/>
      <c r="G755" s="307"/>
    </row>
    <row r="756" spans="1:7" ht="15" customHeight="1">
      <c r="A756" s="181"/>
      <c r="B756" s="308" t="s">
        <v>187</v>
      </c>
      <c r="C756" s="309"/>
      <c r="D756" s="310" t="s">
        <v>188</v>
      </c>
      <c r="E756" s="309"/>
      <c r="F756" s="325" t="s">
        <v>196</v>
      </c>
      <c r="G756" s="326"/>
    </row>
    <row r="757" spans="1:7" ht="15" customHeight="1" thickBot="1">
      <c r="A757" s="182"/>
      <c r="B757" s="268" t="s">
        <v>186</v>
      </c>
      <c r="C757" s="269" t="s">
        <v>190</v>
      </c>
      <c r="D757" s="269" t="s">
        <v>186</v>
      </c>
      <c r="E757" s="269" t="s">
        <v>190</v>
      </c>
      <c r="F757" s="269" t="s">
        <v>186</v>
      </c>
      <c r="G757" s="270" t="s">
        <v>190</v>
      </c>
    </row>
    <row r="758" spans="1:7" ht="69" customHeight="1" thickBot="1">
      <c r="A758" s="271" t="s">
        <v>281</v>
      </c>
      <c r="B758" s="288">
        <v>42858899.99923674</v>
      </c>
      <c r="C758" s="273">
        <v>0.9999999999999969</v>
      </c>
      <c r="D758" s="289">
        <v>1.341104507446289E-07</v>
      </c>
      <c r="E758" s="290">
        <v>3.1291155570258878E-15</v>
      </c>
      <c r="F758" s="289">
        <v>42858899.999236874</v>
      </c>
      <c r="G758" s="275">
        <v>1</v>
      </c>
    </row>
    <row r="759" spans="1:7" ht="24.75" customHeight="1">
      <c r="A759" s="335" t="s">
        <v>220</v>
      </c>
      <c r="B759" s="302"/>
      <c r="C759" s="302"/>
      <c r="D759" s="302"/>
      <c r="E759" s="302"/>
      <c r="F759" s="302"/>
      <c r="G759" s="302"/>
    </row>
    <row r="761" spans="1:7" ht="28.5" customHeight="1" thickBot="1">
      <c r="A761" s="301" t="s">
        <v>109</v>
      </c>
      <c r="B761" s="302"/>
      <c r="C761" s="302"/>
      <c r="D761" s="302"/>
      <c r="E761" s="302"/>
      <c r="F761" s="302"/>
      <c r="G761" s="302"/>
    </row>
    <row r="762" spans="1:7" ht="34.5" customHeight="1" thickBot="1">
      <c r="A762" s="183"/>
      <c r="B762" s="180"/>
      <c r="C762" s="170"/>
      <c r="D762" s="327" t="s">
        <v>184</v>
      </c>
      <c r="E762" s="328"/>
      <c r="F762" s="329"/>
      <c r="G762" s="330" t="s">
        <v>196</v>
      </c>
    </row>
    <row r="763" spans="1:7" ht="24.75" customHeight="1" thickBot="1">
      <c r="A763" s="171"/>
      <c r="B763" s="169"/>
      <c r="C763" s="177"/>
      <c r="D763" s="268" t="s">
        <v>193</v>
      </c>
      <c r="E763" s="269" t="s">
        <v>194</v>
      </c>
      <c r="F763" s="269" t="s">
        <v>195</v>
      </c>
      <c r="G763" s="331"/>
    </row>
    <row r="764" spans="1:7" ht="13.5" customHeight="1">
      <c r="A764" s="332" t="s">
        <v>282</v>
      </c>
      <c r="B764" s="334" t="s">
        <v>283</v>
      </c>
      <c r="C764" s="255" t="s">
        <v>216</v>
      </c>
      <c r="D764" s="256">
        <v>0</v>
      </c>
      <c r="E764" s="276">
        <v>6765906</v>
      </c>
      <c r="F764" s="276">
        <v>14126847</v>
      </c>
      <c r="G764" s="257">
        <v>20892753</v>
      </c>
    </row>
    <row r="765" spans="1:7" ht="24" customHeight="1">
      <c r="A765" s="320"/>
      <c r="B765" s="312"/>
      <c r="C765" s="277" t="s">
        <v>284</v>
      </c>
      <c r="D765" s="278">
        <v>0</v>
      </c>
      <c r="E765" s="279">
        <v>0.3238398501145349</v>
      </c>
      <c r="F765" s="279">
        <v>0.6761601498854651</v>
      </c>
      <c r="G765" s="280">
        <v>1</v>
      </c>
    </row>
    <row r="766" spans="1:7" ht="13.5" customHeight="1">
      <c r="A766" s="320"/>
      <c r="B766" s="311" t="s">
        <v>285</v>
      </c>
      <c r="C766" s="281" t="s">
        <v>216</v>
      </c>
      <c r="D766" s="282">
        <v>6649</v>
      </c>
      <c r="E766" s="283">
        <v>9278164</v>
      </c>
      <c r="F766" s="283">
        <v>12681333</v>
      </c>
      <c r="G766" s="284">
        <v>21966146</v>
      </c>
    </row>
    <row r="767" spans="1:7" ht="24" customHeight="1">
      <c r="A767" s="333"/>
      <c r="B767" s="312"/>
      <c r="C767" s="277" t="s">
        <v>284</v>
      </c>
      <c r="D767" s="278">
        <v>0.0003026930623150734</v>
      </c>
      <c r="E767" s="279">
        <v>0.42238470052962407</v>
      </c>
      <c r="F767" s="279">
        <v>0.5773126064080608</v>
      </c>
      <c r="G767" s="280">
        <v>1</v>
      </c>
    </row>
    <row r="768" spans="1:7" ht="13.5" customHeight="1" thickBot="1">
      <c r="A768" s="313" t="s">
        <v>196</v>
      </c>
      <c r="B768" s="314"/>
      <c r="C768" s="281" t="s">
        <v>216</v>
      </c>
      <c r="D768" s="282">
        <v>6649</v>
      </c>
      <c r="E768" s="283">
        <v>16044070</v>
      </c>
      <c r="F768" s="283">
        <v>26808180</v>
      </c>
      <c r="G768" s="284">
        <v>42858899</v>
      </c>
    </row>
    <row r="769" spans="1:7" ht="24" customHeight="1" thickBot="1">
      <c r="A769" s="300"/>
      <c r="B769" s="304"/>
      <c r="C769" s="251" t="s">
        <v>284</v>
      </c>
      <c r="D769" s="285">
        <v>0.0001551369763371663</v>
      </c>
      <c r="E769" s="286">
        <v>0.3743462938700315</v>
      </c>
      <c r="F769" s="286">
        <v>0.6254985691536313</v>
      </c>
      <c r="G769" s="287">
        <v>1</v>
      </c>
    </row>
    <row r="772" ht="15.75">
      <c r="A772" t="s">
        <v>111</v>
      </c>
    </row>
    <row r="775" ht="16.5">
      <c r="A775" t="s">
        <v>90</v>
      </c>
    </row>
    <row r="777" spans="1:3" ht="18" customHeight="1" thickBot="1">
      <c r="A777" s="315" t="s">
        <v>83</v>
      </c>
      <c r="B777" s="304"/>
      <c r="C777" s="304"/>
    </row>
    <row r="778" spans="1:3" ht="13.5" customHeight="1">
      <c r="A778" s="316" t="s">
        <v>156</v>
      </c>
      <c r="B778" s="307"/>
      <c r="C778" s="245" t="s">
        <v>288</v>
      </c>
    </row>
    <row r="779" spans="1:3" ht="13.5" customHeight="1">
      <c r="A779" s="317" t="s">
        <v>158</v>
      </c>
      <c r="B779" s="318"/>
      <c r="C779" s="246" t="s">
        <v>159</v>
      </c>
    </row>
    <row r="780" spans="1:3" ht="58.5" customHeight="1">
      <c r="A780" s="319" t="s">
        <v>160</v>
      </c>
      <c r="B780" s="248" t="s">
        <v>161</v>
      </c>
      <c r="C780" s="249" t="s">
        <v>162</v>
      </c>
    </row>
    <row r="781" spans="1:3" ht="13.5" customHeight="1">
      <c r="A781" s="320"/>
      <c r="B781" s="248" t="s">
        <v>163</v>
      </c>
      <c r="C781" s="246" t="s">
        <v>164</v>
      </c>
    </row>
    <row r="782" spans="1:3" ht="13.5" customHeight="1">
      <c r="A782" s="320"/>
      <c r="B782" s="248" t="s">
        <v>165</v>
      </c>
      <c r="C782" s="246" t="s">
        <v>166</v>
      </c>
    </row>
    <row r="783" spans="1:3" ht="13.5" customHeight="1">
      <c r="A783" s="320"/>
      <c r="B783" s="248" t="s">
        <v>167</v>
      </c>
      <c r="C783" s="246" t="s">
        <v>168</v>
      </c>
    </row>
    <row r="784" spans="1:3" ht="13.5" customHeight="1">
      <c r="A784" s="320"/>
      <c r="B784" s="248" t="s">
        <v>169</v>
      </c>
      <c r="C784" s="246" t="s">
        <v>168</v>
      </c>
    </row>
    <row r="785" spans="1:3" ht="24" customHeight="1">
      <c r="A785" s="320"/>
      <c r="B785" s="248" t="s">
        <v>170</v>
      </c>
      <c r="C785" s="250">
        <v>9427</v>
      </c>
    </row>
    <row r="786" spans="1:3" ht="24" customHeight="1">
      <c r="A786" s="319" t="s">
        <v>171</v>
      </c>
      <c r="B786" s="248" t="s">
        <v>172</v>
      </c>
      <c r="C786" s="246" t="s">
        <v>173</v>
      </c>
    </row>
    <row r="787" spans="1:3" ht="48" customHeight="1">
      <c r="A787" s="320"/>
      <c r="B787" s="248" t="s">
        <v>174</v>
      </c>
      <c r="C787" s="246" t="s">
        <v>208</v>
      </c>
    </row>
    <row r="788" spans="1:3" ht="58.5" customHeight="1">
      <c r="A788" s="317" t="s">
        <v>176</v>
      </c>
      <c r="B788" s="318"/>
      <c r="C788" s="246" t="s">
        <v>289</v>
      </c>
    </row>
    <row r="789" spans="1:3" ht="13.5" customHeight="1" thickBot="1">
      <c r="A789" s="299" t="s">
        <v>178</v>
      </c>
      <c r="B789" s="248" t="s">
        <v>179</v>
      </c>
      <c r="C789" s="249" t="s">
        <v>223</v>
      </c>
    </row>
    <row r="790" spans="1:3" ht="13.5" customHeight="1">
      <c r="A790" s="320"/>
      <c r="B790" s="248" t="s">
        <v>181</v>
      </c>
      <c r="C790" s="249" t="s">
        <v>290</v>
      </c>
    </row>
    <row r="791" spans="1:3" ht="13.5" customHeight="1">
      <c r="A791" s="320"/>
      <c r="B791" s="248" t="s">
        <v>211</v>
      </c>
      <c r="C791" s="250">
        <v>2</v>
      </c>
    </row>
    <row r="792" spans="1:3" ht="13.5" customHeight="1" thickBot="1">
      <c r="A792" s="300"/>
      <c r="B792" s="251" t="s">
        <v>212</v>
      </c>
      <c r="C792" s="267">
        <v>174762</v>
      </c>
    </row>
    <row r="795" ht="15.75">
      <c r="A795" t="s">
        <v>183</v>
      </c>
    </row>
    <row r="797" spans="1:7" ht="18" customHeight="1" thickBot="1">
      <c r="A797" s="301" t="s">
        <v>91</v>
      </c>
      <c r="B797" s="302"/>
      <c r="C797" s="302"/>
      <c r="D797" s="302"/>
      <c r="E797" s="302"/>
      <c r="F797" s="302"/>
      <c r="G797" s="302"/>
    </row>
    <row r="798" spans="1:7" ht="13.5" customHeight="1">
      <c r="A798" s="179"/>
      <c r="B798" s="305" t="s">
        <v>213</v>
      </c>
      <c r="C798" s="306"/>
      <c r="D798" s="306"/>
      <c r="E798" s="306"/>
      <c r="F798" s="306"/>
      <c r="G798" s="307"/>
    </row>
    <row r="799" spans="1:7" ht="15" customHeight="1">
      <c r="A799" s="181"/>
      <c r="B799" s="308" t="s">
        <v>187</v>
      </c>
      <c r="C799" s="309"/>
      <c r="D799" s="310" t="s">
        <v>188</v>
      </c>
      <c r="E799" s="309"/>
      <c r="F799" s="325" t="s">
        <v>196</v>
      </c>
      <c r="G799" s="326"/>
    </row>
    <row r="800" spans="1:7" ht="15" customHeight="1" thickBot="1">
      <c r="A800" s="182"/>
      <c r="B800" s="268" t="s">
        <v>186</v>
      </c>
      <c r="C800" s="269" t="s">
        <v>190</v>
      </c>
      <c r="D800" s="269" t="s">
        <v>186</v>
      </c>
      <c r="E800" s="269" t="s">
        <v>190</v>
      </c>
      <c r="F800" s="269" t="s">
        <v>186</v>
      </c>
      <c r="G800" s="270" t="s">
        <v>190</v>
      </c>
    </row>
    <row r="801" spans="1:7" ht="90.75" customHeight="1" thickBot="1">
      <c r="A801" s="271" t="s">
        <v>291</v>
      </c>
      <c r="B801" s="272">
        <v>9427</v>
      </c>
      <c r="C801" s="273">
        <v>1</v>
      </c>
      <c r="D801" s="274">
        <v>0</v>
      </c>
      <c r="E801" s="273">
        <v>0</v>
      </c>
      <c r="F801" s="274">
        <v>9427</v>
      </c>
      <c r="G801" s="275">
        <v>1</v>
      </c>
    </row>
    <row r="803" spans="1:7" ht="28.5" customHeight="1" thickBot="1">
      <c r="A803" s="301" t="s">
        <v>112</v>
      </c>
      <c r="B803" s="302"/>
      <c r="C803" s="302"/>
      <c r="D803" s="302"/>
      <c r="E803" s="302"/>
      <c r="F803" s="302"/>
      <c r="G803" s="302"/>
    </row>
    <row r="804" spans="1:7" ht="34.5" customHeight="1" thickBot="1">
      <c r="A804" s="183"/>
      <c r="B804" s="180"/>
      <c r="C804" s="170"/>
      <c r="D804" s="327" t="s">
        <v>184</v>
      </c>
      <c r="E804" s="328"/>
      <c r="F804" s="329"/>
      <c r="G804" s="330" t="s">
        <v>196</v>
      </c>
    </row>
    <row r="805" spans="1:7" ht="24.75" customHeight="1" thickBot="1">
      <c r="A805" s="171"/>
      <c r="B805" s="169"/>
      <c r="C805" s="177"/>
      <c r="D805" s="268" t="s">
        <v>193</v>
      </c>
      <c r="E805" s="269" t="s">
        <v>194</v>
      </c>
      <c r="F805" s="269" t="s">
        <v>195</v>
      </c>
      <c r="G805" s="331"/>
    </row>
    <row r="806" spans="1:7" ht="13.5" customHeight="1">
      <c r="A806" s="332" t="s">
        <v>292</v>
      </c>
      <c r="B806" s="334" t="s">
        <v>293</v>
      </c>
      <c r="C806" s="255" t="s">
        <v>216</v>
      </c>
      <c r="D806" s="256">
        <v>0</v>
      </c>
      <c r="E806" s="276">
        <v>204</v>
      </c>
      <c r="F806" s="276">
        <v>318</v>
      </c>
      <c r="G806" s="257">
        <v>522</v>
      </c>
    </row>
    <row r="807" spans="1:7" ht="48" customHeight="1">
      <c r="A807" s="320"/>
      <c r="B807" s="312"/>
      <c r="C807" s="277" t="s">
        <v>294</v>
      </c>
      <c r="D807" s="278">
        <v>0</v>
      </c>
      <c r="E807" s="279">
        <v>0.3908045977011494</v>
      </c>
      <c r="F807" s="279">
        <v>0.6091954022988506</v>
      </c>
      <c r="G807" s="280">
        <v>1</v>
      </c>
    </row>
    <row r="808" spans="1:7" ht="13.5" customHeight="1">
      <c r="A808" s="320"/>
      <c r="B808" s="311" t="s">
        <v>295</v>
      </c>
      <c r="C808" s="281" t="s">
        <v>216</v>
      </c>
      <c r="D808" s="282">
        <v>2</v>
      </c>
      <c r="E808" s="283">
        <v>2156</v>
      </c>
      <c r="F808" s="283">
        <v>3004</v>
      </c>
      <c r="G808" s="284">
        <v>5162</v>
      </c>
    </row>
    <row r="809" spans="1:7" ht="48" customHeight="1">
      <c r="A809" s="320"/>
      <c r="B809" s="312"/>
      <c r="C809" s="277" t="s">
        <v>294</v>
      </c>
      <c r="D809" s="278">
        <v>0.0003874467260751647</v>
      </c>
      <c r="E809" s="279">
        <v>0.4176675707090275</v>
      </c>
      <c r="F809" s="279">
        <v>0.5819449825648974</v>
      </c>
      <c r="G809" s="280">
        <v>1</v>
      </c>
    </row>
    <row r="810" spans="1:7" ht="13.5" customHeight="1">
      <c r="A810" s="320"/>
      <c r="B810" s="311" t="s">
        <v>296</v>
      </c>
      <c r="C810" s="281" t="s">
        <v>216</v>
      </c>
      <c r="D810" s="282">
        <v>0</v>
      </c>
      <c r="E810" s="283">
        <v>1260</v>
      </c>
      <c r="F810" s="283">
        <v>2483</v>
      </c>
      <c r="G810" s="284">
        <v>3743</v>
      </c>
    </row>
    <row r="811" spans="1:7" ht="48" customHeight="1">
      <c r="A811" s="333"/>
      <c r="B811" s="312"/>
      <c r="C811" s="277" t="s">
        <v>294</v>
      </c>
      <c r="D811" s="278">
        <v>0</v>
      </c>
      <c r="E811" s="279">
        <v>0.33662837296286396</v>
      </c>
      <c r="F811" s="279">
        <v>0.663371627037136</v>
      </c>
      <c r="G811" s="280">
        <v>1</v>
      </c>
    </row>
    <row r="812" spans="1:7" ht="13.5" customHeight="1" thickBot="1">
      <c r="A812" s="313" t="s">
        <v>196</v>
      </c>
      <c r="B812" s="314"/>
      <c r="C812" s="281" t="s">
        <v>216</v>
      </c>
      <c r="D812" s="282">
        <v>2</v>
      </c>
      <c r="E812" s="283">
        <v>3620</v>
      </c>
      <c r="F812" s="283">
        <v>5805</v>
      </c>
      <c r="G812" s="284">
        <v>9427</v>
      </c>
    </row>
    <row r="813" spans="1:7" ht="48" customHeight="1" thickBot="1">
      <c r="A813" s="300"/>
      <c r="B813" s="304"/>
      <c r="C813" s="251" t="s">
        <v>294</v>
      </c>
      <c r="D813" s="285">
        <v>0.00021215657154980373</v>
      </c>
      <c r="E813" s="286">
        <v>0.3840033945051448</v>
      </c>
      <c r="F813" s="286">
        <v>0.6157844489233054</v>
      </c>
      <c r="G813" s="287">
        <v>1</v>
      </c>
    </row>
    <row r="816" ht="15.75">
      <c r="A816" t="s">
        <v>113</v>
      </c>
    </row>
    <row r="819" ht="16.5">
      <c r="A819" t="s">
        <v>90</v>
      </c>
    </row>
    <row r="821" spans="1:3" ht="18" customHeight="1" thickBot="1">
      <c r="A821" s="315" t="s">
        <v>83</v>
      </c>
      <c r="B821" s="304"/>
      <c r="C821" s="304"/>
    </row>
    <row r="822" spans="1:3" ht="13.5" customHeight="1">
      <c r="A822" s="316" t="s">
        <v>156</v>
      </c>
      <c r="B822" s="307"/>
      <c r="C822" s="245" t="s">
        <v>297</v>
      </c>
    </row>
    <row r="823" spans="1:3" ht="13.5" customHeight="1">
      <c r="A823" s="317" t="s">
        <v>158</v>
      </c>
      <c r="B823" s="318"/>
      <c r="C823" s="246" t="s">
        <v>159</v>
      </c>
    </row>
    <row r="824" spans="1:3" ht="58.5" customHeight="1">
      <c r="A824" s="319" t="s">
        <v>160</v>
      </c>
      <c r="B824" s="248" t="s">
        <v>161</v>
      </c>
      <c r="C824" s="249" t="s">
        <v>162</v>
      </c>
    </row>
    <row r="825" spans="1:3" ht="13.5" customHeight="1">
      <c r="A825" s="320"/>
      <c r="B825" s="248" t="s">
        <v>163</v>
      </c>
      <c r="C825" s="246" t="s">
        <v>164</v>
      </c>
    </row>
    <row r="826" spans="1:3" ht="13.5" customHeight="1">
      <c r="A826" s="320"/>
      <c r="B826" s="248" t="s">
        <v>165</v>
      </c>
      <c r="C826" s="246" t="s">
        <v>166</v>
      </c>
    </row>
    <row r="827" spans="1:3" ht="24" customHeight="1">
      <c r="A827" s="320"/>
      <c r="B827" s="248" t="s">
        <v>167</v>
      </c>
      <c r="C827" s="246" t="s">
        <v>204</v>
      </c>
    </row>
    <row r="828" spans="1:3" ht="13.5" customHeight="1">
      <c r="A828" s="320"/>
      <c r="B828" s="248" t="s">
        <v>169</v>
      </c>
      <c r="C828" s="246" t="s">
        <v>168</v>
      </c>
    </row>
    <row r="829" spans="1:3" ht="24" customHeight="1">
      <c r="A829" s="320"/>
      <c r="B829" s="248" t="s">
        <v>170</v>
      </c>
      <c r="C829" s="250">
        <v>9427</v>
      </c>
    </row>
    <row r="830" spans="1:3" ht="24" customHeight="1">
      <c r="A830" s="319" t="s">
        <v>171</v>
      </c>
      <c r="B830" s="248" t="s">
        <v>172</v>
      </c>
      <c r="C830" s="246" t="s">
        <v>173</v>
      </c>
    </row>
    <row r="831" spans="1:3" ht="48" customHeight="1">
      <c r="A831" s="320"/>
      <c r="B831" s="248" t="s">
        <v>174</v>
      </c>
      <c r="C831" s="246" t="s">
        <v>208</v>
      </c>
    </row>
    <row r="832" spans="1:3" ht="58.5" customHeight="1">
      <c r="A832" s="317" t="s">
        <v>176</v>
      </c>
      <c r="B832" s="318"/>
      <c r="C832" s="246" t="s">
        <v>289</v>
      </c>
    </row>
    <row r="833" spans="1:3" ht="13.5" customHeight="1" thickBot="1">
      <c r="A833" s="299" t="s">
        <v>178</v>
      </c>
      <c r="B833" s="248" t="s">
        <v>179</v>
      </c>
      <c r="C833" s="249" t="s">
        <v>180</v>
      </c>
    </row>
    <row r="834" spans="1:3" ht="13.5" customHeight="1">
      <c r="A834" s="320"/>
      <c r="B834" s="248" t="s">
        <v>181</v>
      </c>
      <c r="C834" s="249" t="s">
        <v>219</v>
      </c>
    </row>
    <row r="835" spans="1:3" ht="13.5" customHeight="1">
      <c r="A835" s="320"/>
      <c r="B835" s="248" t="s">
        <v>211</v>
      </c>
      <c r="C835" s="250">
        <v>2</v>
      </c>
    </row>
    <row r="836" spans="1:3" ht="13.5" customHeight="1" thickBot="1">
      <c r="A836" s="300"/>
      <c r="B836" s="251" t="s">
        <v>212</v>
      </c>
      <c r="C836" s="267">
        <v>174762</v>
      </c>
    </row>
    <row r="839" ht="15.75">
      <c r="A839" t="s">
        <v>183</v>
      </c>
    </row>
    <row r="841" spans="1:7" ht="18" customHeight="1" thickBot="1">
      <c r="A841" s="301" t="s">
        <v>91</v>
      </c>
      <c r="B841" s="302"/>
      <c r="C841" s="302"/>
      <c r="D841" s="302"/>
      <c r="E841" s="302"/>
      <c r="F841" s="302"/>
      <c r="G841" s="302"/>
    </row>
    <row r="842" spans="1:7" ht="13.5" customHeight="1">
      <c r="A842" s="179"/>
      <c r="B842" s="305" t="s">
        <v>213</v>
      </c>
      <c r="C842" s="306"/>
      <c r="D842" s="306"/>
      <c r="E842" s="306"/>
      <c r="F842" s="306"/>
      <c r="G842" s="307"/>
    </row>
    <row r="843" spans="1:7" ht="15" customHeight="1">
      <c r="A843" s="181"/>
      <c r="B843" s="308" t="s">
        <v>187</v>
      </c>
      <c r="C843" s="309"/>
      <c r="D843" s="310" t="s">
        <v>188</v>
      </c>
      <c r="E843" s="309"/>
      <c r="F843" s="325" t="s">
        <v>196</v>
      </c>
      <c r="G843" s="326"/>
    </row>
    <row r="844" spans="1:7" ht="15" customHeight="1" thickBot="1">
      <c r="A844" s="182"/>
      <c r="B844" s="268" t="s">
        <v>186</v>
      </c>
      <c r="C844" s="269" t="s">
        <v>190</v>
      </c>
      <c r="D844" s="269" t="s">
        <v>186</v>
      </c>
      <c r="E844" s="269" t="s">
        <v>190</v>
      </c>
      <c r="F844" s="269" t="s">
        <v>186</v>
      </c>
      <c r="G844" s="270" t="s">
        <v>190</v>
      </c>
    </row>
    <row r="845" spans="1:7" ht="90.75" customHeight="1" thickBot="1">
      <c r="A845" s="271" t="s">
        <v>291</v>
      </c>
      <c r="B845" s="288">
        <v>42858899.99923675</v>
      </c>
      <c r="C845" s="273">
        <v>0.999999999999997</v>
      </c>
      <c r="D845" s="289">
        <v>1.2665987014770508E-07</v>
      </c>
      <c r="E845" s="290">
        <v>2.9552758038577828E-15</v>
      </c>
      <c r="F845" s="289">
        <v>42858899.999236874</v>
      </c>
      <c r="G845" s="275">
        <v>1</v>
      </c>
    </row>
    <row r="846" spans="1:7" ht="24.75" customHeight="1">
      <c r="A846" s="335" t="s">
        <v>220</v>
      </c>
      <c r="B846" s="302"/>
      <c r="C846" s="302"/>
      <c r="D846" s="302"/>
      <c r="E846" s="302"/>
      <c r="F846" s="302"/>
      <c r="G846" s="302"/>
    </row>
    <row r="848" spans="1:7" ht="28.5" customHeight="1" thickBot="1">
      <c r="A848" s="301" t="s">
        <v>112</v>
      </c>
      <c r="B848" s="302"/>
      <c r="C848" s="302"/>
      <c r="D848" s="302"/>
      <c r="E848" s="302"/>
      <c r="F848" s="302"/>
      <c r="G848" s="302"/>
    </row>
    <row r="849" spans="1:7" ht="34.5" customHeight="1" thickBot="1">
      <c r="A849" s="183"/>
      <c r="B849" s="180"/>
      <c r="C849" s="170"/>
      <c r="D849" s="327" t="s">
        <v>184</v>
      </c>
      <c r="E849" s="328"/>
      <c r="F849" s="329"/>
      <c r="G849" s="330" t="s">
        <v>196</v>
      </c>
    </row>
    <row r="850" spans="1:7" ht="24.75" customHeight="1" thickBot="1">
      <c r="A850" s="171"/>
      <c r="B850" s="169"/>
      <c r="C850" s="177"/>
      <c r="D850" s="268" t="s">
        <v>193</v>
      </c>
      <c r="E850" s="269" t="s">
        <v>194</v>
      </c>
      <c r="F850" s="269" t="s">
        <v>195</v>
      </c>
      <c r="G850" s="331"/>
    </row>
    <row r="851" spans="1:7" ht="13.5" customHeight="1">
      <c r="A851" s="332" t="s">
        <v>292</v>
      </c>
      <c r="B851" s="334" t="s">
        <v>293</v>
      </c>
      <c r="C851" s="255" t="s">
        <v>216</v>
      </c>
      <c r="D851" s="256">
        <v>0</v>
      </c>
      <c r="E851" s="276">
        <v>1449979</v>
      </c>
      <c r="F851" s="276">
        <v>2217244</v>
      </c>
      <c r="G851" s="257">
        <v>3667223</v>
      </c>
    </row>
    <row r="852" spans="1:7" ht="48" customHeight="1">
      <c r="A852" s="320"/>
      <c r="B852" s="312"/>
      <c r="C852" s="277" t="s">
        <v>294</v>
      </c>
      <c r="D852" s="278">
        <v>0</v>
      </c>
      <c r="E852" s="279">
        <v>0.3953888269134438</v>
      </c>
      <c r="F852" s="279">
        <v>0.6046111730865562</v>
      </c>
      <c r="G852" s="280">
        <v>1</v>
      </c>
    </row>
    <row r="853" spans="1:7" ht="13.5" customHeight="1">
      <c r="A853" s="320"/>
      <c r="B853" s="311" t="s">
        <v>295</v>
      </c>
      <c r="C853" s="281" t="s">
        <v>216</v>
      </c>
      <c r="D853" s="282">
        <v>6649</v>
      </c>
      <c r="E853" s="283">
        <v>9312710</v>
      </c>
      <c r="F853" s="283">
        <v>13713471</v>
      </c>
      <c r="G853" s="284">
        <v>23032830</v>
      </c>
    </row>
    <row r="854" spans="1:7" ht="48" customHeight="1">
      <c r="A854" s="320"/>
      <c r="B854" s="312"/>
      <c r="C854" s="277" t="s">
        <v>294</v>
      </c>
      <c r="D854" s="278">
        <v>0.0002886749044733105</v>
      </c>
      <c r="E854" s="279">
        <v>0.40432330720975235</v>
      </c>
      <c r="F854" s="279">
        <v>0.5953880178857743</v>
      </c>
      <c r="G854" s="280">
        <v>1</v>
      </c>
    </row>
    <row r="855" spans="1:7" ht="13.5" customHeight="1">
      <c r="A855" s="320"/>
      <c r="B855" s="311" t="s">
        <v>296</v>
      </c>
      <c r="C855" s="281" t="s">
        <v>216</v>
      </c>
      <c r="D855" s="282">
        <v>0</v>
      </c>
      <c r="E855" s="283">
        <v>5281382</v>
      </c>
      <c r="F855" s="283">
        <v>10877465</v>
      </c>
      <c r="G855" s="284">
        <v>16158847</v>
      </c>
    </row>
    <row r="856" spans="1:7" ht="48" customHeight="1">
      <c r="A856" s="333"/>
      <c r="B856" s="312"/>
      <c r="C856" s="277" t="s">
        <v>294</v>
      </c>
      <c r="D856" s="278">
        <v>0</v>
      </c>
      <c r="E856" s="279">
        <v>0.326841512887646</v>
      </c>
      <c r="F856" s="279">
        <v>0.673158487112354</v>
      </c>
      <c r="G856" s="280">
        <v>1</v>
      </c>
    </row>
    <row r="857" spans="1:7" ht="13.5" customHeight="1" thickBot="1">
      <c r="A857" s="313" t="s">
        <v>196</v>
      </c>
      <c r="B857" s="314"/>
      <c r="C857" s="281" t="s">
        <v>216</v>
      </c>
      <c r="D857" s="282">
        <v>6649</v>
      </c>
      <c r="E857" s="283">
        <v>16044071</v>
      </c>
      <c r="F857" s="283">
        <v>26808180</v>
      </c>
      <c r="G857" s="284">
        <v>42858900</v>
      </c>
    </row>
    <row r="858" spans="1:7" ht="48" customHeight="1" thickBot="1">
      <c r="A858" s="300"/>
      <c r="B858" s="304"/>
      <c r="C858" s="251" t="s">
        <v>294</v>
      </c>
      <c r="D858" s="285">
        <v>0.00015513697271745191</v>
      </c>
      <c r="E858" s="286">
        <v>0.3743463084680194</v>
      </c>
      <c r="F858" s="286">
        <v>0.6254985545592631</v>
      </c>
      <c r="G858" s="287">
        <v>1</v>
      </c>
    </row>
    <row r="861" ht="15.75">
      <c r="A861" t="s">
        <v>114</v>
      </c>
    </row>
    <row r="864" ht="16.5">
      <c r="A864" t="s">
        <v>90</v>
      </c>
    </row>
    <row r="866" spans="1:3" ht="18" customHeight="1" thickBot="1">
      <c r="A866" s="315" t="s">
        <v>83</v>
      </c>
      <c r="B866" s="304"/>
      <c r="C866" s="304"/>
    </row>
    <row r="867" spans="1:3" ht="13.5" customHeight="1">
      <c r="A867" s="316" t="s">
        <v>156</v>
      </c>
      <c r="B867" s="307"/>
      <c r="C867" s="245" t="s">
        <v>298</v>
      </c>
    </row>
    <row r="868" spans="1:3" ht="13.5" customHeight="1">
      <c r="A868" s="317" t="s">
        <v>158</v>
      </c>
      <c r="B868" s="318"/>
      <c r="C868" s="246" t="s">
        <v>159</v>
      </c>
    </row>
    <row r="869" spans="1:3" ht="58.5" customHeight="1">
      <c r="A869" s="319" t="s">
        <v>160</v>
      </c>
      <c r="B869" s="248" t="s">
        <v>161</v>
      </c>
      <c r="C869" s="249" t="s">
        <v>162</v>
      </c>
    </row>
    <row r="870" spans="1:3" ht="13.5" customHeight="1">
      <c r="A870" s="320"/>
      <c r="B870" s="248" t="s">
        <v>163</v>
      </c>
      <c r="C870" s="246" t="s">
        <v>164</v>
      </c>
    </row>
    <row r="871" spans="1:3" ht="13.5" customHeight="1">
      <c r="A871" s="320"/>
      <c r="B871" s="248" t="s">
        <v>165</v>
      </c>
      <c r="C871" s="246" t="s">
        <v>166</v>
      </c>
    </row>
    <row r="872" spans="1:3" ht="13.5" customHeight="1">
      <c r="A872" s="320"/>
      <c r="B872" s="248" t="s">
        <v>167</v>
      </c>
      <c r="C872" s="246" t="s">
        <v>168</v>
      </c>
    </row>
    <row r="873" spans="1:3" ht="13.5" customHeight="1">
      <c r="A873" s="320"/>
      <c r="B873" s="248" t="s">
        <v>169</v>
      </c>
      <c r="C873" s="246" t="s">
        <v>168</v>
      </c>
    </row>
    <row r="874" spans="1:3" ht="24" customHeight="1">
      <c r="A874" s="320"/>
      <c r="B874" s="248" t="s">
        <v>170</v>
      </c>
      <c r="C874" s="250">
        <v>9427</v>
      </c>
    </row>
    <row r="875" spans="1:3" ht="24" customHeight="1">
      <c r="A875" s="319" t="s">
        <v>171</v>
      </c>
      <c r="B875" s="248" t="s">
        <v>172</v>
      </c>
      <c r="C875" s="246" t="s">
        <v>173</v>
      </c>
    </row>
    <row r="876" spans="1:3" ht="48" customHeight="1">
      <c r="A876" s="320"/>
      <c r="B876" s="248" t="s">
        <v>174</v>
      </c>
      <c r="C876" s="246" t="s">
        <v>208</v>
      </c>
    </row>
    <row r="877" spans="1:3" ht="58.5" customHeight="1">
      <c r="A877" s="317" t="s">
        <v>176</v>
      </c>
      <c r="B877" s="318"/>
      <c r="C877" s="246" t="s">
        <v>299</v>
      </c>
    </row>
    <row r="878" spans="1:3" ht="13.5" customHeight="1" thickBot="1">
      <c r="A878" s="299" t="s">
        <v>178</v>
      </c>
      <c r="B878" s="248" t="s">
        <v>179</v>
      </c>
      <c r="C878" s="249" t="s">
        <v>219</v>
      </c>
    </row>
    <row r="879" spans="1:3" ht="13.5" customHeight="1">
      <c r="A879" s="320"/>
      <c r="B879" s="248" t="s">
        <v>181</v>
      </c>
      <c r="C879" s="249" t="s">
        <v>300</v>
      </c>
    </row>
    <row r="880" spans="1:3" ht="13.5" customHeight="1">
      <c r="A880" s="320"/>
      <c r="B880" s="248" t="s">
        <v>211</v>
      </c>
      <c r="C880" s="250">
        <v>2</v>
      </c>
    </row>
    <row r="881" spans="1:3" ht="13.5" customHeight="1" thickBot="1">
      <c r="A881" s="300"/>
      <c r="B881" s="251" t="s">
        <v>212</v>
      </c>
      <c r="C881" s="267">
        <v>174762</v>
      </c>
    </row>
    <row r="884" ht="15.75">
      <c r="A884" t="s">
        <v>183</v>
      </c>
    </row>
    <row r="886" spans="1:7" ht="18" customHeight="1" thickBot="1">
      <c r="A886" s="301" t="s">
        <v>91</v>
      </c>
      <c r="B886" s="302"/>
      <c r="C886" s="302"/>
      <c r="D886" s="302"/>
      <c r="E886" s="302"/>
      <c r="F886" s="302"/>
      <c r="G886" s="302"/>
    </row>
    <row r="887" spans="1:7" ht="13.5" customHeight="1">
      <c r="A887" s="179"/>
      <c r="B887" s="305" t="s">
        <v>213</v>
      </c>
      <c r="C887" s="306"/>
      <c r="D887" s="306"/>
      <c r="E887" s="306"/>
      <c r="F887" s="306"/>
      <c r="G887" s="307"/>
    </row>
    <row r="888" spans="1:7" ht="15" customHeight="1">
      <c r="A888" s="181"/>
      <c r="B888" s="308" t="s">
        <v>187</v>
      </c>
      <c r="C888" s="309"/>
      <c r="D888" s="310" t="s">
        <v>188</v>
      </c>
      <c r="E888" s="309"/>
      <c r="F888" s="325" t="s">
        <v>196</v>
      </c>
      <c r="G888" s="326"/>
    </row>
    <row r="889" spans="1:7" ht="15" customHeight="1" thickBot="1">
      <c r="A889" s="182"/>
      <c r="B889" s="268" t="s">
        <v>186</v>
      </c>
      <c r="C889" s="269" t="s">
        <v>190</v>
      </c>
      <c r="D889" s="269" t="s">
        <v>186</v>
      </c>
      <c r="E889" s="269" t="s">
        <v>190</v>
      </c>
      <c r="F889" s="269" t="s">
        <v>186</v>
      </c>
      <c r="G889" s="270" t="s">
        <v>190</v>
      </c>
    </row>
    <row r="890" spans="1:7" ht="79.5" customHeight="1" thickBot="1">
      <c r="A890" s="271" t="s">
        <v>301</v>
      </c>
      <c r="B890" s="272">
        <v>9427</v>
      </c>
      <c r="C890" s="273">
        <v>1</v>
      </c>
      <c r="D890" s="274">
        <v>0</v>
      </c>
      <c r="E890" s="273">
        <v>0</v>
      </c>
      <c r="F890" s="274">
        <v>9427</v>
      </c>
      <c r="G890" s="275">
        <v>1</v>
      </c>
    </row>
    <row r="892" spans="1:7" ht="28.5" customHeight="1" thickBot="1">
      <c r="A892" s="301" t="s">
        <v>115</v>
      </c>
      <c r="B892" s="302"/>
      <c r="C892" s="302"/>
      <c r="D892" s="302"/>
      <c r="E892" s="302"/>
      <c r="F892" s="302"/>
      <c r="G892" s="302"/>
    </row>
    <row r="893" spans="1:7" ht="34.5" customHeight="1" thickBot="1">
      <c r="A893" s="183"/>
      <c r="B893" s="180"/>
      <c r="C893" s="170"/>
      <c r="D893" s="327" t="s">
        <v>184</v>
      </c>
      <c r="E893" s="328"/>
      <c r="F893" s="329"/>
      <c r="G893" s="330" t="s">
        <v>196</v>
      </c>
    </row>
    <row r="894" spans="1:7" ht="24.75" customHeight="1" thickBot="1">
      <c r="A894" s="171"/>
      <c r="B894" s="169"/>
      <c r="C894" s="177"/>
      <c r="D894" s="268" t="s">
        <v>193</v>
      </c>
      <c r="E894" s="269" t="s">
        <v>194</v>
      </c>
      <c r="F894" s="269" t="s">
        <v>195</v>
      </c>
      <c r="G894" s="331"/>
    </row>
    <row r="895" spans="1:7" ht="13.5" customHeight="1">
      <c r="A895" s="332" t="s">
        <v>302</v>
      </c>
      <c r="B895" s="334" t="s">
        <v>303</v>
      </c>
      <c r="C895" s="255" t="s">
        <v>216</v>
      </c>
      <c r="D895" s="256">
        <v>0</v>
      </c>
      <c r="E895" s="276">
        <v>1820</v>
      </c>
      <c r="F895" s="276">
        <v>2616</v>
      </c>
      <c r="G895" s="257">
        <v>4436</v>
      </c>
    </row>
    <row r="896" spans="1:7" ht="33.75" customHeight="1">
      <c r="A896" s="320"/>
      <c r="B896" s="312"/>
      <c r="C896" s="277" t="s">
        <v>304</v>
      </c>
      <c r="D896" s="278">
        <v>0</v>
      </c>
      <c r="E896" s="279">
        <v>0.4102795311091073</v>
      </c>
      <c r="F896" s="279">
        <v>0.5897204688908927</v>
      </c>
      <c r="G896" s="280">
        <v>1</v>
      </c>
    </row>
    <row r="897" spans="1:7" ht="13.5" customHeight="1">
      <c r="A897" s="320"/>
      <c r="B897" s="311" t="s">
        <v>305</v>
      </c>
      <c r="C897" s="281" t="s">
        <v>216</v>
      </c>
      <c r="D897" s="282">
        <v>2</v>
      </c>
      <c r="E897" s="283">
        <v>1800</v>
      </c>
      <c r="F897" s="283">
        <v>3189</v>
      </c>
      <c r="G897" s="284">
        <v>4991</v>
      </c>
    </row>
    <row r="898" spans="1:7" ht="33.75" customHeight="1">
      <c r="A898" s="333"/>
      <c r="B898" s="312"/>
      <c r="C898" s="277" t="s">
        <v>304</v>
      </c>
      <c r="D898" s="278">
        <v>0.0004007212983370066</v>
      </c>
      <c r="E898" s="279">
        <v>0.360649168503306</v>
      </c>
      <c r="F898" s="279">
        <v>0.638950110198357</v>
      </c>
      <c r="G898" s="280">
        <v>1</v>
      </c>
    </row>
    <row r="899" spans="1:7" ht="13.5" customHeight="1" thickBot="1">
      <c r="A899" s="313" t="s">
        <v>196</v>
      </c>
      <c r="B899" s="314"/>
      <c r="C899" s="281" t="s">
        <v>216</v>
      </c>
      <c r="D899" s="282">
        <v>2</v>
      </c>
      <c r="E899" s="283">
        <v>3620</v>
      </c>
      <c r="F899" s="283">
        <v>5805</v>
      </c>
      <c r="G899" s="284">
        <v>9427</v>
      </c>
    </row>
    <row r="900" spans="1:7" ht="33.75" customHeight="1" thickBot="1">
      <c r="A900" s="300"/>
      <c r="B900" s="304"/>
      <c r="C900" s="251" t="s">
        <v>304</v>
      </c>
      <c r="D900" s="285">
        <v>0.00021215657154980373</v>
      </c>
      <c r="E900" s="286">
        <v>0.3840033945051448</v>
      </c>
      <c r="F900" s="286">
        <v>0.6157844489233054</v>
      </c>
      <c r="G900" s="287">
        <v>1</v>
      </c>
    </row>
    <row r="903" ht="15.75">
      <c r="A903" t="s">
        <v>116</v>
      </c>
    </row>
    <row r="906" ht="16.5">
      <c r="A906" t="s">
        <v>90</v>
      </c>
    </row>
    <row r="908" spans="1:3" ht="18" customHeight="1" thickBot="1">
      <c r="A908" s="315" t="s">
        <v>83</v>
      </c>
      <c r="B908" s="304"/>
      <c r="C908" s="304"/>
    </row>
    <row r="909" spans="1:3" ht="13.5" customHeight="1">
      <c r="A909" s="316" t="s">
        <v>156</v>
      </c>
      <c r="B909" s="307"/>
      <c r="C909" s="245" t="s">
        <v>306</v>
      </c>
    </row>
    <row r="910" spans="1:3" ht="13.5" customHeight="1">
      <c r="A910" s="317" t="s">
        <v>158</v>
      </c>
      <c r="B910" s="318"/>
      <c r="C910" s="246" t="s">
        <v>159</v>
      </c>
    </row>
    <row r="911" spans="1:3" ht="58.5" customHeight="1">
      <c r="A911" s="319" t="s">
        <v>160</v>
      </c>
      <c r="B911" s="248" t="s">
        <v>161</v>
      </c>
      <c r="C911" s="249" t="s">
        <v>162</v>
      </c>
    </row>
    <row r="912" spans="1:3" ht="13.5" customHeight="1">
      <c r="A912" s="320"/>
      <c r="B912" s="248" t="s">
        <v>163</v>
      </c>
      <c r="C912" s="246" t="s">
        <v>164</v>
      </c>
    </row>
    <row r="913" spans="1:3" ht="13.5" customHeight="1">
      <c r="A913" s="320"/>
      <c r="B913" s="248" t="s">
        <v>165</v>
      </c>
      <c r="C913" s="246" t="s">
        <v>166</v>
      </c>
    </row>
    <row r="914" spans="1:3" ht="24" customHeight="1">
      <c r="A914" s="320"/>
      <c r="B914" s="248" t="s">
        <v>167</v>
      </c>
      <c r="C914" s="246" t="s">
        <v>204</v>
      </c>
    </row>
    <row r="915" spans="1:3" ht="13.5" customHeight="1">
      <c r="A915" s="320"/>
      <c r="B915" s="248" t="s">
        <v>169</v>
      </c>
      <c r="C915" s="246" t="s">
        <v>168</v>
      </c>
    </row>
    <row r="916" spans="1:3" ht="24" customHeight="1">
      <c r="A916" s="320"/>
      <c r="B916" s="248" t="s">
        <v>170</v>
      </c>
      <c r="C916" s="250">
        <v>9427</v>
      </c>
    </row>
    <row r="917" spans="1:3" ht="24" customHeight="1">
      <c r="A917" s="319" t="s">
        <v>171</v>
      </c>
      <c r="B917" s="248" t="s">
        <v>172</v>
      </c>
      <c r="C917" s="246" t="s">
        <v>173</v>
      </c>
    </row>
    <row r="918" spans="1:3" ht="48" customHeight="1">
      <c r="A918" s="320"/>
      <c r="B918" s="248" t="s">
        <v>174</v>
      </c>
      <c r="C918" s="246" t="s">
        <v>208</v>
      </c>
    </row>
    <row r="919" spans="1:3" ht="58.5" customHeight="1">
      <c r="A919" s="317" t="s">
        <v>176</v>
      </c>
      <c r="B919" s="318"/>
      <c r="C919" s="246" t="s">
        <v>299</v>
      </c>
    </row>
    <row r="920" spans="1:3" ht="13.5" customHeight="1" thickBot="1">
      <c r="A920" s="299" t="s">
        <v>178</v>
      </c>
      <c r="B920" s="248" t="s">
        <v>179</v>
      </c>
      <c r="C920" s="249" t="s">
        <v>252</v>
      </c>
    </row>
    <row r="921" spans="1:3" ht="13.5" customHeight="1">
      <c r="A921" s="320"/>
      <c r="B921" s="248" t="s">
        <v>181</v>
      </c>
      <c r="C921" s="249" t="s">
        <v>241</v>
      </c>
    </row>
    <row r="922" spans="1:3" ht="13.5" customHeight="1">
      <c r="A922" s="320"/>
      <c r="B922" s="248" t="s">
        <v>211</v>
      </c>
      <c r="C922" s="250">
        <v>2</v>
      </c>
    </row>
    <row r="923" spans="1:3" ht="13.5" customHeight="1" thickBot="1">
      <c r="A923" s="300"/>
      <c r="B923" s="251" t="s">
        <v>212</v>
      </c>
      <c r="C923" s="267">
        <v>174762</v>
      </c>
    </row>
    <row r="926" ht="15.75">
      <c r="A926" t="s">
        <v>183</v>
      </c>
    </row>
    <row r="928" spans="1:7" ht="18" customHeight="1" thickBot="1">
      <c r="A928" s="301" t="s">
        <v>91</v>
      </c>
      <c r="B928" s="302"/>
      <c r="C928" s="302"/>
      <c r="D928" s="302"/>
      <c r="E928" s="302"/>
      <c r="F928" s="302"/>
      <c r="G928" s="302"/>
    </row>
    <row r="929" spans="1:7" ht="13.5" customHeight="1">
      <c r="A929" s="179"/>
      <c r="B929" s="305" t="s">
        <v>213</v>
      </c>
      <c r="C929" s="306"/>
      <c r="D929" s="306"/>
      <c r="E929" s="306"/>
      <c r="F929" s="306"/>
      <c r="G929" s="307"/>
    </row>
    <row r="930" spans="1:7" ht="15" customHeight="1">
      <c r="A930" s="181"/>
      <c r="B930" s="308" t="s">
        <v>187</v>
      </c>
      <c r="C930" s="309"/>
      <c r="D930" s="310" t="s">
        <v>188</v>
      </c>
      <c r="E930" s="309"/>
      <c r="F930" s="325" t="s">
        <v>196</v>
      </c>
      <c r="G930" s="326"/>
    </row>
    <row r="931" spans="1:7" ht="15" customHeight="1" thickBot="1">
      <c r="A931" s="182"/>
      <c r="B931" s="268" t="s">
        <v>186</v>
      </c>
      <c r="C931" s="269" t="s">
        <v>190</v>
      </c>
      <c r="D931" s="269" t="s">
        <v>186</v>
      </c>
      <c r="E931" s="269" t="s">
        <v>190</v>
      </c>
      <c r="F931" s="269" t="s">
        <v>186</v>
      </c>
      <c r="G931" s="270" t="s">
        <v>190</v>
      </c>
    </row>
    <row r="932" spans="1:7" ht="79.5" customHeight="1" thickBot="1">
      <c r="A932" s="271" t="s">
        <v>301</v>
      </c>
      <c r="B932" s="288">
        <v>42858899.99923675</v>
      </c>
      <c r="C932" s="273">
        <v>0.999999999999997</v>
      </c>
      <c r="D932" s="289">
        <v>1.2665987014770508E-07</v>
      </c>
      <c r="E932" s="290">
        <v>2.9552758038577828E-15</v>
      </c>
      <c r="F932" s="289">
        <v>42858899.999236874</v>
      </c>
      <c r="G932" s="275">
        <v>1</v>
      </c>
    </row>
    <row r="933" spans="1:7" ht="24.75" customHeight="1">
      <c r="A933" s="335" t="s">
        <v>220</v>
      </c>
      <c r="B933" s="302"/>
      <c r="C933" s="302"/>
      <c r="D933" s="302"/>
      <c r="E933" s="302"/>
      <c r="F933" s="302"/>
      <c r="G933" s="302"/>
    </row>
    <row r="935" spans="1:7" ht="28.5" customHeight="1" thickBot="1">
      <c r="A935" s="301" t="s">
        <v>115</v>
      </c>
      <c r="B935" s="302"/>
      <c r="C935" s="302"/>
      <c r="D935" s="302"/>
      <c r="E935" s="302"/>
      <c r="F935" s="302"/>
      <c r="G935" s="302"/>
    </row>
    <row r="936" spans="1:7" ht="34.5" customHeight="1" thickBot="1">
      <c r="A936" s="183"/>
      <c r="B936" s="180"/>
      <c r="C936" s="170"/>
      <c r="D936" s="327" t="s">
        <v>184</v>
      </c>
      <c r="E936" s="328"/>
      <c r="F936" s="329"/>
      <c r="G936" s="330" t="s">
        <v>196</v>
      </c>
    </row>
    <row r="937" spans="1:7" ht="24.75" customHeight="1" thickBot="1">
      <c r="A937" s="171"/>
      <c r="B937" s="169"/>
      <c r="C937" s="177"/>
      <c r="D937" s="268" t="s">
        <v>193</v>
      </c>
      <c r="E937" s="269" t="s">
        <v>194</v>
      </c>
      <c r="F937" s="269" t="s">
        <v>195</v>
      </c>
      <c r="G937" s="331"/>
    </row>
    <row r="938" spans="1:7" ht="13.5" customHeight="1">
      <c r="A938" s="332" t="s">
        <v>302</v>
      </c>
      <c r="B938" s="334" t="s">
        <v>303</v>
      </c>
      <c r="C938" s="255" t="s">
        <v>216</v>
      </c>
      <c r="D938" s="256">
        <v>0</v>
      </c>
      <c r="E938" s="276">
        <v>7050230</v>
      </c>
      <c r="F938" s="276">
        <v>10312920</v>
      </c>
      <c r="G938" s="257">
        <v>17363150</v>
      </c>
    </row>
    <row r="939" spans="1:7" ht="33.75" customHeight="1">
      <c r="A939" s="320"/>
      <c r="B939" s="312"/>
      <c r="C939" s="277" t="s">
        <v>304</v>
      </c>
      <c r="D939" s="278">
        <v>0</v>
      </c>
      <c r="E939" s="279">
        <v>0.40604556200919767</v>
      </c>
      <c r="F939" s="279">
        <v>0.5939544379908024</v>
      </c>
      <c r="G939" s="280">
        <v>1</v>
      </c>
    </row>
    <row r="940" spans="1:7" ht="13.5" customHeight="1">
      <c r="A940" s="320"/>
      <c r="B940" s="311" t="s">
        <v>305</v>
      </c>
      <c r="C940" s="281" t="s">
        <v>216</v>
      </c>
      <c r="D940" s="282">
        <v>6649</v>
      </c>
      <c r="E940" s="283">
        <v>8993841</v>
      </c>
      <c r="F940" s="283">
        <v>16495260</v>
      </c>
      <c r="G940" s="284">
        <v>25495750</v>
      </c>
    </row>
    <row r="941" spans="1:7" ht="33.75" customHeight="1">
      <c r="A941" s="333"/>
      <c r="B941" s="312"/>
      <c r="C941" s="277" t="s">
        <v>304</v>
      </c>
      <c r="D941" s="278">
        <v>0.0002607885627996823</v>
      </c>
      <c r="E941" s="279">
        <v>0.35275844013217894</v>
      </c>
      <c r="F941" s="279">
        <v>0.6469807713050214</v>
      </c>
      <c r="G941" s="280">
        <v>1</v>
      </c>
    </row>
    <row r="942" spans="1:7" ht="13.5" customHeight="1" thickBot="1">
      <c r="A942" s="313" t="s">
        <v>196</v>
      </c>
      <c r="B942" s="314"/>
      <c r="C942" s="281" t="s">
        <v>216</v>
      </c>
      <c r="D942" s="282">
        <v>6649</v>
      </c>
      <c r="E942" s="283">
        <v>16044071</v>
      </c>
      <c r="F942" s="283">
        <v>26808180</v>
      </c>
      <c r="G942" s="284">
        <v>42858900</v>
      </c>
    </row>
    <row r="943" spans="1:7" ht="33.75" customHeight="1" thickBot="1">
      <c r="A943" s="300"/>
      <c r="B943" s="304"/>
      <c r="C943" s="251" t="s">
        <v>304</v>
      </c>
      <c r="D943" s="285">
        <v>0.00015513697271745191</v>
      </c>
      <c r="E943" s="286">
        <v>0.3743463084680194</v>
      </c>
      <c r="F943" s="286">
        <v>0.6254985545592631</v>
      </c>
      <c r="G943" s="287">
        <v>1</v>
      </c>
    </row>
    <row r="946" ht="15.75">
      <c r="A946" t="s">
        <v>117</v>
      </c>
    </row>
    <row r="949" ht="16.5">
      <c r="A949" t="s">
        <v>90</v>
      </c>
    </row>
    <row r="951" spans="1:3" ht="18" customHeight="1" thickBot="1">
      <c r="A951" s="315" t="s">
        <v>83</v>
      </c>
      <c r="B951" s="304"/>
      <c r="C951" s="304"/>
    </row>
    <row r="952" spans="1:3" ht="13.5" customHeight="1">
      <c r="A952" s="316" t="s">
        <v>156</v>
      </c>
      <c r="B952" s="307"/>
      <c r="C952" s="245" t="s">
        <v>307</v>
      </c>
    </row>
    <row r="953" spans="1:3" ht="13.5" customHeight="1">
      <c r="A953" s="317" t="s">
        <v>158</v>
      </c>
      <c r="B953" s="318"/>
      <c r="C953" s="246" t="s">
        <v>159</v>
      </c>
    </row>
    <row r="954" spans="1:3" ht="58.5" customHeight="1">
      <c r="A954" s="319" t="s">
        <v>160</v>
      </c>
      <c r="B954" s="248" t="s">
        <v>161</v>
      </c>
      <c r="C954" s="249" t="s">
        <v>162</v>
      </c>
    </row>
    <row r="955" spans="1:3" ht="13.5" customHeight="1">
      <c r="A955" s="320"/>
      <c r="B955" s="248" t="s">
        <v>163</v>
      </c>
      <c r="C955" s="246" t="s">
        <v>164</v>
      </c>
    </row>
    <row r="956" spans="1:3" ht="13.5" customHeight="1">
      <c r="A956" s="320"/>
      <c r="B956" s="248" t="s">
        <v>165</v>
      </c>
      <c r="C956" s="246" t="s">
        <v>166</v>
      </c>
    </row>
    <row r="957" spans="1:3" ht="13.5" customHeight="1">
      <c r="A957" s="320"/>
      <c r="B957" s="248" t="s">
        <v>167</v>
      </c>
      <c r="C957" s="246" t="s">
        <v>168</v>
      </c>
    </row>
    <row r="958" spans="1:3" ht="13.5" customHeight="1">
      <c r="A958" s="320"/>
      <c r="B958" s="248" t="s">
        <v>169</v>
      </c>
      <c r="C958" s="246" t="s">
        <v>168</v>
      </c>
    </row>
    <row r="959" spans="1:3" ht="24" customHeight="1">
      <c r="A959" s="320"/>
      <c r="B959" s="248" t="s">
        <v>170</v>
      </c>
      <c r="C959" s="250">
        <v>9427</v>
      </c>
    </row>
    <row r="960" spans="1:3" ht="24" customHeight="1">
      <c r="A960" s="319" t="s">
        <v>171</v>
      </c>
      <c r="B960" s="248" t="s">
        <v>172</v>
      </c>
      <c r="C960" s="246" t="s">
        <v>173</v>
      </c>
    </row>
    <row r="961" spans="1:3" ht="48" customHeight="1">
      <c r="A961" s="320"/>
      <c r="B961" s="248" t="s">
        <v>174</v>
      </c>
      <c r="C961" s="246" t="s">
        <v>208</v>
      </c>
    </row>
    <row r="962" spans="1:3" ht="58.5" customHeight="1">
      <c r="A962" s="317" t="s">
        <v>176</v>
      </c>
      <c r="B962" s="318"/>
      <c r="C962" s="246" t="s">
        <v>308</v>
      </c>
    </row>
    <row r="963" spans="1:3" ht="13.5" customHeight="1" thickBot="1">
      <c r="A963" s="299" t="s">
        <v>178</v>
      </c>
      <c r="B963" s="248" t="s">
        <v>179</v>
      </c>
      <c r="C963" s="249" t="s">
        <v>182</v>
      </c>
    </row>
    <row r="964" spans="1:3" ht="13.5" customHeight="1">
      <c r="A964" s="320"/>
      <c r="B964" s="248" t="s">
        <v>181</v>
      </c>
      <c r="C964" s="249" t="s">
        <v>237</v>
      </c>
    </row>
    <row r="965" spans="1:3" ht="13.5" customHeight="1">
      <c r="A965" s="320"/>
      <c r="B965" s="248" t="s">
        <v>211</v>
      </c>
      <c r="C965" s="250">
        <v>2</v>
      </c>
    </row>
    <row r="966" spans="1:3" ht="13.5" customHeight="1" thickBot="1">
      <c r="A966" s="300"/>
      <c r="B966" s="251" t="s">
        <v>212</v>
      </c>
      <c r="C966" s="267">
        <v>174762</v>
      </c>
    </row>
    <row r="969" ht="15.75">
      <c r="A969" t="s">
        <v>183</v>
      </c>
    </row>
    <row r="971" spans="1:7" ht="18" customHeight="1" thickBot="1">
      <c r="A971" s="301" t="s">
        <v>91</v>
      </c>
      <c r="B971" s="302"/>
      <c r="C971" s="302"/>
      <c r="D971" s="302"/>
      <c r="E971" s="302"/>
      <c r="F971" s="302"/>
      <c r="G971" s="302"/>
    </row>
    <row r="972" spans="1:7" ht="13.5" customHeight="1">
      <c r="A972" s="179"/>
      <c r="B972" s="305" t="s">
        <v>213</v>
      </c>
      <c r="C972" s="306"/>
      <c r="D972" s="306"/>
      <c r="E972" s="306"/>
      <c r="F972" s="306"/>
      <c r="G972" s="307"/>
    </row>
    <row r="973" spans="1:7" ht="15" customHeight="1">
      <c r="A973" s="181"/>
      <c r="B973" s="308" t="s">
        <v>187</v>
      </c>
      <c r="C973" s="309"/>
      <c r="D973" s="310" t="s">
        <v>188</v>
      </c>
      <c r="E973" s="309"/>
      <c r="F973" s="325" t="s">
        <v>196</v>
      </c>
      <c r="G973" s="326"/>
    </row>
    <row r="974" spans="1:7" ht="15" customHeight="1" thickBot="1">
      <c r="A974" s="182"/>
      <c r="B974" s="268" t="s">
        <v>186</v>
      </c>
      <c r="C974" s="269" t="s">
        <v>190</v>
      </c>
      <c r="D974" s="269" t="s">
        <v>186</v>
      </c>
      <c r="E974" s="269" t="s">
        <v>190</v>
      </c>
      <c r="F974" s="269" t="s">
        <v>186</v>
      </c>
      <c r="G974" s="270" t="s">
        <v>190</v>
      </c>
    </row>
    <row r="975" spans="1:7" ht="79.5" customHeight="1" thickBot="1">
      <c r="A975" s="271" t="s">
        <v>309</v>
      </c>
      <c r="B975" s="272">
        <v>9424</v>
      </c>
      <c r="C975" s="273">
        <v>0.9996817651426753</v>
      </c>
      <c r="D975" s="274">
        <v>3</v>
      </c>
      <c r="E975" s="273">
        <v>0.0003182348573247056</v>
      </c>
      <c r="F975" s="274">
        <v>9427</v>
      </c>
      <c r="G975" s="275">
        <v>1</v>
      </c>
    </row>
    <row r="977" spans="1:7" ht="28.5" customHeight="1" thickBot="1">
      <c r="A977" s="301" t="s">
        <v>118</v>
      </c>
      <c r="B977" s="302"/>
      <c r="C977" s="302"/>
      <c r="D977" s="302"/>
      <c r="E977" s="302"/>
      <c r="F977" s="302"/>
      <c r="G977" s="302"/>
    </row>
    <row r="978" spans="1:7" ht="34.5" customHeight="1" thickBot="1">
      <c r="A978" s="183"/>
      <c r="B978" s="180"/>
      <c r="C978" s="170"/>
      <c r="D978" s="327" t="s">
        <v>184</v>
      </c>
      <c r="E978" s="328"/>
      <c r="F978" s="329"/>
      <c r="G978" s="330" t="s">
        <v>196</v>
      </c>
    </row>
    <row r="979" spans="1:7" ht="24.75" customHeight="1" thickBot="1">
      <c r="A979" s="171"/>
      <c r="B979" s="169"/>
      <c r="C979" s="177"/>
      <c r="D979" s="268" t="s">
        <v>193</v>
      </c>
      <c r="E979" s="269" t="s">
        <v>194</v>
      </c>
      <c r="F979" s="269" t="s">
        <v>195</v>
      </c>
      <c r="G979" s="331"/>
    </row>
    <row r="980" spans="1:7" ht="13.5" customHeight="1">
      <c r="A980" s="332" t="s">
        <v>310</v>
      </c>
      <c r="B980" s="334" t="s">
        <v>311</v>
      </c>
      <c r="C980" s="255" t="s">
        <v>216</v>
      </c>
      <c r="D980" s="256">
        <v>2</v>
      </c>
      <c r="E980" s="276">
        <v>2388</v>
      </c>
      <c r="F980" s="276">
        <v>3864</v>
      </c>
      <c r="G980" s="257">
        <v>6254</v>
      </c>
    </row>
    <row r="981" spans="1:7" ht="33.75" customHeight="1">
      <c r="A981" s="320"/>
      <c r="B981" s="312"/>
      <c r="C981" s="277" t="s">
        <v>312</v>
      </c>
      <c r="D981" s="278">
        <v>0.0003197953309881676</v>
      </c>
      <c r="E981" s="279">
        <v>0.3818356251998721</v>
      </c>
      <c r="F981" s="279">
        <v>0.6178445794691397</v>
      </c>
      <c r="G981" s="280">
        <v>1</v>
      </c>
    </row>
    <row r="982" spans="1:7" ht="13.5" customHeight="1">
      <c r="A982" s="320"/>
      <c r="B982" s="311" t="s">
        <v>313</v>
      </c>
      <c r="C982" s="281" t="s">
        <v>216</v>
      </c>
      <c r="D982" s="282">
        <v>0</v>
      </c>
      <c r="E982" s="283">
        <v>649</v>
      </c>
      <c r="F982" s="283">
        <v>1001</v>
      </c>
      <c r="G982" s="284">
        <v>1650</v>
      </c>
    </row>
    <row r="983" spans="1:7" ht="33.75" customHeight="1">
      <c r="A983" s="320"/>
      <c r="B983" s="312"/>
      <c r="C983" s="277" t="s">
        <v>312</v>
      </c>
      <c r="D983" s="278">
        <v>0</v>
      </c>
      <c r="E983" s="279">
        <v>0.39333333333333337</v>
      </c>
      <c r="F983" s="279">
        <v>0.6066666666666667</v>
      </c>
      <c r="G983" s="280">
        <v>1</v>
      </c>
    </row>
    <row r="984" spans="1:7" ht="13.5" customHeight="1">
      <c r="A984" s="320"/>
      <c r="B984" s="311" t="s">
        <v>314</v>
      </c>
      <c r="C984" s="281" t="s">
        <v>216</v>
      </c>
      <c r="D984" s="282">
        <v>0</v>
      </c>
      <c r="E984" s="283">
        <v>583</v>
      </c>
      <c r="F984" s="283">
        <v>937</v>
      </c>
      <c r="G984" s="284">
        <v>1520</v>
      </c>
    </row>
    <row r="985" spans="1:7" ht="33.75" customHeight="1">
      <c r="A985" s="333"/>
      <c r="B985" s="312"/>
      <c r="C985" s="277" t="s">
        <v>312</v>
      </c>
      <c r="D985" s="278">
        <v>0</v>
      </c>
      <c r="E985" s="279">
        <v>0.3835526315789474</v>
      </c>
      <c r="F985" s="279">
        <v>0.6164473684210526</v>
      </c>
      <c r="G985" s="280">
        <v>1</v>
      </c>
    </row>
    <row r="986" spans="1:7" ht="13.5" customHeight="1" thickBot="1">
      <c r="A986" s="313" t="s">
        <v>196</v>
      </c>
      <c r="B986" s="314"/>
      <c r="C986" s="281" t="s">
        <v>216</v>
      </c>
      <c r="D986" s="282">
        <v>2</v>
      </c>
      <c r="E986" s="283">
        <v>3620</v>
      </c>
      <c r="F986" s="283">
        <v>5802</v>
      </c>
      <c r="G986" s="284">
        <v>9424</v>
      </c>
    </row>
    <row r="987" spans="1:7" ht="33.75" customHeight="1" thickBot="1">
      <c r="A987" s="300"/>
      <c r="B987" s="304"/>
      <c r="C987" s="251" t="s">
        <v>312</v>
      </c>
      <c r="D987" s="285">
        <v>0.00021222410865874363</v>
      </c>
      <c r="E987" s="286">
        <v>0.38412563667232597</v>
      </c>
      <c r="F987" s="286">
        <v>0.6156621392190152</v>
      </c>
      <c r="G987" s="287">
        <v>1</v>
      </c>
    </row>
    <row r="990" ht="15.75">
      <c r="A990" t="s">
        <v>119</v>
      </c>
    </row>
    <row r="993" ht="16.5">
      <c r="A993" t="s">
        <v>90</v>
      </c>
    </row>
    <row r="995" spans="1:3" ht="18" customHeight="1" thickBot="1">
      <c r="A995" s="315" t="s">
        <v>83</v>
      </c>
      <c r="B995" s="304"/>
      <c r="C995" s="304"/>
    </row>
    <row r="996" spans="1:3" ht="13.5" customHeight="1">
      <c r="A996" s="316" t="s">
        <v>156</v>
      </c>
      <c r="B996" s="307"/>
      <c r="C996" s="245" t="s">
        <v>315</v>
      </c>
    </row>
    <row r="997" spans="1:3" ht="13.5" customHeight="1">
      <c r="A997" s="317" t="s">
        <v>158</v>
      </c>
      <c r="B997" s="318"/>
      <c r="C997" s="246" t="s">
        <v>159</v>
      </c>
    </row>
    <row r="998" spans="1:3" ht="58.5" customHeight="1">
      <c r="A998" s="319" t="s">
        <v>160</v>
      </c>
      <c r="B998" s="248" t="s">
        <v>161</v>
      </c>
      <c r="C998" s="249" t="s">
        <v>162</v>
      </c>
    </row>
    <row r="999" spans="1:3" ht="13.5" customHeight="1">
      <c r="A999" s="320"/>
      <c r="B999" s="248" t="s">
        <v>163</v>
      </c>
      <c r="C999" s="246" t="s">
        <v>164</v>
      </c>
    </row>
    <row r="1000" spans="1:3" ht="13.5" customHeight="1">
      <c r="A1000" s="320"/>
      <c r="B1000" s="248" t="s">
        <v>165</v>
      </c>
      <c r="C1000" s="246" t="s">
        <v>166</v>
      </c>
    </row>
    <row r="1001" spans="1:3" ht="24" customHeight="1">
      <c r="A1001" s="320"/>
      <c r="B1001" s="248" t="s">
        <v>167</v>
      </c>
      <c r="C1001" s="246" t="s">
        <v>204</v>
      </c>
    </row>
    <row r="1002" spans="1:3" ht="13.5" customHeight="1">
      <c r="A1002" s="320"/>
      <c r="B1002" s="248" t="s">
        <v>169</v>
      </c>
      <c r="C1002" s="246" t="s">
        <v>168</v>
      </c>
    </row>
    <row r="1003" spans="1:3" ht="24" customHeight="1">
      <c r="A1003" s="320"/>
      <c r="B1003" s="248" t="s">
        <v>170</v>
      </c>
      <c r="C1003" s="250">
        <v>9427</v>
      </c>
    </row>
    <row r="1004" spans="1:3" ht="24" customHeight="1">
      <c r="A1004" s="319" t="s">
        <v>171</v>
      </c>
      <c r="B1004" s="248" t="s">
        <v>172</v>
      </c>
      <c r="C1004" s="246" t="s">
        <v>173</v>
      </c>
    </row>
    <row r="1005" spans="1:3" ht="48" customHeight="1">
      <c r="A1005" s="320"/>
      <c r="B1005" s="248" t="s">
        <v>174</v>
      </c>
      <c r="C1005" s="246" t="s">
        <v>208</v>
      </c>
    </row>
    <row r="1006" spans="1:3" ht="58.5" customHeight="1">
      <c r="A1006" s="317" t="s">
        <v>176</v>
      </c>
      <c r="B1006" s="318"/>
      <c r="C1006" s="246" t="s">
        <v>308</v>
      </c>
    </row>
    <row r="1007" spans="1:3" ht="13.5" customHeight="1" thickBot="1">
      <c r="A1007" s="299" t="s">
        <v>178</v>
      </c>
      <c r="B1007" s="248" t="s">
        <v>179</v>
      </c>
      <c r="C1007" s="249" t="s">
        <v>223</v>
      </c>
    </row>
    <row r="1008" spans="1:3" ht="13.5" customHeight="1">
      <c r="A1008" s="320"/>
      <c r="B1008" s="248" t="s">
        <v>181</v>
      </c>
      <c r="C1008" s="249" t="s">
        <v>210</v>
      </c>
    </row>
    <row r="1009" spans="1:3" ht="13.5" customHeight="1">
      <c r="A1009" s="320"/>
      <c r="B1009" s="248" t="s">
        <v>211</v>
      </c>
      <c r="C1009" s="250">
        <v>2</v>
      </c>
    </row>
    <row r="1010" spans="1:3" ht="13.5" customHeight="1" thickBot="1">
      <c r="A1010" s="300"/>
      <c r="B1010" s="251" t="s">
        <v>212</v>
      </c>
      <c r="C1010" s="267">
        <v>174762</v>
      </c>
    </row>
    <row r="1013" ht="15.75">
      <c r="A1013" t="s">
        <v>183</v>
      </c>
    </row>
    <row r="1015" spans="1:7" ht="18" customHeight="1" thickBot="1">
      <c r="A1015" s="301" t="s">
        <v>91</v>
      </c>
      <c r="B1015" s="302"/>
      <c r="C1015" s="302"/>
      <c r="D1015" s="302"/>
      <c r="E1015" s="302"/>
      <c r="F1015" s="302"/>
      <c r="G1015" s="302"/>
    </row>
    <row r="1016" spans="1:7" ht="13.5" customHeight="1">
      <c r="A1016" s="179"/>
      <c r="B1016" s="305" t="s">
        <v>213</v>
      </c>
      <c r="C1016" s="306"/>
      <c r="D1016" s="306"/>
      <c r="E1016" s="306"/>
      <c r="F1016" s="306"/>
      <c r="G1016" s="307"/>
    </row>
    <row r="1017" spans="1:7" ht="15" customHeight="1">
      <c r="A1017" s="181"/>
      <c r="B1017" s="308" t="s">
        <v>187</v>
      </c>
      <c r="C1017" s="309"/>
      <c r="D1017" s="310" t="s">
        <v>188</v>
      </c>
      <c r="E1017" s="309"/>
      <c r="F1017" s="325" t="s">
        <v>196</v>
      </c>
      <c r="G1017" s="326"/>
    </row>
    <row r="1018" spans="1:7" ht="15" customHeight="1" thickBot="1">
      <c r="A1018" s="182"/>
      <c r="B1018" s="268" t="s">
        <v>186</v>
      </c>
      <c r="C1018" s="269" t="s">
        <v>190</v>
      </c>
      <c r="D1018" s="269" t="s">
        <v>186</v>
      </c>
      <c r="E1018" s="269" t="s">
        <v>190</v>
      </c>
      <c r="F1018" s="269" t="s">
        <v>186</v>
      </c>
      <c r="G1018" s="270" t="s">
        <v>190</v>
      </c>
    </row>
    <row r="1019" spans="1:7" ht="79.5" customHeight="1" thickBot="1">
      <c r="A1019" s="271" t="s">
        <v>309</v>
      </c>
      <c r="B1019" s="288">
        <v>42842871.53786222</v>
      </c>
      <c r="C1019" s="273">
        <v>0.9996260179011841</v>
      </c>
      <c r="D1019" s="292">
        <v>16028.461374655366</v>
      </c>
      <c r="E1019" s="273">
        <v>0.0003739820988158996</v>
      </c>
      <c r="F1019" s="289">
        <v>42858899.999236874</v>
      </c>
      <c r="G1019" s="275">
        <v>1</v>
      </c>
    </row>
    <row r="1020" spans="1:7" ht="24.75" customHeight="1">
      <c r="A1020" s="335" t="s">
        <v>220</v>
      </c>
      <c r="B1020" s="302"/>
      <c r="C1020" s="302"/>
      <c r="D1020" s="302"/>
      <c r="E1020" s="302"/>
      <c r="F1020" s="302"/>
      <c r="G1020" s="302"/>
    </row>
    <row r="1022" spans="1:7" ht="28.5" customHeight="1" thickBot="1">
      <c r="A1022" s="301" t="s">
        <v>118</v>
      </c>
      <c r="B1022" s="302"/>
      <c r="C1022" s="302"/>
      <c r="D1022" s="302"/>
      <c r="E1022" s="302"/>
      <c r="F1022" s="302"/>
      <c r="G1022" s="302"/>
    </row>
    <row r="1023" spans="1:7" ht="34.5" customHeight="1" thickBot="1">
      <c r="A1023" s="183"/>
      <c r="B1023" s="180"/>
      <c r="C1023" s="170"/>
      <c r="D1023" s="327" t="s">
        <v>184</v>
      </c>
      <c r="E1023" s="328"/>
      <c r="F1023" s="329"/>
      <c r="G1023" s="330" t="s">
        <v>196</v>
      </c>
    </row>
    <row r="1024" spans="1:7" ht="24.75" customHeight="1" thickBot="1">
      <c r="A1024" s="171"/>
      <c r="B1024" s="169"/>
      <c r="C1024" s="177"/>
      <c r="D1024" s="268" t="s">
        <v>193</v>
      </c>
      <c r="E1024" s="269" t="s">
        <v>194</v>
      </c>
      <c r="F1024" s="269" t="s">
        <v>195</v>
      </c>
      <c r="G1024" s="331"/>
    </row>
    <row r="1025" spans="1:7" ht="13.5" customHeight="1">
      <c r="A1025" s="332" t="s">
        <v>310</v>
      </c>
      <c r="B1025" s="334" t="s">
        <v>311</v>
      </c>
      <c r="C1025" s="255" t="s">
        <v>216</v>
      </c>
      <c r="D1025" s="256">
        <v>6649</v>
      </c>
      <c r="E1025" s="276">
        <v>10489358</v>
      </c>
      <c r="F1025" s="276">
        <v>17665227</v>
      </c>
      <c r="G1025" s="257">
        <v>28161234</v>
      </c>
    </row>
    <row r="1026" spans="1:7" ht="33.75" customHeight="1">
      <c r="A1026" s="320"/>
      <c r="B1026" s="312"/>
      <c r="C1026" s="277" t="s">
        <v>312</v>
      </c>
      <c r="D1026" s="278">
        <v>0.00023610471046829837</v>
      </c>
      <c r="E1026" s="279">
        <v>0.3724750840108782</v>
      </c>
      <c r="F1026" s="279">
        <v>0.6272888112786535</v>
      </c>
      <c r="G1026" s="280">
        <v>1</v>
      </c>
    </row>
    <row r="1027" spans="1:7" ht="13.5" customHeight="1">
      <c r="A1027" s="320"/>
      <c r="B1027" s="311" t="s">
        <v>313</v>
      </c>
      <c r="C1027" s="281" t="s">
        <v>216</v>
      </c>
      <c r="D1027" s="282">
        <v>0</v>
      </c>
      <c r="E1027" s="283">
        <v>2555224</v>
      </c>
      <c r="F1027" s="283">
        <v>3865510</v>
      </c>
      <c r="G1027" s="284">
        <v>6420734</v>
      </c>
    </row>
    <row r="1028" spans="1:7" ht="33.75" customHeight="1">
      <c r="A1028" s="320"/>
      <c r="B1028" s="312"/>
      <c r="C1028" s="277" t="s">
        <v>312</v>
      </c>
      <c r="D1028" s="278">
        <v>0</v>
      </c>
      <c r="E1028" s="279">
        <v>0.3979644694827725</v>
      </c>
      <c r="F1028" s="279">
        <v>0.6020355305172275</v>
      </c>
      <c r="G1028" s="280">
        <v>1</v>
      </c>
    </row>
    <row r="1029" spans="1:7" ht="13.5" customHeight="1">
      <c r="A1029" s="320"/>
      <c r="B1029" s="311" t="s">
        <v>314</v>
      </c>
      <c r="C1029" s="281" t="s">
        <v>216</v>
      </c>
      <c r="D1029" s="282">
        <v>0</v>
      </c>
      <c r="E1029" s="283">
        <v>2999488</v>
      </c>
      <c r="F1029" s="283">
        <v>5261414</v>
      </c>
      <c r="G1029" s="284">
        <v>8260902</v>
      </c>
    </row>
    <row r="1030" spans="1:7" ht="33.75" customHeight="1">
      <c r="A1030" s="333"/>
      <c r="B1030" s="312"/>
      <c r="C1030" s="277" t="s">
        <v>312</v>
      </c>
      <c r="D1030" s="278">
        <v>0</v>
      </c>
      <c r="E1030" s="279">
        <v>0.3630944901658439</v>
      </c>
      <c r="F1030" s="279">
        <v>0.6369055098341562</v>
      </c>
      <c r="G1030" s="280">
        <v>1</v>
      </c>
    </row>
    <row r="1031" spans="1:7" ht="13.5" customHeight="1" thickBot="1">
      <c r="A1031" s="313" t="s">
        <v>196</v>
      </c>
      <c r="B1031" s="314"/>
      <c r="C1031" s="281" t="s">
        <v>216</v>
      </c>
      <c r="D1031" s="282">
        <v>6649</v>
      </c>
      <c r="E1031" s="283">
        <v>16044070</v>
      </c>
      <c r="F1031" s="283">
        <v>26792151</v>
      </c>
      <c r="G1031" s="284">
        <v>42842870</v>
      </c>
    </row>
    <row r="1032" spans="1:7" ht="33.75" customHeight="1" thickBot="1">
      <c r="A1032" s="300"/>
      <c r="B1032" s="304"/>
      <c r="C1032" s="251" t="s">
        <v>312</v>
      </c>
      <c r="D1032" s="285">
        <v>0.00015519501844764368</v>
      </c>
      <c r="E1032" s="286">
        <v>0.3744863497706853</v>
      </c>
      <c r="F1032" s="286">
        <v>0.6253584552108671</v>
      </c>
      <c r="G1032" s="287">
        <v>1</v>
      </c>
    </row>
    <row r="1035" ht="15.75">
      <c r="A1035" t="s">
        <v>120</v>
      </c>
    </row>
    <row r="1038" ht="16.5">
      <c r="A1038" t="s">
        <v>90</v>
      </c>
    </row>
    <row r="1040" spans="1:3" ht="18" customHeight="1" thickBot="1">
      <c r="A1040" s="315" t="s">
        <v>83</v>
      </c>
      <c r="B1040" s="304"/>
      <c r="C1040" s="304"/>
    </row>
    <row r="1041" spans="1:3" ht="13.5" customHeight="1">
      <c r="A1041" s="316" t="s">
        <v>156</v>
      </c>
      <c r="B1041" s="307"/>
      <c r="C1041" s="245" t="s">
        <v>316</v>
      </c>
    </row>
    <row r="1042" spans="1:3" ht="13.5" customHeight="1">
      <c r="A1042" s="317" t="s">
        <v>158</v>
      </c>
      <c r="B1042" s="318"/>
      <c r="C1042" s="246" t="s">
        <v>159</v>
      </c>
    </row>
    <row r="1043" spans="1:3" ht="58.5" customHeight="1">
      <c r="A1043" s="319" t="s">
        <v>160</v>
      </c>
      <c r="B1043" s="248" t="s">
        <v>161</v>
      </c>
      <c r="C1043" s="249" t="s">
        <v>162</v>
      </c>
    </row>
    <row r="1044" spans="1:3" ht="13.5" customHeight="1">
      <c r="A1044" s="320"/>
      <c r="B1044" s="248" t="s">
        <v>163</v>
      </c>
      <c r="C1044" s="246" t="s">
        <v>164</v>
      </c>
    </row>
    <row r="1045" spans="1:3" ht="13.5" customHeight="1">
      <c r="A1045" s="320"/>
      <c r="B1045" s="248" t="s">
        <v>165</v>
      </c>
      <c r="C1045" s="246" t="s">
        <v>166</v>
      </c>
    </row>
    <row r="1046" spans="1:3" ht="13.5" customHeight="1">
      <c r="A1046" s="320"/>
      <c r="B1046" s="248" t="s">
        <v>167</v>
      </c>
      <c r="C1046" s="246" t="s">
        <v>168</v>
      </c>
    </row>
    <row r="1047" spans="1:3" ht="13.5" customHeight="1">
      <c r="A1047" s="320"/>
      <c r="B1047" s="248" t="s">
        <v>169</v>
      </c>
      <c r="C1047" s="246" t="s">
        <v>168</v>
      </c>
    </row>
    <row r="1048" spans="1:3" ht="24" customHeight="1">
      <c r="A1048" s="320"/>
      <c r="B1048" s="248" t="s">
        <v>170</v>
      </c>
      <c r="C1048" s="250">
        <v>9427</v>
      </c>
    </row>
    <row r="1049" spans="1:3" ht="24" customHeight="1">
      <c r="A1049" s="319" t="s">
        <v>171</v>
      </c>
      <c r="B1049" s="248" t="s">
        <v>172</v>
      </c>
      <c r="C1049" s="246" t="s">
        <v>173</v>
      </c>
    </row>
    <row r="1050" spans="1:3" ht="48" customHeight="1">
      <c r="A1050" s="320"/>
      <c r="B1050" s="248" t="s">
        <v>174</v>
      </c>
      <c r="C1050" s="246" t="s">
        <v>208</v>
      </c>
    </row>
    <row r="1051" spans="1:3" ht="58.5" customHeight="1">
      <c r="A1051" s="317" t="s">
        <v>176</v>
      </c>
      <c r="B1051" s="318"/>
      <c r="C1051" s="246" t="s">
        <v>317</v>
      </c>
    </row>
    <row r="1052" spans="1:3" ht="13.5" customHeight="1" thickBot="1">
      <c r="A1052" s="299" t="s">
        <v>178</v>
      </c>
      <c r="B1052" s="248" t="s">
        <v>179</v>
      </c>
      <c r="C1052" s="249" t="s">
        <v>237</v>
      </c>
    </row>
    <row r="1053" spans="1:3" ht="13.5" customHeight="1">
      <c r="A1053" s="320"/>
      <c r="B1053" s="248" t="s">
        <v>181</v>
      </c>
      <c r="C1053" s="249" t="s">
        <v>237</v>
      </c>
    </row>
    <row r="1054" spans="1:3" ht="13.5" customHeight="1">
      <c r="A1054" s="320"/>
      <c r="B1054" s="248" t="s">
        <v>211</v>
      </c>
      <c r="C1054" s="250">
        <v>2</v>
      </c>
    </row>
    <row r="1055" spans="1:3" ht="13.5" customHeight="1" thickBot="1">
      <c r="A1055" s="300"/>
      <c r="B1055" s="251" t="s">
        <v>212</v>
      </c>
      <c r="C1055" s="267">
        <v>174762</v>
      </c>
    </row>
    <row r="1058" ht="15.75">
      <c r="A1058" t="s">
        <v>183</v>
      </c>
    </row>
    <row r="1060" spans="1:7" ht="18" customHeight="1" thickBot="1">
      <c r="A1060" s="301" t="s">
        <v>91</v>
      </c>
      <c r="B1060" s="302"/>
      <c r="C1060" s="302"/>
      <c r="D1060" s="302"/>
      <c r="E1060" s="302"/>
      <c r="F1060" s="302"/>
      <c r="G1060" s="302"/>
    </row>
    <row r="1061" spans="1:7" ht="13.5" customHeight="1">
      <c r="A1061" s="179"/>
      <c r="B1061" s="305" t="s">
        <v>213</v>
      </c>
      <c r="C1061" s="306"/>
      <c r="D1061" s="306"/>
      <c r="E1061" s="306"/>
      <c r="F1061" s="306"/>
      <c r="G1061" s="307"/>
    </row>
    <row r="1062" spans="1:7" ht="15" customHeight="1">
      <c r="A1062" s="181"/>
      <c r="B1062" s="308" t="s">
        <v>187</v>
      </c>
      <c r="C1062" s="309"/>
      <c r="D1062" s="310" t="s">
        <v>188</v>
      </c>
      <c r="E1062" s="309"/>
      <c r="F1062" s="325" t="s">
        <v>196</v>
      </c>
      <c r="G1062" s="326"/>
    </row>
    <row r="1063" spans="1:7" ht="15" customHeight="1" thickBot="1">
      <c r="A1063" s="182"/>
      <c r="B1063" s="268" t="s">
        <v>186</v>
      </c>
      <c r="C1063" s="269" t="s">
        <v>190</v>
      </c>
      <c r="D1063" s="269" t="s">
        <v>186</v>
      </c>
      <c r="E1063" s="269" t="s">
        <v>190</v>
      </c>
      <c r="F1063" s="269" t="s">
        <v>186</v>
      </c>
      <c r="G1063" s="270" t="s">
        <v>190</v>
      </c>
    </row>
    <row r="1064" spans="1:7" ht="79.5" customHeight="1" thickBot="1">
      <c r="A1064" s="271" t="s">
        <v>318</v>
      </c>
      <c r="B1064" s="272">
        <v>9427</v>
      </c>
      <c r="C1064" s="273">
        <v>1</v>
      </c>
      <c r="D1064" s="274">
        <v>0</v>
      </c>
      <c r="E1064" s="273">
        <v>0</v>
      </c>
      <c r="F1064" s="274">
        <v>9427</v>
      </c>
      <c r="G1064" s="275">
        <v>1</v>
      </c>
    </row>
    <row r="1066" spans="1:7" ht="28.5" customHeight="1" thickBot="1">
      <c r="A1066" s="301" t="s">
        <v>121</v>
      </c>
      <c r="B1066" s="302"/>
      <c r="C1066" s="302"/>
      <c r="D1066" s="302"/>
      <c r="E1066" s="302"/>
      <c r="F1066" s="302"/>
      <c r="G1066" s="302"/>
    </row>
    <row r="1067" spans="1:7" ht="34.5" customHeight="1" thickBot="1">
      <c r="A1067" s="183"/>
      <c r="B1067" s="180"/>
      <c r="C1067" s="170"/>
      <c r="D1067" s="327" t="s">
        <v>184</v>
      </c>
      <c r="E1067" s="328"/>
      <c r="F1067" s="329"/>
      <c r="G1067" s="330" t="s">
        <v>196</v>
      </c>
    </row>
    <row r="1068" spans="1:7" ht="24.75" customHeight="1" thickBot="1">
      <c r="A1068" s="171"/>
      <c r="B1068" s="169"/>
      <c r="C1068" s="177"/>
      <c r="D1068" s="268" t="s">
        <v>193</v>
      </c>
      <c r="E1068" s="269" t="s">
        <v>194</v>
      </c>
      <c r="F1068" s="269" t="s">
        <v>195</v>
      </c>
      <c r="G1068" s="331"/>
    </row>
    <row r="1069" spans="1:7" ht="13.5" customHeight="1">
      <c r="A1069" s="332" t="s">
        <v>319</v>
      </c>
      <c r="B1069" s="334" t="s">
        <v>320</v>
      </c>
      <c r="C1069" s="255" t="s">
        <v>216</v>
      </c>
      <c r="D1069" s="256">
        <v>0</v>
      </c>
      <c r="E1069" s="276">
        <v>4</v>
      </c>
      <c r="F1069" s="276">
        <v>4</v>
      </c>
      <c r="G1069" s="257">
        <v>8</v>
      </c>
    </row>
    <row r="1070" spans="1:7" ht="33.75" customHeight="1">
      <c r="A1070" s="320"/>
      <c r="B1070" s="312"/>
      <c r="C1070" s="277" t="s">
        <v>321</v>
      </c>
      <c r="D1070" s="278">
        <v>0</v>
      </c>
      <c r="E1070" s="279">
        <v>0.5</v>
      </c>
      <c r="F1070" s="279">
        <v>0.5</v>
      </c>
      <c r="G1070" s="280">
        <v>1</v>
      </c>
    </row>
    <row r="1071" spans="1:7" ht="13.5" customHeight="1">
      <c r="A1071" s="320"/>
      <c r="B1071" s="311" t="s">
        <v>322</v>
      </c>
      <c r="C1071" s="281" t="s">
        <v>216</v>
      </c>
      <c r="D1071" s="282">
        <v>2</v>
      </c>
      <c r="E1071" s="283">
        <v>3247</v>
      </c>
      <c r="F1071" s="283">
        <v>5380</v>
      </c>
      <c r="G1071" s="284">
        <v>8629</v>
      </c>
    </row>
    <row r="1072" spans="1:7" ht="33.75" customHeight="1">
      <c r="A1072" s="320"/>
      <c r="B1072" s="312"/>
      <c r="C1072" s="277" t="s">
        <v>321</v>
      </c>
      <c r="D1072" s="278">
        <v>0.00023177656738903696</v>
      </c>
      <c r="E1072" s="279">
        <v>0.3762892571561015</v>
      </c>
      <c r="F1072" s="279">
        <v>0.6234789662765094</v>
      </c>
      <c r="G1072" s="280">
        <v>1</v>
      </c>
    </row>
    <row r="1073" spans="1:7" ht="13.5" customHeight="1">
      <c r="A1073" s="320"/>
      <c r="B1073" s="311" t="s">
        <v>323</v>
      </c>
      <c r="C1073" s="281" t="s">
        <v>216</v>
      </c>
      <c r="D1073" s="282">
        <v>0</v>
      </c>
      <c r="E1073" s="283">
        <v>369</v>
      </c>
      <c r="F1073" s="283">
        <v>421</v>
      </c>
      <c r="G1073" s="284">
        <v>790</v>
      </c>
    </row>
    <row r="1074" spans="1:7" ht="33.75" customHeight="1">
      <c r="A1074" s="333"/>
      <c r="B1074" s="312"/>
      <c r="C1074" s="277" t="s">
        <v>321</v>
      </c>
      <c r="D1074" s="278">
        <v>0</v>
      </c>
      <c r="E1074" s="279">
        <v>0.4670886075949367</v>
      </c>
      <c r="F1074" s="279">
        <v>0.5329113924050634</v>
      </c>
      <c r="G1074" s="280">
        <v>1</v>
      </c>
    </row>
    <row r="1075" spans="1:7" ht="13.5" customHeight="1" thickBot="1">
      <c r="A1075" s="313" t="s">
        <v>196</v>
      </c>
      <c r="B1075" s="314"/>
      <c r="C1075" s="281" t="s">
        <v>216</v>
      </c>
      <c r="D1075" s="282">
        <v>2</v>
      </c>
      <c r="E1075" s="283">
        <v>3620</v>
      </c>
      <c r="F1075" s="283">
        <v>5805</v>
      </c>
      <c r="G1075" s="284">
        <v>9427</v>
      </c>
    </row>
    <row r="1076" spans="1:7" ht="33.75" customHeight="1" thickBot="1">
      <c r="A1076" s="300"/>
      <c r="B1076" s="304"/>
      <c r="C1076" s="251" t="s">
        <v>321</v>
      </c>
      <c r="D1076" s="285">
        <v>0.00021215657154980373</v>
      </c>
      <c r="E1076" s="286">
        <v>0.3840033945051448</v>
      </c>
      <c r="F1076" s="286">
        <v>0.6157844489233054</v>
      </c>
      <c r="G1076" s="287">
        <v>1</v>
      </c>
    </row>
    <row r="1079" ht="15.75">
      <c r="A1079" t="s">
        <v>122</v>
      </c>
    </row>
    <row r="1082" ht="16.5">
      <c r="A1082" t="s">
        <v>90</v>
      </c>
    </row>
    <row r="1084" spans="1:3" ht="18" customHeight="1" thickBot="1">
      <c r="A1084" s="315" t="s">
        <v>83</v>
      </c>
      <c r="B1084" s="304"/>
      <c r="C1084" s="304"/>
    </row>
    <row r="1085" spans="1:3" ht="13.5" customHeight="1">
      <c r="A1085" s="316" t="s">
        <v>156</v>
      </c>
      <c r="B1085" s="307"/>
      <c r="C1085" s="245" t="s">
        <v>324</v>
      </c>
    </row>
    <row r="1086" spans="1:3" ht="13.5" customHeight="1">
      <c r="A1086" s="317" t="s">
        <v>158</v>
      </c>
      <c r="B1086" s="318"/>
      <c r="C1086" s="246" t="s">
        <v>159</v>
      </c>
    </row>
    <row r="1087" spans="1:3" ht="58.5" customHeight="1">
      <c r="A1087" s="319" t="s">
        <v>160</v>
      </c>
      <c r="B1087" s="248" t="s">
        <v>161</v>
      </c>
      <c r="C1087" s="249" t="s">
        <v>162</v>
      </c>
    </row>
    <row r="1088" spans="1:3" ht="13.5" customHeight="1">
      <c r="A1088" s="320"/>
      <c r="B1088" s="248" t="s">
        <v>163</v>
      </c>
      <c r="C1088" s="246" t="s">
        <v>164</v>
      </c>
    </row>
    <row r="1089" spans="1:3" ht="13.5" customHeight="1">
      <c r="A1089" s="320"/>
      <c r="B1089" s="248" t="s">
        <v>165</v>
      </c>
      <c r="C1089" s="246" t="s">
        <v>166</v>
      </c>
    </row>
    <row r="1090" spans="1:3" ht="24" customHeight="1">
      <c r="A1090" s="320"/>
      <c r="B1090" s="248" t="s">
        <v>167</v>
      </c>
      <c r="C1090" s="246" t="s">
        <v>204</v>
      </c>
    </row>
    <row r="1091" spans="1:3" ht="13.5" customHeight="1">
      <c r="A1091" s="320"/>
      <c r="B1091" s="248" t="s">
        <v>169</v>
      </c>
      <c r="C1091" s="246" t="s">
        <v>168</v>
      </c>
    </row>
    <row r="1092" spans="1:3" ht="24" customHeight="1">
      <c r="A1092" s="320"/>
      <c r="B1092" s="248" t="s">
        <v>170</v>
      </c>
      <c r="C1092" s="250">
        <v>9427</v>
      </c>
    </row>
    <row r="1093" spans="1:3" ht="24" customHeight="1">
      <c r="A1093" s="319" t="s">
        <v>171</v>
      </c>
      <c r="B1093" s="248" t="s">
        <v>172</v>
      </c>
      <c r="C1093" s="246" t="s">
        <v>173</v>
      </c>
    </row>
    <row r="1094" spans="1:3" ht="48" customHeight="1">
      <c r="A1094" s="320"/>
      <c r="B1094" s="248" t="s">
        <v>174</v>
      </c>
      <c r="C1094" s="246" t="s">
        <v>208</v>
      </c>
    </row>
    <row r="1095" spans="1:3" ht="58.5" customHeight="1">
      <c r="A1095" s="317" t="s">
        <v>176</v>
      </c>
      <c r="B1095" s="318"/>
      <c r="C1095" s="246" t="s">
        <v>317</v>
      </c>
    </row>
    <row r="1096" spans="1:3" ht="13.5" customHeight="1" thickBot="1">
      <c r="A1096" s="299" t="s">
        <v>178</v>
      </c>
      <c r="B1096" s="248" t="s">
        <v>179</v>
      </c>
      <c r="C1096" s="249" t="s">
        <v>325</v>
      </c>
    </row>
    <row r="1097" spans="1:3" ht="13.5" customHeight="1">
      <c r="A1097" s="320"/>
      <c r="B1097" s="248" t="s">
        <v>181</v>
      </c>
      <c r="C1097" s="249" t="s">
        <v>210</v>
      </c>
    </row>
    <row r="1098" spans="1:3" ht="13.5" customHeight="1">
      <c r="A1098" s="320"/>
      <c r="B1098" s="248" t="s">
        <v>211</v>
      </c>
      <c r="C1098" s="250">
        <v>2</v>
      </c>
    </row>
    <row r="1099" spans="1:3" ht="13.5" customHeight="1" thickBot="1">
      <c r="A1099" s="300"/>
      <c r="B1099" s="251" t="s">
        <v>212</v>
      </c>
      <c r="C1099" s="267">
        <v>174762</v>
      </c>
    </row>
    <row r="1102" ht="15.75">
      <c r="A1102" t="s">
        <v>183</v>
      </c>
    </row>
    <row r="1104" spans="1:7" ht="18" customHeight="1" thickBot="1">
      <c r="A1104" s="301" t="s">
        <v>91</v>
      </c>
      <c r="B1104" s="302"/>
      <c r="C1104" s="302"/>
      <c r="D1104" s="302"/>
      <c r="E1104" s="302"/>
      <c r="F1104" s="302"/>
      <c r="G1104" s="302"/>
    </row>
    <row r="1105" spans="1:7" ht="13.5" customHeight="1">
      <c r="A1105" s="179"/>
      <c r="B1105" s="305" t="s">
        <v>213</v>
      </c>
      <c r="C1105" s="306"/>
      <c r="D1105" s="306"/>
      <c r="E1105" s="306"/>
      <c r="F1105" s="306"/>
      <c r="G1105" s="307"/>
    </row>
    <row r="1106" spans="1:7" ht="15" customHeight="1">
      <c r="A1106" s="181"/>
      <c r="B1106" s="308" t="s">
        <v>187</v>
      </c>
      <c r="C1106" s="309"/>
      <c r="D1106" s="310" t="s">
        <v>188</v>
      </c>
      <c r="E1106" s="309"/>
      <c r="F1106" s="325" t="s">
        <v>196</v>
      </c>
      <c r="G1106" s="326"/>
    </row>
    <row r="1107" spans="1:7" ht="15" customHeight="1" thickBot="1">
      <c r="A1107" s="182"/>
      <c r="B1107" s="268" t="s">
        <v>186</v>
      </c>
      <c r="C1107" s="269" t="s">
        <v>190</v>
      </c>
      <c r="D1107" s="269" t="s">
        <v>186</v>
      </c>
      <c r="E1107" s="269" t="s">
        <v>190</v>
      </c>
      <c r="F1107" s="269" t="s">
        <v>186</v>
      </c>
      <c r="G1107" s="270" t="s">
        <v>190</v>
      </c>
    </row>
    <row r="1108" spans="1:7" ht="79.5" customHeight="1" thickBot="1">
      <c r="A1108" s="271" t="s">
        <v>318</v>
      </c>
      <c r="B1108" s="288">
        <v>42858899.99923677</v>
      </c>
      <c r="C1108" s="273">
        <v>0.9999999999999976</v>
      </c>
      <c r="D1108" s="289">
        <v>1.043081283569336E-07</v>
      </c>
      <c r="E1108" s="290">
        <v>2.4337565443534683E-15</v>
      </c>
      <c r="F1108" s="289">
        <v>42858899.999236874</v>
      </c>
      <c r="G1108" s="275">
        <v>1</v>
      </c>
    </row>
    <row r="1109" spans="1:7" ht="24.75" customHeight="1">
      <c r="A1109" s="335" t="s">
        <v>220</v>
      </c>
      <c r="B1109" s="302"/>
      <c r="C1109" s="302"/>
      <c r="D1109" s="302"/>
      <c r="E1109" s="302"/>
      <c r="F1109" s="302"/>
      <c r="G1109" s="302"/>
    </row>
    <row r="1111" spans="1:7" ht="28.5" customHeight="1" thickBot="1">
      <c r="A1111" s="301" t="s">
        <v>121</v>
      </c>
      <c r="B1111" s="302"/>
      <c r="C1111" s="302"/>
      <c r="D1111" s="302"/>
      <c r="E1111" s="302"/>
      <c r="F1111" s="302"/>
      <c r="G1111" s="302"/>
    </row>
    <row r="1112" spans="1:7" ht="34.5" customHeight="1" thickBot="1">
      <c r="A1112" s="183"/>
      <c r="B1112" s="180"/>
      <c r="C1112" s="170"/>
      <c r="D1112" s="327" t="s">
        <v>184</v>
      </c>
      <c r="E1112" s="328"/>
      <c r="F1112" s="329"/>
      <c r="G1112" s="330" t="s">
        <v>196</v>
      </c>
    </row>
    <row r="1113" spans="1:7" ht="24.75" customHeight="1" thickBot="1">
      <c r="A1113" s="171"/>
      <c r="B1113" s="169"/>
      <c r="C1113" s="177"/>
      <c r="D1113" s="268" t="s">
        <v>193</v>
      </c>
      <c r="E1113" s="269" t="s">
        <v>194</v>
      </c>
      <c r="F1113" s="269" t="s">
        <v>195</v>
      </c>
      <c r="G1113" s="331"/>
    </row>
    <row r="1114" spans="1:7" ht="13.5" customHeight="1">
      <c r="A1114" s="332" t="s">
        <v>319</v>
      </c>
      <c r="B1114" s="334" t="s">
        <v>320</v>
      </c>
      <c r="C1114" s="255" t="s">
        <v>216</v>
      </c>
      <c r="D1114" s="256">
        <v>0</v>
      </c>
      <c r="E1114" s="276">
        <v>20465</v>
      </c>
      <c r="F1114" s="276">
        <v>18285</v>
      </c>
      <c r="G1114" s="257">
        <v>38750</v>
      </c>
    </row>
    <row r="1115" spans="1:7" ht="33.75" customHeight="1">
      <c r="A1115" s="320"/>
      <c r="B1115" s="312"/>
      <c r="C1115" s="277" t="s">
        <v>321</v>
      </c>
      <c r="D1115" s="278">
        <v>0</v>
      </c>
      <c r="E1115" s="279">
        <v>0.5281290322580645</v>
      </c>
      <c r="F1115" s="279">
        <v>0.4718709677419355</v>
      </c>
      <c r="G1115" s="280">
        <v>1</v>
      </c>
    </row>
    <row r="1116" spans="1:7" ht="13.5" customHeight="1">
      <c r="A1116" s="320"/>
      <c r="B1116" s="311" t="s">
        <v>322</v>
      </c>
      <c r="C1116" s="281" t="s">
        <v>216</v>
      </c>
      <c r="D1116" s="282">
        <v>6649</v>
      </c>
      <c r="E1116" s="283">
        <v>13886639</v>
      </c>
      <c r="F1116" s="283">
        <v>24210382</v>
      </c>
      <c r="G1116" s="284">
        <v>38103670</v>
      </c>
    </row>
    <row r="1117" spans="1:7" ht="33.75" customHeight="1">
      <c r="A1117" s="320"/>
      <c r="B1117" s="312"/>
      <c r="C1117" s="277" t="s">
        <v>321</v>
      </c>
      <c r="D1117" s="278">
        <v>0.0001744976271314548</v>
      </c>
      <c r="E1117" s="279">
        <v>0.36444360871275655</v>
      </c>
      <c r="F1117" s="279">
        <v>0.635381893660112</v>
      </c>
      <c r="G1117" s="280">
        <v>1</v>
      </c>
    </row>
    <row r="1118" spans="1:7" ht="13.5" customHeight="1">
      <c r="A1118" s="320"/>
      <c r="B1118" s="311" t="s">
        <v>323</v>
      </c>
      <c r="C1118" s="281" t="s">
        <v>216</v>
      </c>
      <c r="D1118" s="282">
        <v>0</v>
      </c>
      <c r="E1118" s="283">
        <v>2136967</v>
      </c>
      <c r="F1118" s="283">
        <v>2579513</v>
      </c>
      <c r="G1118" s="284">
        <v>4716480</v>
      </c>
    </row>
    <row r="1119" spans="1:7" ht="33.75" customHeight="1">
      <c r="A1119" s="333"/>
      <c r="B1119" s="312"/>
      <c r="C1119" s="277" t="s">
        <v>321</v>
      </c>
      <c r="D1119" s="278">
        <v>0</v>
      </c>
      <c r="E1119" s="279">
        <v>0.45308513976524867</v>
      </c>
      <c r="F1119" s="279">
        <v>0.5469148602347513</v>
      </c>
      <c r="G1119" s="280">
        <v>1</v>
      </c>
    </row>
    <row r="1120" spans="1:7" ht="13.5" customHeight="1" thickBot="1">
      <c r="A1120" s="313" t="s">
        <v>196</v>
      </c>
      <c r="B1120" s="314"/>
      <c r="C1120" s="281" t="s">
        <v>216</v>
      </c>
      <c r="D1120" s="282">
        <v>6649</v>
      </c>
      <c r="E1120" s="283">
        <v>16044071</v>
      </c>
      <c r="F1120" s="283">
        <v>26808180</v>
      </c>
      <c r="G1120" s="284">
        <v>42858900</v>
      </c>
    </row>
    <row r="1121" spans="1:7" ht="33.75" customHeight="1" thickBot="1">
      <c r="A1121" s="300"/>
      <c r="B1121" s="304"/>
      <c r="C1121" s="251" t="s">
        <v>321</v>
      </c>
      <c r="D1121" s="285">
        <v>0.00015513697271745191</v>
      </c>
      <c r="E1121" s="286">
        <v>0.3743463084680194</v>
      </c>
      <c r="F1121" s="286">
        <v>0.6254985545592631</v>
      </c>
      <c r="G1121" s="287">
        <v>1</v>
      </c>
    </row>
    <row r="1124" ht="15.75">
      <c r="A1124" t="s">
        <v>123</v>
      </c>
    </row>
    <row r="1127" ht="16.5">
      <c r="A1127" t="s">
        <v>90</v>
      </c>
    </row>
    <row r="1129" spans="1:3" ht="18" customHeight="1" thickBot="1">
      <c r="A1129" s="315" t="s">
        <v>83</v>
      </c>
      <c r="B1129" s="304"/>
      <c r="C1129" s="304"/>
    </row>
    <row r="1130" spans="1:3" ht="13.5" customHeight="1">
      <c r="A1130" s="316" t="s">
        <v>156</v>
      </c>
      <c r="B1130" s="307"/>
      <c r="C1130" s="245" t="s">
        <v>326</v>
      </c>
    </row>
    <row r="1131" spans="1:3" ht="13.5" customHeight="1">
      <c r="A1131" s="317" t="s">
        <v>158</v>
      </c>
      <c r="B1131" s="318"/>
      <c r="C1131" s="246" t="s">
        <v>159</v>
      </c>
    </row>
    <row r="1132" spans="1:3" ht="58.5" customHeight="1">
      <c r="A1132" s="319" t="s">
        <v>160</v>
      </c>
      <c r="B1132" s="248" t="s">
        <v>161</v>
      </c>
      <c r="C1132" s="249" t="s">
        <v>162</v>
      </c>
    </row>
    <row r="1133" spans="1:3" ht="13.5" customHeight="1">
      <c r="A1133" s="320"/>
      <c r="B1133" s="248" t="s">
        <v>163</v>
      </c>
      <c r="C1133" s="246" t="s">
        <v>164</v>
      </c>
    </row>
    <row r="1134" spans="1:3" ht="13.5" customHeight="1">
      <c r="A1134" s="320"/>
      <c r="B1134" s="248" t="s">
        <v>165</v>
      </c>
      <c r="C1134" s="246" t="s">
        <v>166</v>
      </c>
    </row>
    <row r="1135" spans="1:3" ht="13.5" customHeight="1">
      <c r="A1135" s="320"/>
      <c r="B1135" s="248" t="s">
        <v>167</v>
      </c>
      <c r="C1135" s="246" t="s">
        <v>168</v>
      </c>
    </row>
    <row r="1136" spans="1:3" ht="13.5" customHeight="1">
      <c r="A1136" s="320"/>
      <c r="B1136" s="248" t="s">
        <v>169</v>
      </c>
      <c r="C1136" s="246" t="s">
        <v>168</v>
      </c>
    </row>
    <row r="1137" spans="1:3" ht="24" customHeight="1">
      <c r="A1137" s="320"/>
      <c r="B1137" s="248" t="s">
        <v>170</v>
      </c>
      <c r="C1137" s="250">
        <v>9427</v>
      </c>
    </row>
    <row r="1138" spans="1:3" ht="24" customHeight="1">
      <c r="A1138" s="319" t="s">
        <v>171</v>
      </c>
      <c r="B1138" s="248" t="s">
        <v>172</v>
      </c>
      <c r="C1138" s="246" t="s">
        <v>173</v>
      </c>
    </row>
    <row r="1139" spans="1:3" ht="48" customHeight="1">
      <c r="A1139" s="320"/>
      <c r="B1139" s="248" t="s">
        <v>174</v>
      </c>
      <c r="C1139" s="246" t="s">
        <v>208</v>
      </c>
    </row>
    <row r="1140" spans="1:3" ht="58.5" customHeight="1">
      <c r="A1140" s="317" t="s">
        <v>176</v>
      </c>
      <c r="B1140" s="318"/>
      <c r="C1140" s="246" t="s">
        <v>327</v>
      </c>
    </row>
    <row r="1141" spans="1:3" ht="13.5" customHeight="1" thickBot="1">
      <c r="A1141" s="299" t="s">
        <v>178</v>
      </c>
      <c r="B1141" s="248" t="s">
        <v>179</v>
      </c>
      <c r="C1141" s="249" t="s">
        <v>263</v>
      </c>
    </row>
    <row r="1142" spans="1:3" ht="13.5" customHeight="1">
      <c r="A1142" s="320"/>
      <c r="B1142" s="248" t="s">
        <v>181</v>
      </c>
      <c r="C1142" s="249" t="s">
        <v>300</v>
      </c>
    </row>
    <row r="1143" spans="1:3" ht="13.5" customHeight="1">
      <c r="A1143" s="320"/>
      <c r="B1143" s="248" t="s">
        <v>211</v>
      </c>
      <c r="C1143" s="250">
        <v>2</v>
      </c>
    </row>
    <row r="1144" spans="1:3" ht="13.5" customHeight="1" thickBot="1">
      <c r="A1144" s="300"/>
      <c r="B1144" s="251" t="s">
        <v>212</v>
      </c>
      <c r="C1144" s="267">
        <v>174762</v>
      </c>
    </row>
    <row r="1147" ht="15.75">
      <c r="A1147" t="s">
        <v>183</v>
      </c>
    </row>
    <row r="1149" spans="1:7" ht="18" customHeight="1" thickBot="1">
      <c r="A1149" s="301" t="s">
        <v>91</v>
      </c>
      <c r="B1149" s="302"/>
      <c r="C1149" s="302"/>
      <c r="D1149" s="302"/>
      <c r="E1149" s="302"/>
      <c r="F1149" s="302"/>
      <c r="G1149" s="302"/>
    </row>
    <row r="1150" spans="1:7" ht="13.5" customHeight="1">
      <c r="A1150" s="179"/>
      <c r="B1150" s="305" t="s">
        <v>213</v>
      </c>
      <c r="C1150" s="306"/>
      <c r="D1150" s="306"/>
      <c r="E1150" s="306"/>
      <c r="F1150" s="306"/>
      <c r="G1150" s="307"/>
    </row>
    <row r="1151" spans="1:7" ht="15" customHeight="1">
      <c r="A1151" s="181"/>
      <c r="B1151" s="308" t="s">
        <v>187</v>
      </c>
      <c r="C1151" s="309"/>
      <c r="D1151" s="310" t="s">
        <v>188</v>
      </c>
      <c r="E1151" s="309"/>
      <c r="F1151" s="325" t="s">
        <v>196</v>
      </c>
      <c r="G1151" s="326"/>
    </row>
    <row r="1152" spans="1:7" ht="15" customHeight="1" thickBot="1">
      <c r="A1152" s="182"/>
      <c r="B1152" s="268" t="s">
        <v>186</v>
      </c>
      <c r="C1152" s="269" t="s">
        <v>190</v>
      </c>
      <c r="D1152" s="269" t="s">
        <v>186</v>
      </c>
      <c r="E1152" s="269" t="s">
        <v>190</v>
      </c>
      <c r="F1152" s="269" t="s">
        <v>186</v>
      </c>
      <c r="G1152" s="270" t="s">
        <v>190</v>
      </c>
    </row>
    <row r="1153" spans="1:7" ht="69" customHeight="1" thickBot="1">
      <c r="A1153" s="271" t="s">
        <v>328</v>
      </c>
      <c r="B1153" s="272">
        <v>9308</v>
      </c>
      <c r="C1153" s="273">
        <v>0.9873766839927867</v>
      </c>
      <c r="D1153" s="274">
        <v>119</v>
      </c>
      <c r="E1153" s="273">
        <v>0.012623316007213323</v>
      </c>
      <c r="F1153" s="274">
        <v>9427</v>
      </c>
      <c r="G1153" s="275">
        <v>1</v>
      </c>
    </row>
    <row r="1155" spans="1:7" ht="28.5" customHeight="1" thickBot="1">
      <c r="A1155" s="301" t="s">
        <v>124</v>
      </c>
      <c r="B1155" s="302"/>
      <c r="C1155" s="302"/>
      <c r="D1155" s="302"/>
      <c r="E1155" s="302"/>
      <c r="F1155" s="302"/>
      <c r="G1155" s="302"/>
    </row>
    <row r="1156" spans="1:7" ht="34.5" customHeight="1" thickBot="1">
      <c r="A1156" s="183"/>
      <c r="B1156" s="180"/>
      <c r="C1156" s="170"/>
      <c r="D1156" s="327" t="s">
        <v>184</v>
      </c>
      <c r="E1156" s="328"/>
      <c r="F1156" s="329"/>
      <c r="G1156" s="330" t="s">
        <v>196</v>
      </c>
    </row>
    <row r="1157" spans="1:7" ht="24.75" customHeight="1" thickBot="1">
      <c r="A1157" s="171"/>
      <c r="B1157" s="169"/>
      <c r="C1157" s="177"/>
      <c r="D1157" s="268" t="s">
        <v>193</v>
      </c>
      <c r="E1157" s="269" t="s">
        <v>194</v>
      </c>
      <c r="F1157" s="269" t="s">
        <v>195</v>
      </c>
      <c r="G1157" s="331"/>
    </row>
    <row r="1158" spans="1:7" ht="13.5" customHeight="1">
      <c r="A1158" s="332" t="s">
        <v>329</v>
      </c>
      <c r="B1158" s="334" t="s">
        <v>330</v>
      </c>
      <c r="C1158" s="255" t="s">
        <v>216</v>
      </c>
      <c r="D1158" s="256">
        <v>0</v>
      </c>
      <c r="E1158" s="276">
        <v>924</v>
      </c>
      <c r="F1158" s="276">
        <v>1667</v>
      </c>
      <c r="G1158" s="257">
        <v>2591</v>
      </c>
    </row>
    <row r="1159" spans="1:7" ht="24" customHeight="1">
      <c r="A1159" s="320"/>
      <c r="B1159" s="312"/>
      <c r="C1159" s="277" t="s">
        <v>331</v>
      </c>
      <c r="D1159" s="278">
        <v>0</v>
      </c>
      <c r="E1159" s="279">
        <v>0.3566190659976843</v>
      </c>
      <c r="F1159" s="279">
        <v>0.6433809340023157</v>
      </c>
      <c r="G1159" s="280">
        <v>1</v>
      </c>
    </row>
    <row r="1160" spans="1:7" ht="13.5" customHeight="1">
      <c r="A1160" s="320"/>
      <c r="B1160" s="311" t="s">
        <v>332</v>
      </c>
      <c r="C1160" s="281" t="s">
        <v>216</v>
      </c>
      <c r="D1160" s="282">
        <v>2</v>
      </c>
      <c r="E1160" s="283">
        <v>2429</v>
      </c>
      <c r="F1160" s="283">
        <v>3835</v>
      </c>
      <c r="G1160" s="284">
        <v>6266</v>
      </c>
    </row>
    <row r="1161" spans="1:7" ht="24" customHeight="1">
      <c r="A1161" s="320"/>
      <c r="B1161" s="312"/>
      <c r="C1161" s="277" t="s">
        <v>331</v>
      </c>
      <c r="D1161" s="278">
        <v>0.00031918289179699963</v>
      </c>
      <c r="E1161" s="279">
        <v>0.38764762208745607</v>
      </c>
      <c r="F1161" s="279">
        <v>0.6120331950207469</v>
      </c>
      <c r="G1161" s="280">
        <v>1</v>
      </c>
    </row>
    <row r="1162" spans="1:7" ht="13.5" customHeight="1">
      <c r="A1162" s="320"/>
      <c r="B1162" s="311" t="s">
        <v>333</v>
      </c>
      <c r="C1162" s="281" t="s">
        <v>216</v>
      </c>
      <c r="D1162" s="282">
        <v>0</v>
      </c>
      <c r="E1162" s="283">
        <v>215</v>
      </c>
      <c r="F1162" s="283">
        <v>236</v>
      </c>
      <c r="G1162" s="284">
        <v>451</v>
      </c>
    </row>
    <row r="1163" spans="1:7" ht="24" customHeight="1">
      <c r="A1163" s="333"/>
      <c r="B1163" s="312"/>
      <c r="C1163" s="277" t="s">
        <v>331</v>
      </c>
      <c r="D1163" s="278">
        <v>0</v>
      </c>
      <c r="E1163" s="279">
        <v>0.47671840354767187</v>
      </c>
      <c r="F1163" s="279">
        <v>0.5232815964523282</v>
      </c>
      <c r="G1163" s="280">
        <v>1</v>
      </c>
    </row>
    <row r="1164" spans="1:7" ht="13.5" customHeight="1" thickBot="1">
      <c r="A1164" s="313" t="s">
        <v>196</v>
      </c>
      <c r="B1164" s="314"/>
      <c r="C1164" s="281" t="s">
        <v>216</v>
      </c>
      <c r="D1164" s="282">
        <v>2</v>
      </c>
      <c r="E1164" s="283">
        <v>3568</v>
      </c>
      <c r="F1164" s="283">
        <v>5738</v>
      </c>
      <c r="G1164" s="284">
        <v>9308</v>
      </c>
    </row>
    <row r="1165" spans="1:7" ht="24" customHeight="1" thickBot="1">
      <c r="A1165" s="300"/>
      <c r="B1165" s="304"/>
      <c r="C1165" s="251" t="s">
        <v>331</v>
      </c>
      <c r="D1165" s="285">
        <v>0.0002148689299527288</v>
      </c>
      <c r="E1165" s="286">
        <v>0.38332617103566824</v>
      </c>
      <c r="F1165" s="286">
        <v>0.616458960034379</v>
      </c>
      <c r="G1165" s="287">
        <v>1</v>
      </c>
    </row>
    <row r="1168" ht="15.75">
      <c r="A1168" t="s">
        <v>125</v>
      </c>
    </row>
    <row r="1171" ht="16.5">
      <c r="A1171" t="s">
        <v>90</v>
      </c>
    </row>
    <row r="1173" spans="1:3" ht="18" customHeight="1" thickBot="1">
      <c r="A1173" s="315" t="s">
        <v>83</v>
      </c>
      <c r="B1173" s="304"/>
      <c r="C1173" s="304"/>
    </row>
    <row r="1174" spans="1:3" ht="13.5" customHeight="1">
      <c r="A1174" s="316" t="s">
        <v>156</v>
      </c>
      <c r="B1174" s="307"/>
      <c r="C1174" s="245" t="s">
        <v>334</v>
      </c>
    </row>
    <row r="1175" spans="1:3" ht="13.5" customHeight="1">
      <c r="A1175" s="317" t="s">
        <v>158</v>
      </c>
      <c r="B1175" s="318"/>
      <c r="C1175" s="246" t="s">
        <v>159</v>
      </c>
    </row>
    <row r="1176" spans="1:3" ht="58.5" customHeight="1">
      <c r="A1176" s="319" t="s">
        <v>160</v>
      </c>
      <c r="B1176" s="248" t="s">
        <v>161</v>
      </c>
      <c r="C1176" s="249" t="s">
        <v>162</v>
      </c>
    </row>
    <row r="1177" spans="1:3" ht="13.5" customHeight="1">
      <c r="A1177" s="320"/>
      <c r="B1177" s="248" t="s">
        <v>163</v>
      </c>
      <c r="C1177" s="246" t="s">
        <v>164</v>
      </c>
    </row>
    <row r="1178" spans="1:3" ht="13.5" customHeight="1">
      <c r="A1178" s="320"/>
      <c r="B1178" s="248" t="s">
        <v>165</v>
      </c>
      <c r="C1178" s="246" t="s">
        <v>166</v>
      </c>
    </row>
    <row r="1179" spans="1:3" ht="24" customHeight="1">
      <c r="A1179" s="320"/>
      <c r="B1179" s="248" t="s">
        <v>167</v>
      </c>
      <c r="C1179" s="246" t="s">
        <v>204</v>
      </c>
    </row>
    <row r="1180" spans="1:3" ht="13.5" customHeight="1">
      <c r="A1180" s="320"/>
      <c r="B1180" s="248" t="s">
        <v>169</v>
      </c>
      <c r="C1180" s="246" t="s">
        <v>168</v>
      </c>
    </row>
    <row r="1181" spans="1:3" ht="24" customHeight="1">
      <c r="A1181" s="320"/>
      <c r="B1181" s="248" t="s">
        <v>170</v>
      </c>
      <c r="C1181" s="250">
        <v>9427</v>
      </c>
    </row>
    <row r="1182" spans="1:3" ht="24" customHeight="1">
      <c r="A1182" s="319" t="s">
        <v>171</v>
      </c>
      <c r="B1182" s="248" t="s">
        <v>172</v>
      </c>
      <c r="C1182" s="246" t="s">
        <v>173</v>
      </c>
    </row>
    <row r="1183" spans="1:3" ht="48" customHeight="1">
      <c r="A1183" s="320"/>
      <c r="B1183" s="248" t="s">
        <v>174</v>
      </c>
      <c r="C1183" s="246" t="s">
        <v>208</v>
      </c>
    </row>
    <row r="1184" spans="1:3" ht="58.5" customHeight="1">
      <c r="A1184" s="317" t="s">
        <v>176</v>
      </c>
      <c r="B1184" s="318"/>
      <c r="C1184" s="246" t="s">
        <v>327</v>
      </c>
    </row>
    <row r="1185" spans="1:3" ht="13.5" customHeight="1" thickBot="1">
      <c r="A1185" s="299" t="s">
        <v>178</v>
      </c>
      <c r="B1185" s="248" t="s">
        <v>179</v>
      </c>
      <c r="C1185" s="249" t="s">
        <v>223</v>
      </c>
    </row>
    <row r="1186" spans="1:3" ht="13.5" customHeight="1">
      <c r="A1186" s="320"/>
      <c r="B1186" s="248" t="s">
        <v>181</v>
      </c>
      <c r="C1186" s="249" t="s">
        <v>219</v>
      </c>
    </row>
    <row r="1187" spans="1:3" ht="13.5" customHeight="1">
      <c r="A1187" s="320"/>
      <c r="B1187" s="248" t="s">
        <v>211</v>
      </c>
      <c r="C1187" s="250">
        <v>2</v>
      </c>
    </row>
    <row r="1188" spans="1:3" ht="13.5" customHeight="1" thickBot="1">
      <c r="A1188" s="300"/>
      <c r="B1188" s="251" t="s">
        <v>212</v>
      </c>
      <c r="C1188" s="267">
        <v>174762</v>
      </c>
    </row>
    <row r="1191" ht="15.75">
      <c r="A1191" t="s">
        <v>183</v>
      </c>
    </row>
    <row r="1193" spans="1:7" ht="18" customHeight="1" thickBot="1">
      <c r="A1193" s="301" t="s">
        <v>91</v>
      </c>
      <c r="B1193" s="302"/>
      <c r="C1193" s="302"/>
      <c r="D1193" s="302"/>
      <c r="E1193" s="302"/>
      <c r="F1193" s="302"/>
      <c r="G1193" s="302"/>
    </row>
    <row r="1194" spans="1:7" ht="13.5" customHeight="1">
      <c r="A1194" s="179"/>
      <c r="B1194" s="305" t="s">
        <v>213</v>
      </c>
      <c r="C1194" s="306"/>
      <c r="D1194" s="306"/>
      <c r="E1194" s="306"/>
      <c r="F1194" s="306"/>
      <c r="G1194" s="307"/>
    </row>
    <row r="1195" spans="1:7" ht="15" customHeight="1">
      <c r="A1195" s="181"/>
      <c r="B1195" s="308" t="s">
        <v>187</v>
      </c>
      <c r="C1195" s="309"/>
      <c r="D1195" s="310" t="s">
        <v>188</v>
      </c>
      <c r="E1195" s="309"/>
      <c r="F1195" s="325" t="s">
        <v>196</v>
      </c>
      <c r="G1195" s="326"/>
    </row>
    <row r="1196" spans="1:7" ht="15" customHeight="1" thickBot="1">
      <c r="A1196" s="182"/>
      <c r="B1196" s="268" t="s">
        <v>186</v>
      </c>
      <c r="C1196" s="269" t="s">
        <v>190</v>
      </c>
      <c r="D1196" s="269" t="s">
        <v>186</v>
      </c>
      <c r="E1196" s="269" t="s">
        <v>190</v>
      </c>
      <c r="F1196" s="269" t="s">
        <v>186</v>
      </c>
      <c r="G1196" s="270" t="s">
        <v>190</v>
      </c>
    </row>
    <row r="1197" spans="1:7" ht="69" customHeight="1" thickBot="1">
      <c r="A1197" s="271" t="s">
        <v>328</v>
      </c>
      <c r="B1197" s="288">
        <v>42278887.0191384</v>
      </c>
      <c r="C1197" s="273">
        <v>0.9864669186537965</v>
      </c>
      <c r="D1197" s="292">
        <v>580012.980098471</v>
      </c>
      <c r="E1197" s="273">
        <v>0.013533081346203436</v>
      </c>
      <c r="F1197" s="289">
        <v>42858899.999236874</v>
      </c>
      <c r="G1197" s="275">
        <v>1</v>
      </c>
    </row>
    <row r="1198" spans="1:7" ht="24.75" customHeight="1">
      <c r="A1198" s="335" t="s">
        <v>220</v>
      </c>
      <c r="B1198" s="302"/>
      <c r="C1198" s="302"/>
      <c r="D1198" s="302"/>
      <c r="E1198" s="302"/>
      <c r="F1198" s="302"/>
      <c r="G1198" s="302"/>
    </row>
    <row r="1200" spans="1:7" ht="28.5" customHeight="1" thickBot="1">
      <c r="A1200" s="301" t="s">
        <v>124</v>
      </c>
      <c r="B1200" s="302"/>
      <c r="C1200" s="302"/>
      <c r="D1200" s="302"/>
      <c r="E1200" s="302"/>
      <c r="F1200" s="302"/>
      <c r="G1200" s="302"/>
    </row>
    <row r="1201" spans="1:7" ht="34.5" customHeight="1" thickBot="1">
      <c r="A1201" s="183"/>
      <c r="B1201" s="180"/>
      <c r="C1201" s="170"/>
      <c r="D1201" s="327" t="s">
        <v>184</v>
      </c>
      <c r="E1201" s="328"/>
      <c r="F1201" s="329"/>
      <c r="G1201" s="330" t="s">
        <v>196</v>
      </c>
    </row>
    <row r="1202" spans="1:7" ht="24.75" customHeight="1" thickBot="1">
      <c r="A1202" s="171"/>
      <c r="B1202" s="169"/>
      <c r="C1202" s="177"/>
      <c r="D1202" s="268" t="s">
        <v>193</v>
      </c>
      <c r="E1202" s="269" t="s">
        <v>194</v>
      </c>
      <c r="F1202" s="269" t="s">
        <v>195</v>
      </c>
      <c r="G1202" s="331"/>
    </row>
    <row r="1203" spans="1:7" ht="13.5" customHeight="1">
      <c r="A1203" s="332" t="s">
        <v>329</v>
      </c>
      <c r="B1203" s="334" t="s">
        <v>330</v>
      </c>
      <c r="C1203" s="255" t="s">
        <v>216</v>
      </c>
      <c r="D1203" s="256">
        <v>0</v>
      </c>
      <c r="E1203" s="276">
        <v>4352959</v>
      </c>
      <c r="F1203" s="276">
        <v>8552922</v>
      </c>
      <c r="G1203" s="257">
        <v>12905881</v>
      </c>
    </row>
    <row r="1204" spans="1:7" ht="24" customHeight="1">
      <c r="A1204" s="320"/>
      <c r="B1204" s="312"/>
      <c r="C1204" s="277" t="s">
        <v>331</v>
      </c>
      <c r="D1204" s="278">
        <v>0</v>
      </c>
      <c r="E1204" s="279">
        <v>0.3372849168530223</v>
      </c>
      <c r="F1204" s="279">
        <v>0.6627150831469777</v>
      </c>
      <c r="G1204" s="280">
        <v>1</v>
      </c>
    </row>
    <row r="1205" spans="1:7" ht="13.5" customHeight="1">
      <c r="A1205" s="320"/>
      <c r="B1205" s="311" t="s">
        <v>332</v>
      </c>
      <c r="C1205" s="281" t="s">
        <v>216</v>
      </c>
      <c r="D1205" s="282">
        <v>6649</v>
      </c>
      <c r="E1205" s="283">
        <v>10054232</v>
      </c>
      <c r="F1205" s="283">
        <v>16383967</v>
      </c>
      <c r="G1205" s="284">
        <v>26444848</v>
      </c>
    </row>
    <row r="1206" spans="1:7" ht="24" customHeight="1">
      <c r="A1206" s="320"/>
      <c r="B1206" s="312"/>
      <c r="C1206" s="277" t="s">
        <v>331</v>
      </c>
      <c r="D1206" s="278">
        <v>0.00025142893617690677</v>
      </c>
      <c r="E1206" s="279">
        <v>0.38019624843372135</v>
      </c>
      <c r="F1206" s="279">
        <v>0.6195523226301017</v>
      </c>
      <c r="G1206" s="280">
        <v>1</v>
      </c>
    </row>
    <row r="1207" spans="1:7" ht="13.5" customHeight="1">
      <c r="A1207" s="320"/>
      <c r="B1207" s="311" t="s">
        <v>333</v>
      </c>
      <c r="C1207" s="281" t="s">
        <v>216</v>
      </c>
      <c r="D1207" s="282">
        <v>0</v>
      </c>
      <c r="E1207" s="283">
        <v>1388899</v>
      </c>
      <c r="F1207" s="283">
        <v>1539258</v>
      </c>
      <c r="G1207" s="284">
        <v>2928157</v>
      </c>
    </row>
    <row r="1208" spans="1:7" ht="24" customHeight="1">
      <c r="A1208" s="333"/>
      <c r="B1208" s="312"/>
      <c r="C1208" s="277" t="s">
        <v>331</v>
      </c>
      <c r="D1208" s="278">
        <v>0</v>
      </c>
      <c r="E1208" s="279">
        <v>0.47432531793889465</v>
      </c>
      <c r="F1208" s="279">
        <v>0.5256746820611053</v>
      </c>
      <c r="G1208" s="280">
        <v>1</v>
      </c>
    </row>
    <row r="1209" spans="1:7" ht="13.5" customHeight="1" thickBot="1">
      <c r="A1209" s="313" t="s">
        <v>196</v>
      </c>
      <c r="B1209" s="314"/>
      <c r="C1209" s="281" t="s">
        <v>216</v>
      </c>
      <c r="D1209" s="282">
        <v>6649</v>
      </c>
      <c r="E1209" s="283">
        <v>15796090</v>
      </c>
      <c r="F1209" s="283">
        <v>26476147</v>
      </c>
      <c r="G1209" s="284">
        <v>42278886</v>
      </c>
    </row>
    <row r="1210" spans="1:7" ht="24" customHeight="1" thickBot="1">
      <c r="A1210" s="300"/>
      <c r="B1210" s="304"/>
      <c r="C1210" s="251" t="s">
        <v>331</v>
      </c>
      <c r="D1210" s="285">
        <v>0.0001572652600165482</v>
      </c>
      <c r="E1210" s="286">
        <v>0.3736165139261238</v>
      </c>
      <c r="F1210" s="286">
        <v>0.6262262208138597</v>
      </c>
      <c r="G1210" s="287">
        <v>1</v>
      </c>
    </row>
    <row r="1213" ht="15.75">
      <c r="A1213" t="s">
        <v>126</v>
      </c>
    </row>
    <row r="1216" ht="16.5">
      <c r="A1216" t="s">
        <v>90</v>
      </c>
    </row>
    <row r="1218" spans="1:3" ht="18" customHeight="1" thickBot="1">
      <c r="A1218" s="315" t="s">
        <v>83</v>
      </c>
      <c r="B1218" s="304"/>
      <c r="C1218" s="304"/>
    </row>
    <row r="1219" spans="1:3" ht="13.5" customHeight="1">
      <c r="A1219" s="316" t="s">
        <v>156</v>
      </c>
      <c r="B1219" s="307"/>
      <c r="C1219" s="245" t="s">
        <v>335</v>
      </c>
    </row>
    <row r="1220" spans="1:3" ht="13.5" customHeight="1">
      <c r="A1220" s="317" t="s">
        <v>158</v>
      </c>
      <c r="B1220" s="318"/>
      <c r="C1220" s="246" t="s">
        <v>159</v>
      </c>
    </row>
    <row r="1221" spans="1:3" ht="58.5" customHeight="1">
      <c r="A1221" s="319" t="s">
        <v>160</v>
      </c>
      <c r="B1221" s="248" t="s">
        <v>161</v>
      </c>
      <c r="C1221" s="249" t="s">
        <v>162</v>
      </c>
    </row>
    <row r="1222" spans="1:3" ht="13.5" customHeight="1">
      <c r="A1222" s="320"/>
      <c r="B1222" s="248" t="s">
        <v>163</v>
      </c>
      <c r="C1222" s="246" t="s">
        <v>164</v>
      </c>
    </row>
    <row r="1223" spans="1:3" ht="13.5" customHeight="1">
      <c r="A1223" s="320"/>
      <c r="B1223" s="248" t="s">
        <v>165</v>
      </c>
      <c r="C1223" s="246" t="s">
        <v>166</v>
      </c>
    </row>
    <row r="1224" spans="1:3" ht="13.5" customHeight="1">
      <c r="A1224" s="320"/>
      <c r="B1224" s="248" t="s">
        <v>167</v>
      </c>
      <c r="C1224" s="246" t="s">
        <v>168</v>
      </c>
    </row>
    <row r="1225" spans="1:3" ht="13.5" customHeight="1">
      <c r="A1225" s="320"/>
      <c r="B1225" s="248" t="s">
        <v>169</v>
      </c>
      <c r="C1225" s="246" t="s">
        <v>168</v>
      </c>
    </row>
    <row r="1226" spans="1:3" ht="24" customHeight="1">
      <c r="A1226" s="320"/>
      <c r="B1226" s="248" t="s">
        <v>170</v>
      </c>
      <c r="C1226" s="250">
        <v>9427</v>
      </c>
    </row>
    <row r="1227" spans="1:3" ht="24" customHeight="1">
      <c r="A1227" s="319" t="s">
        <v>171</v>
      </c>
      <c r="B1227" s="248" t="s">
        <v>172</v>
      </c>
      <c r="C1227" s="246" t="s">
        <v>173</v>
      </c>
    </row>
    <row r="1228" spans="1:3" ht="48" customHeight="1">
      <c r="A1228" s="320"/>
      <c r="B1228" s="248" t="s">
        <v>174</v>
      </c>
      <c r="C1228" s="246" t="s">
        <v>208</v>
      </c>
    </row>
    <row r="1229" spans="1:3" ht="58.5" customHeight="1">
      <c r="A1229" s="317" t="s">
        <v>176</v>
      </c>
      <c r="B1229" s="318"/>
      <c r="C1229" s="246" t="s">
        <v>336</v>
      </c>
    </row>
    <row r="1230" spans="1:3" ht="13.5" customHeight="1" thickBot="1">
      <c r="A1230" s="299" t="s">
        <v>178</v>
      </c>
      <c r="B1230" s="248" t="s">
        <v>179</v>
      </c>
      <c r="C1230" s="249" t="s">
        <v>223</v>
      </c>
    </row>
    <row r="1231" spans="1:3" ht="13.5" customHeight="1">
      <c r="A1231" s="320"/>
      <c r="B1231" s="248" t="s">
        <v>181</v>
      </c>
      <c r="C1231" s="249" t="s">
        <v>210</v>
      </c>
    </row>
    <row r="1232" spans="1:3" ht="13.5" customHeight="1">
      <c r="A1232" s="320"/>
      <c r="B1232" s="248" t="s">
        <v>211</v>
      </c>
      <c r="C1232" s="250">
        <v>2</v>
      </c>
    </row>
    <row r="1233" spans="1:3" ht="13.5" customHeight="1" thickBot="1">
      <c r="A1233" s="300"/>
      <c r="B1233" s="251" t="s">
        <v>212</v>
      </c>
      <c r="C1233" s="267">
        <v>174762</v>
      </c>
    </row>
    <row r="1236" ht="15.75">
      <c r="A1236" t="s">
        <v>183</v>
      </c>
    </row>
    <row r="1238" spans="1:7" ht="18" customHeight="1" thickBot="1">
      <c r="A1238" s="301" t="s">
        <v>91</v>
      </c>
      <c r="B1238" s="302"/>
      <c r="C1238" s="302"/>
      <c r="D1238" s="302"/>
      <c r="E1238" s="302"/>
      <c r="F1238" s="302"/>
      <c r="G1238" s="302"/>
    </row>
    <row r="1239" spans="1:7" ht="13.5" customHeight="1">
      <c r="A1239" s="179"/>
      <c r="B1239" s="305" t="s">
        <v>213</v>
      </c>
      <c r="C1239" s="306"/>
      <c r="D1239" s="306"/>
      <c r="E1239" s="306"/>
      <c r="F1239" s="306"/>
      <c r="G1239" s="307"/>
    </row>
    <row r="1240" spans="1:7" ht="15" customHeight="1">
      <c r="A1240" s="181"/>
      <c r="B1240" s="308" t="s">
        <v>187</v>
      </c>
      <c r="C1240" s="309"/>
      <c r="D1240" s="310" t="s">
        <v>188</v>
      </c>
      <c r="E1240" s="309"/>
      <c r="F1240" s="325" t="s">
        <v>196</v>
      </c>
      <c r="G1240" s="326"/>
    </row>
    <row r="1241" spans="1:7" ht="15" customHeight="1" thickBot="1">
      <c r="A1241" s="182"/>
      <c r="B1241" s="268" t="s">
        <v>186</v>
      </c>
      <c r="C1241" s="269" t="s">
        <v>190</v>
      </c>
      <c r="D1241" s="269" t="s">
        <v>186</v>
      </c>
      <c r="E1241" s="269" t="s">
        <v>190</v>
      </c>
      <c r="F1241" s="269" t="s">
        <v>186</v>
      </c>
      <c r="G1241" s="270" t="s">
        <v>190</v>
      </c>
    </row>
    <row r="1242" spans="1:7" ht="79.5" customHeight="1" thickBot="1">
      <c r="A1242" s="271" t="s">
        <v>337</v>
      </c>
      <c r="B1242" s="272">
        <v>9398</v>
      </c>
      <c r="C1242" s="273">
        <v>0.9969237297125279</v>
      </c>
      <c r="D1242" s="274">
        <v>29</v>
      </c>
      <c r="E1242" s="273">
        <v>0.0030762702874721545</v>
      </c>
      <c r="F1242" s="274">
        <v>9427</v>
      </c>
      <c r="G1242" s="275">
        <v>1</v>
      </c>
    </row>
    <row r="1244" spans="1:7" ht="28.5" customHeight="1" thickBot="1">
      <c r="A1244" s="301" t="s">
        <v>127</v>
      </c>
      <c r="B1244" s="302"/>
      <c r="C1244" s="302"/>
      <c r="D1244" s="302"/>
      <c r="E1244" s="302"/>
      <c r="F1244" s="302"/>
      <c r="G1244" s="302"/>
    </row>
    <row r="1245" spans="1:7" ht="34.5" customHeight="1" thickBot="1">
      <c r="A1245" s="183"/>
      <c r="B1245" s="180"/>
      <c r="C1245" s="170"/>
      <c r="D1245" s="327" t="s">
        <v>184</v>
      </c>
      <c r="E1245" s="328"/>
      <c r="F1245" s="329"/>
      <c r="G1245" s="330" t="s">
        <v>196</v>
      </c>
    </row>
    <row r="1246" spans="1:7" ht="24.75" customHeight="1" thickBot="1">
      <c r="A1246" s="171"/>
      <c r="B1246" s="169"/>
      <c r="C1246" s="177"/>
      <c r="D1246" s="268" t="s">
        <v>193</v>
      </c>
      <c r="E1246" s="269" t="s">
        <v>194</v>
      </c>
      <c r="F1246" s="269" t="s">
        <v>195</v>
      </c>
      <c r="G1246" s="331"/>
    </row>
    <row r="1247" spans="1:7" ht="13.5" customHeight="1">
      <c r="A1247" s="332" t="s">
        <v>338</v>
      </c>
      <c r="B1247" s="334" t="s">
        <v>339</v>
      </c>
      <c r="C1247" s="255" t="s">
        <v>216</v>
      </c>
      <c r="D1247" s="256">
        <v>2</v>
      </c>
      <c r="E1247" s="276">
        <v>2372</v>
      </c>
      <c r="F1247" s="276">
        <v>3729</v>
      </c>
      <c r="G1247" s="257">
        <v>6103</v>
      </c>
    </row>
    <row r="1248" spans="1:7" ht="33.75" customHeight="1">
      <c r="A1248" s="320"/>
      <c r="B1248" s="312"/>
      <c r="C1248" s="277" t="s">
        <v>340</v>
      </c>
      <c r="D1248" s="278">
        <v>0.00032770768474520726</v>
      </c>
      <c r="E1248" s="279">
        <v>0.38866131410781585</v>
      </c>
      <c r="F1248" s="279">
        <v>0.611010978207439</v>
      </c>
      <c r="G1248" s="280">
        <v>1</v>
      </c>
    </row>
    <row r="1249" spans="1:7" ht="13.5" customHeight="1">
      <c r="A1249" s="320"/>
      <c r="B1249" s="311" t="s">
        <v>341</v>
      </c>
      <c r="C1249" s="281" t="s">
        <v>216</v>
      </c>
      <c r="D1249" s="282">
        <v>0</v>
      </c>
      <c r="E1249" s="283">
        <v>1240</v>
      </c>
      <c r="F1249" s="283">
        <v>2055</v>
      </c>
      <c r="G1249" s="284">
        <v>3295</v>
      </c>
    </row>
    <row r="1250" spans="1:7" ht="33.75" customHeight="1">
      <c r="A1250" s="333"/>
      <c r="B1250" s="312"/>
      <c r="C1250" s="277" t="s">
        <v>340</v>
      </c>
      <c r="D1250" s="278">
        <v>0</v>
      </c>
      <c r="E1250" s="279">
        <v>0.37632776934749623</v>
      </c>
      <c r="F1250" s="279">
        <v>0.6236722306525038</v>
      </c>
      <c r="G1250" s="280">
        <v>1</v>
      </c>
    </row>
    <row r="1251" spans="1:7" ht="13.5" customHeight="1" thickBot="1">
      <c r="A1251" s="313" t="s">
        <v>196</v>
      </c>
      <c r="B1251" s="314"/>
      <c r="C1251" s="281" t="s">
        <v>216</v>
      </c>
      <c r="D1251" s="282">
        <v>2</v>
      </c>
      <c r="E1251" s="283">
        <v>3612</v>
      </c>
      <c r="F1251" s="283">
        <v>5784</v>
      </c>
      <c r="G1251" s="284">
        <v>9398</v>
      </c>
    </row>
    <row r="1252" spans="1:7" ht="33.75" customHeight="1" thickBot="1">
      <c r="A1252" s="300"/>
      <c r="B1252" s="304"/>
      <c r="C1252" s="251" t="s">
        <v>340</v>
      </c>
      <c r="D1252" s="285">
        <v>0.00021281123643328368</v>
      </c>
      <c r="E1252" s="286">
        <v>0.3843370929985103</v>
      </c>
      <c r="F1252" s="286">
        <v>0.6154500957650564</v>
      </c>
      <c r="G1252" s="287">
        <v>1</v>
      </c>
    </row>
    <row r="1255" ht="15.75">
      <c r="A1255" t="s">
        <v>128</v>
      </c>
    </row>
    <row r="1258" ht="16.5">
      <c r="A1258" t="s">
        <v>90</v>
      </c>
    </row>
    <row r="1260" spans="1:3" ht="18" customHeight="1" thickBot="1">
      <c r="A1260" s="315" t="s">
        <v>83</v>
      </c>
      <c r="B1260" s="304"/>
      <c r="C1260" s="304"/>
    </row>
    <row r="1261" spans="1:3" ht="13.5" customHeight="1">
      <c r="A1261" s="316" t="s">
        <v>156</v>
      </c>
      <c r="B1261" s="307"/>
      <c r="C1261" s="245" t="s">
        <v>342</v>
      </c>
    </row>
    <row r="1262" spans="1:3" ht="13.5" customHeight="1">
      <c r="A1262" s="317" t="s">
        <v>158</v>
      </c>
      <c r="B1262" s="318"/>
      <c r="C1262" s="246" t="s">
        <v>159</v>
      </c>
    </row>
    <row r="1263" spans="1:3" ht="58.5" customHeight="1">
      <c r="A1263" s="319" t="s">
        <v>160</v>
      </c>
      <c r="B1263" s="248" t="s">
        <v>161</v>
      </c>
      <c r="C1263" s="249" t="s">
        <v>162</v>
      </c>
    </row>
    <row r="1264" spans="1:3" ht="13.5" customHeight="1">
      <c r="A1264" s="320"/>
      <c r="B1264" s="248" t="s">
        <v>163</v>
      </c>
      <c r="C1264" s="246" t="s">
        <v>164</v>
      </c>
    </row>
    <row r="1265" spans="1:3" ht="13.5" customHeight="1">
      <c r="A1265" s="320"/>
      <c r="B1265" s="248" t="s">
        <v>165</v>
      </c>
      <c r="C1265" s="246" t="s">
        <v>166</v>
      </c>
    </row>
    <row r="1266" spans="1:3" ht="24" customHeight="1">
      <c r="A1266" s="320"/>
      <c r="B1266" s="248" t="s">
        <v>167</v>
      </c>
      <c r="C1266" s="246" t="s">
        <v>204</v>
      </c>
    </row>
    <row r="1267" spans="1:3" ht="13.5" customHeight="1">
      <c r="A1267" s="320"/>
      <c r="B1267" s="248" t="s">
        <v>169</v>
      </c>
      <c r="C1267" s="246" t="s">
        <v>168</v>
      </c>
    </row>
    <row r="1268" spans="1:3" ht="24" customHeight="1">
      <c r="A1268" s="320"/>
      <c r="B1268" s="248" t="s">
        <v>170</v>
      </c>
      <c r="C1268" s="250">
        <v>9427</v>
      </c>
    </row>
    <row r="1269" spans="1:3" ht="24" customHeight="1">
      <c r="A1269" s="319" t="s">
        <v>171</v>
      </c>
      <c r="B1269" s="248" t="s">
        <v>172</v>
      </c>
      <c r="C1269" s="246" t="s">
        <v>173</v>
      </c>
    </row>
    <row r="1270" spans="1:3" ht="48" customHeight="1">
      <c r="A1270" s="320"/>
      <c r="B1270" s="248" t="s">
        <v>174</v>
      </c>
      <c r="C1270" s="246" t="s">
        <v>208</v>
      </c>
    </row>
    <row r="1271" spans="1:3" ht="58.5" customHeight="1">
      <c r="A1271" s="317" t="s">
        <v>176</v>
      </c>
      <c r="B1271" s="318"/>
      <c r="C1271" s="246" t="s">
        <v>336</v>
      </c>
    </row>
    <row r="1272" spans="1:3" ht="13.5" customHeight="1" thickBot="1">
      <c r="A1272" s="299" t="s">
        <v>178</v>
      </c>
      <c r="B1272" s="248" t="s">
        <v>179</v>
      </c>
      <c r="C1272" s="249" t="s">
        <v>210</v>
      </c>
    </row>
    <row r="1273" spans="1:3" ht="13.5" customHeight="1">
      <c r="A1273" s="320"/>
      <c r="B1273" s="248" t="s">
        <v>181</v>
      </c>
      <c r="C1273" s="249" t="s">
        <v>241</v>
      </c>
    </row>
    <row r="1274" spans="1:3" ht="13.5" customHeight="1">
      <c r="A1274" s="320"/>
      <c r="B1274" s="248" t="s">
        <v>211</v>
      </c>
      <c r="C1274" s="250">
        <v>2</v>
      </c>
    </row>
    <row r="1275" spans="1:3" ht="13.5" customHeight="1" thickBot="1">
      <c r="A1275" s="300"/>
      <c r="B1275" s="251" t="s">
        <v>212</v>
      </c>
      <c r="C1275" s="267">
        <v>174762</v>
      </c>
    </row>
    <row r="1278" ht="15.75">
      <c r="A1278" t="s">
        <v>183</v>
      </c>
    </row>
    <row r="1280" spans="1:7" ht="18" customHeight="1" thickBot="1">
      <c r="A1280" s="301" t="s">
        <v>91</v>
      </c>
      <c r="B1280" s="302"/>
      <c r="C1280" s="302"/>
      <c r="D1280" s="302"/>
      <c r="E1280" s="302"/>
      <c r="F1280" s="302"/>
      <c r="G1280" s="302"/>
    </row>
    <row r="1281" spans="1:7" ht="13.5" customHeight="1">
      <c r="A1281" s="179"/>
      <c r="B1281" s="305" t="s">
        <v>213</v>
      </c>
      <c r="C1281" s="306"/>
      <c r="D1281" s="306"/>
      <c r="E1281" s="306"/>
      <c r="F1281" s="306"/>
      <c r="G1281" s="307"/>
    </row>
    <row r="1282" spans="1:7" ht="15" customHeight="1">
      <c r="A1282" s="181"/>
      <c r="B1282" s="308" t="s">
        <v>187</v>
      </c>
      <c r="C1282" s="309"/>
      <c r="D1282" s="310" t="s">
        <v>188</v>
      </c>
      <c r="E1282" s="309"/>
      <c r="F1282" s="325" t="s">
        <v>196</v>
      </c>
      <c r="G1282" s="326"/>
    </row>
    <row r="1283" spans="1:7" ht="15" customHeight="1" thickBot="1">
      <c r="A1283" s="182"/>
      <c r="B1283" s="268" t="s">
        <v>186</v>
      </c>
      <c r="C1283" s="269" t="s">
        <v>190</v>
      </c>
      <c r="D1283" s="269" t="s">
        <v>186</v>
      </c>
      <c r="E1283" s="269" t="s">
        <v>190</v>
      </c>
      <c r="F1283" s="269" t="s">
        <v>186</v>
      </c>
      <c r="G1283" s="270" t="s">
        <v>190</v>
      </c>
    </row>
    <row r="1284" spans="1:7" ht="79.5" customHeight="1" thickBot="1">
      <c r="A1284" s="271" t="s">
        <v>337</v>
      </c>
      <c r="B1284" s="288">
        <v>42744754.26735994</v>
      </c>
      <c r="C1284" s="273">
        <v>0.9973367087844306</v>
      </c>
      <c r="D1284" s="292">
        <v>114145.73187693208</v>
      </c>
      <c r="E1284" s="273">
        <v>0.002663291215569333</v>
      </c>
      <c r="F1284" s="289">
        <v>42858899.999236874</v>
      </c>
      <c r="G1284" s="275">
        <v>1</v>
      </c>
    </row>
    <row r="1285" spans="1:7" ht="24.75" customHeight="1">
      <c r="A1285" s="335" t="s">
        <v>220</v>
      </c>
      <c r="B1285" s="302"/>
      <c r="C1285" s="302"/>
      <c r="D1285" s="302"/>
      <c r="E1285" s="302"/>
      <c r="F1285" s="302"/>
      <c r="G1285" s="302"/>
    </row>
    <row r="1287" spans="1:7" ht="28.5" customHeight="1" thickBot="1">
      <c r="A1287" s="301" t="s">
        <v>127</v>
      </c>
      <c r="B1287" s="302"/>
      <c r="C1287" s="302"/>
      <c r="D1287" s="302"/>
      <c r="E1287" s="302"/>
      <c r="F1287" s="302"/>
      <c r="G1287" s="302"/>
    </row>
    <row r="1288" spans="1:7" ht="34.5" customHeight="1" thickBot="1">
      <c r="A1288" s="183"/>
      <c r="B1288" s="180"/>
      <c r="C1288" s="170"/>
      <c r="D1288" s="327" t="s">
        <v>184</v>
      </c>
      <c r="E1288" s="328"/>
      <c r="F1288" s="329"/>
      <c r="G1288" s="330" t="s">
        <v>196</v>
      </c>
    </row>
    <row r="1289" spans="1:7" ht="24.75" customHeight="1" thickBot="1">
      <c r="A1289" s="171"/>
      <c r="B1289" s="169"/>
      <c r="C1289" s="177"/>
      <c r="D1289" s="268" t="s">
        <v>193</v>
      </c>
      <c r="E1289" s="269" t="s">
        <v>194</v>
      </c>
      <c r="F1289" s="269" t="s">
        <v>195</v>
      </c>
      <c r="G1289" s="331"/>
    </row>
    <row r="1290" spans="1:7" ht="13.5" customHeight="1">
      <c r="A1290" s="332" t="s">
        <v>338</v>
      </c>
      <c r="B1290" s="334" t="s">
        <v>339</v>
      </c>
      <c r="C1290" s="255" t="s">
        <v>216</v>
      </c>
      <c r="D1290" s="256">
        <v>6649</v>
      </c>
      <c r="E1290" s="276">
        <v>11195274</v>
      </c>
      <c r="F1290" s="276">
        <v>18647655</v>
      </c>
      <c r="G1290" s="257">
        <v>29849578</v>
      </c>
    </row>
    <row r="1291" spans="1:7" ht="33.75" customHeight="1">
      <c r="A1291" s="320"/>
      <c r="B1291" s="312"/>
      <c r="C1291" s="277" t="s">
        <v>340</v>
      </c>
      <c r="D1291" s="278">
        <v>0.00022275021777527304</v>
      </c>
      <c r="E1291" s="279">
        <v>0.3750563575806666</v>
      </c>
      <c r="F1291" s="279">
        <v>0.6247208922015581</v>
      </c>
      <c r="G1291" s="280">
        <v>1</v>
      </c>
    </row>
    <row r="1292" spans="1:7" ht="13.5" customHeight="1">
      <c r="A1292" s="320"/>
      <c r="B1292" s="311" t="s">
        <v>341</v>
      </c>
      <c r="C1292" s="281" t="s">
        <v>216</v>
      </c>
      <c r="D1292" s="282">
        <v>0</v>
      </c>
      <c r="E1292" s="283">
        <v>4822213</v>
      </c>
      <c r="F1292" s="283">
        <v>8072963</v>
      </c>
      <c r="G1292" s="284">
        <v>12895176</v>
      </c>
    </row>
    <row r="1293" spans="1:7" ht="33.75" customHeight="1">
      <c r="A1293" s="333"/>
      <c r="B1293" s="312"/>
      <c r="C1293" s="277" t="s">
        <v>340</v>
      </c>
      <c r="D1293" s="278">
        <v>0</v>
      </c>
      <c r="E1293" s="279">
        <v>0.37395480294336425</v>
      </c>
      <c r="F1293" s="279">
        <v>0.6260451970566357</v>
      </c>
      <c r="G1293" s="280">
        <v>1</v>
      </c>
    </row>
    <row r="1294" spans="1:7" ht="13.5" customHeight="1" thickBot="1">
      <c r="A1294" s="313" t="s">
        <v>196</v>
      </c>
      <c r="B1294" s="314"/>
      <c r="C1294" s="281" t="s">
        <v>216</v>
      </c>
      <c r="D1294" s="282">
        <v>6649</v>
      </c>
      <c r="E1294" s="283">
        <v>16017487</v>
      </c>
      <c r="F1294" s="283">
        <v>26720618</v>
      </c>
      <c r="G1294" s="284">
        <v>42744754</v>
      </c>
    </row>
    <row r="1295" spans="1:7" ht="33.75" customHeight="1" thickBot="1">
      <c r="A1295" s="300"/>
      <c r="B1295" s="304"/>
      <c r="C1295" s="251" t="s">
        <v>340</v>
      </c>
      <c r="D1295" s="285">
        <v>0.00015555125197351703</v>
      </c>
      <c r="E1295" s="286">
        <v>0.3747240421596531</v>
      </c>
      <c r="F1295" s="286">
        <v>0.6251204065883734</v>
      </c>
      <c r="G1295" s="287">
        <v>1</v>
      </c>
    </row>
    <row r="1298" ht="15.75">
      <c r="A1298" t="s">
        <v>103</v>
      </c>
    </row>
    <row r="1301" ht="16.5">
      <c r="A1301" t="s">
        <v>82</v>
      </c>
    </row>
    <row r="1303" spans="1:3" ht="18" customHeight="1" thickBot="1">
      <c r="A1303" s="315" t="s">
        <v>83</v>
      </c>
      <c r="B1303" s="304"/>
      <c r="C1303" s="304"/>
    </row>
    <row r="1304" spans="1:3" ht="13.5" customHeight="1">
      <c r="A1304" s="316" t="s">
        <v>156</v>
      </c>
      <c r="B1304" s="307"/>
      <c r="C1304" s="245" t="s">
        <v>343</v>
      </c>
    </row>
    <row r="1305" spans="1:3" ht="13.5" customHeight="1">
      <c r="A1305" s="317" t="s">
        <v>158</v>
      </c>
      <c r="B1305" s="318"/>
      <c r="C1305" s="246" t="s">
        <v>159</v>
      </c>
    </row>
    <row r="1306" spans="1:3" ht="58.5" customHeight="1">
      <c r="A1306" s="319" t="s">
        <v>160</v>
      </c>
      <c r="B1306" s="248" t="s">
        <v>161</v>
      </c>
      <c r="C1306" s="249" t="s">
        <v>162</v>
      </c>
    </row>
    <row r="1307" spans="1:3" ht="13.5" customHeight="1">
      <c r="A1307" s="320"/>
      <c r="B1307" s="248" t="s">
        <v>163</v>
      </c>
      <c r="C1307" s="246" t="s">
        <v>164</v>
      </c>
    </row>
    <row r="1308" spans="1:3" ht="13.5" customHeight="1">
      <c r="A1308" s="320"/>
      <c r="B1308" s="248" t="s">
        <v>165</v>
      </c>
      <c r="C1308" s="246" t="s">
        <v>166</v>
      </c>
    </row>
    <row r="1309" spans="1:3" ht="13.5" customHeight="1">
      <c r="A1309" s="320"/>
      <c r="B1309" s="248" t="s">
        <v>167</v>
      </c>
      <c r="C1309" s="246" t="s">
        <v>168</v>
      </c>
    </row>
    <row r="1310" spans="1:3" ht="13.5" customHeight="1">
      <c r="A1310" s="320"/>
      <c r="B1310" s="248" t="s">
        <v>169</v>
      </c>
      <c r="C1310" s="246" t="s">
        <v>168</v>
      </c>
    </row>
    <row r="1311" spans="1:3" ht="24" customHeight="1">
      <c r="A1311" s="320"/>
      <c r="B1311" s="248" t="s">
        <v>170</v>
      </c>
      <c r="C1311" s="250">
        <v>9427</v>
      </c>
    </row>
    <row r="1312" spans="1:3" ht="24" customHeight="1">
      <c r="A1312" s="319" t="s">
        <v>171</v>
      </c>
      <c r="B1312" s="248" t="s">
        <v>172</v>
      </c>
      <c r="C1312" s="246" t="s">
        <v>173</v>
      </c>
    </row>
    <row r="1313" spans="1:3" ht="24" customHeight="1">
      <c r="A1313" s="320"/>
      <c r="B1313" s="248" t="s">
        <v>174</v>
      </c>
      <c r="C1313" s="246" t="s">
        <v>175</v>
      </c>
    </row>
    <row r="1314" spans="1:3" ht="13.5" customHeight="1">
      <c r="A1314" s="317" t="s">
        <v>176</v>
      </c>
      <c r="B1314" s="318"/>
      <c r="C1314" s="246" t="s">
        <v>265</v>
      </c>
    </row>
    <row r="1315" spans="1:3" ht="13.5" customHeight="1" thickBot="1">
      <c r="A1315" s="299" t="s">
        <v>178</v>
      </c>
      <c r="B1315" s="248" t="s">
        <v>179</v>
      </c>
      <c r="C1315" s="249" t="s">
        <v>237</v>
      </c>
    </row>
    <row r="1316" spans="1:3" ht="13.5" customHeight="1" thickBot="1">
      <c r="A1316" s="300"/>
      <c r="B1316" s="251" t="s">
        <v>181</v>
      </c>
      <c r="C1316" s="252" t="s">
        <v>241</v>
      </c>
    </row>
    <row r="1319" ht="15.75">
      <c r="A1319" t="s">
        <v>183</v>
      </c>
    </row>
    <row r="1321" spans="1:3" ht="18" customHeight="1">
      <c r="A1321" s="301" t="s">
        <v>84</v>
      </c>
      <c r="B1321" s="302"/>
      <c r="C1321" s="302"/>
    </row>
    <row r="1322" spans="1:3" ht="58.5" customHeight="1" thickBot="1">
      <c r="A1322" s="303" t="s">
        <v>184</v>
      </c>
      <c r="B1322" s="304"/>
      <c r="C1322" s="304"/>
    </row>
    <row r="1323" spans="1:3" ht="13.5" customHeight="1" thickBot="1">
      <c r="A1323" s="321" t="s">
        <v>186</v>
      </c>
      <c r="B1323" s="255" t="s">
        <v>187</v>
      </c>
      <c r="C1323" s="291">
        <v>9427</v>
      </c>
    </row>
    <row r="1324" spans="1:3" ht="13.5" customHeight="1" thickBot="1">
      <c r="A1324" s="300"/>
      <c r="B1324" s="251" t="s">
        <v>188</v>
      </c>
      <c r="C1324" s="267">
        <v>0</v>
      </c>
    </row>
    <row r="1326" spans="1:6" ht="28.5" customHeight="1" thickBot="1">
      <c r="A1326" s="301" t="s">
        <v>86</v>
      </c>
      <c r="B1326" s="302"/>
      <c r="C1326" s="302"/>
      <c r="D1326" s="302"/>
      <c r="E1326" s="302"/>
      <c r="F1326" s="302"/>
    </row>
    <row r="1327" spans="1:6" ht="24.75" customHeight="1" thickBot="1">
      <c r="A1327" s="172"/>
      <c r="B1327" s="173"/>
      <c r="C1327" s="253" t="s">
        <v>189</v>
      </c>
      <c r="D1327" s="260" t="s">
        <v>190</v>
      </c>
      <c r="E1327" s="260" t="s">
        <v>191</v>
      </c>
      <c r="F1327" s="254" t="s">
        <v>192</v>
      </c>
    </row>
    <row r="1328" spans="1:6" ht="13.5" customHeight="1" thickBot="1">
      <c r="A1328" s="321" t="s">
        <v>187</v>
      </c>
      <c r="B1328" s="255" t="s">
        <v>193</v>
      </c>
      <c r="C1328" s="256">
        <v>2</v>
      </c>
      <c r="D1328" s="261">
        <v>0.021215657154980375</v>
      </c>
      <c r="E1328" s="261">
        <v>0.021215657154980375</v>
      </c>
      <c r="F1328" s="262">
        <v>0.021215657154980375</v>
      </c>
    </row>
    <row r="1329" spans="1:6" ht="13.5" customHeight="1">
      <c r="A1329" s="320"/>
      <c r="B1329" s="248" t="s">
        <v>194</v>
      </c>
      <c r="C1329" s="263">
        <v>3620</v>
      </c>
      <c r="D1329" s="264">
        <v>38.40033945051448</v>
      </c>
      <c r="E1329" s="264">
        <v>38.40033945051448</v>
      </c>
      <c r="F1329" s="265">
        <v>38.42155510766946</v>
      </c>
    </row>
    <row r="1330" spans="1:6" ht="13.5" customHeight="1">
      <c r="A1330" s="320"/>
      <c r="B1330" s="248" t="s">
        <v>195</v>
      </c>
      <c r="C1330" s="263">
        <v>5805</v>
      </c>
      <c r="D1330" s="264">
        <v>61.57844489233054</v>
      </c>
      <c r="E1330" s="264">
        <v>61.57844489233054</v>
      </c>
      <c r="F1330" s="265">
        <v>100</v>
      </c>
    </row>
    <row r="1331" spans="1:6" ht="13.5" customHeight="1" thickBot="1">
      <c r="A1331" s="300"/>
      <c r="B1331" s="251" t="s">
        <v>196</v>
      </c>
      <c r="C1331" s="258">
        <v>9427</v>
      </c>
      <c r="D1331" s="266">
        <v>100</v>
      </c>
      <c r="E1331" s="266">
        <v>100</v>
      </c>
      <c r="F1331" s="174"/>
    </row>
    <row r="1334" ht="15.75">
      <c r="A1334" t="s">
        <v>104</v>
      </c>
    </row>
    <row r="1337" ht="16.5">
      <c r="A1337" t="s">
        <v>82</v>
      </c>
    </row>
    <row r="1339" spans="1:3" ht="18" customHeight="1" thickBot="1">
      <c r="A1339" s="315" t="s">
        <v>83</v>
      </c>
      <c r="B1339" s="304"/>
      <c r="C1339" s="304"/>
    </row>
    <row r="1340" spans="1:3" ht="13.5" customHeight="1">
      <c r="A1340" s="316" t="s">
        <v>156</v>
      </c>
      <c r="B1340" s="307"/>
      <c r="C1340" s="245" t="s">
        <v>344</v>
      </c>
    </row>
    <row r="1341" spans="1:3" ht="13.5" customHeight="1">
      <c r="A1341" s="317" t="s">
        <v>158</v>
      </c>
      <c r="B1341" s="318"/>
      <c r="C1341" s="246" t="s">
        <v>159</v>
      </c>
    </row>
    <row r="1342" spans="1:3" ht="58.5" customHeight="1">
      <c r="A1342" s="319" t="s">
        <v>160</v>
      </c>
      <c r="B1342" s="248" t="s">
        <v>161</v>
      </c>
      <c r="C1342" s="249" t="s">
        <v>162</v>
      </c>
    </row>
    <row r="1343" spans="1:3" ht="13.5" customHeight="1">
      <c r="A1343" s="320"/>
      <c r="B1343" s="248" t="s">
        <v>163</v>
      </c>
      <c r="C1343" s="246" t="s">
        <v>164</v>
      </c>
    </row>
    <row r="1344" spans="1:3" ht="13.5" customHeight="1">
      <c r="A1344" s="320"/>
      <c r="B1344" s="248" t="s">
        <v>165</v>
      </c>
      <c r="C1344" s="246" t="s">
        <v>166</v>
      </c>
    </row>
    <row r="1345" spans="1:3" ht="24" customHeight="1">
      <c r="A1345" s="320"/>
      <c r="B1345" s="248" t="s">
        <v>167</v>
      </c>
      <c r="C1345" s="246" t="s">
        <v>204</v>
      </c>
    </row>
    <row r="1346" spans="1:3" ht="13.5" customHeight="1">
      <c r="A1346" s="320"/>
      <c r="B1346" s="248" t="s">
        <v>169</v>
      </c>
      <c r="C1346" s="246" t="s">
        <v>168</v>
      </c>
    </row>
    <row r="1347" spans="1:3" ht="24" customHeight="1">
      <c r="A1347" s="320"/>
      <c r="B1347" s="248" t="s">
        <v>170</v>
      </c>
      <c r="C1347" s="250">
        <v>9427</v>
      </c>
    </row>
    <row r="1348" spans="1:3" ht="24" customHeight="1">
      <c r="A1348" s="319" t="s">
        <v>171</v>
      </c>
      <c r="B1348" s="248" t="s">
        <v>172</v>
      </c>
      <c r="C1348" s="246" t="s">
        <v>173</v>
      </c>
    </row>
    <row r="1349" spans="1:3" ht="24" customHeight="1">
      <c r="A1349" s="320"/>
      <c r="B1349" s="248" t="s">
        <v>174</v>
      </c>
      <c r="C1349" s="246" t="s">
        <v>175</v>
      </c>
    </row>
    <row r="1350" spans="1:3" ht="13.5" customHeight="1">
      <c r="A1350" s="317" t="s">
        <v>176</v>
      </c>
      <c r="B1350" s="318"/>
      <c r="C1350" s="246" t="s">
        <v>265</v>
      </c>
    </row>
    <row r="1351" spans="1:3" ht="13.5" customHeight="1" thickBot="1">
      <c r="A1351" s="299" t="s">
        <v>178</v>
      </c>
      <c r="B1351" s="248" t="s">
        <v>179</v>
      </c>
      <c r="C1351" s="249" t="s">
        <v>223</v>
      </c>
    </row>
    <row r="1352" spans="1:3" ht="13.5" customHeight="1" thickBot="1">
      <c r="A1352" s="300"/>
      <c r="B1352" s="251" t="s">
        <v>181</v>
      </c>
      <c r="C1352" s="252" t="s">
        <v>290</v>
      </c>
    </row>
    <row r="1355" ht="15.75">
      <c r="A1355" t="s">
        <v>183</v>
      </c>
    </row>
    <row r="1357" spans="1:3" ht="18" customHeight="1">
      <c r="A1357" s="301" t="s">
        <v>84</v>
      </c>
      <c r="B1357" s="302"/>
      <c r="C1357" s="302"/>
    </row>
    <row r="1358" spans="1:3" ht="48" customHeight="1" thickBot="1">
      <c r="A1358" s="303" t="s">
        <v>184</v>
      </c>
      <c r="B1358" s="304"/>
      <c r="C1358" s="304"/>
    </row>
    <row r="1359" spans="1:3" ht="13.5" customHeight="1" thickBot="1">
      <c r="A1359" s="321" t="s">
        <v>186</v>
      </c>
      <c r="B1359" s="255" t="s">
        <v>187</v>
      </c>
      <c r="C1359" s="291">
        <v>42858899.99923677</v>
      </c>
    </row>
    <row r="1360" spans="1:3" ht="13.5" customHeight="1" thickBot="1">
      <c r="A1360" s="300"/>
      <c r="B1360" s="251" t="s">
        <v>188</v>
      </c>
      <c r="C1360" s="267">
        <v>0</v>
      </c>
    </row>
    <row r="1362" spans="1:6" ht="28.5" customHeight="1" thickBot="1">
      <c r="A1362" s="301" t="s">
        <v>86</v>
      </c>
      <c r="B1362" s="302"/>
      <c r="C1362" s="302"/>
      <c r="D1362" s="302"/>
      <c r="E1362" s="302"/>
      <c r="F1362" s="302"/>
    </row>
    <row r="1363" spans="1:6" ht="24.75" customHeight="1" thickBot="1">
      <c r="A1363" s="172"/>
      <c r="B1363" s="173"/>
      <c r="C1363" s="253" t="s">
        <v>189</v>
      </c>
      <c r="D1363" s="260" t="s">
        <v>190</v>
      </c>
      <c r="E1363" s="260" t="s">
        <v>191</v>
      </c>
      <c r="F1363" s="254" t="s">
        <v>192</v>
      </c>
    </row>
    <row r="1364" spans="1:6" ht="13.5" customHeight="1" thickBot="1">
      <c r="A1364" s="321" t="s">
        <v>187</v>
      </c>
      <c r="B1364" s="255" t="s">
        <v>193</v>
      </c>
      <c r="C1364" s="256">
        <v>6649.341879307252</v>
      </c>
      <c r="D1364" s="261">
        <v>0.015514494957699913</v>
      </c>
      <c r="E1364" s="261">
        <v>0.015514494957699949</v>
      </c>
      <c r="F1364" s="262">
        <v>0.015514494957699949</v>
      </c>
    </row>
    <row r="1365" spans="1:6" ht="13.5" customHeight="1">
      <c r="A1365" s="320"/>
      <c r="B1365" s="248" t="s">
        <v>194</v>
      </c>
      <c r="C1365" s="263">
        <v>16044070.870878654</v>
      </c>
      <c r="D1365" s="264">
        <v>37.4346305461977</v>
      </c>
      <c r="E1365" s="264">
        <v>37.434630546197795</v>
      </c>
      <c r="F1365" s="265">
        <v>37.450145041155494</v>
      </c>
    </row>
    <row r="1366" spans="1:6" ht="13.5" customHeight="1">
      <c r="A1366" s="320"/>
      <c r="B1366" s="248" t="s">
        <v>195</v>
      </c>
      <c r="C1366" s="263">
        <v>26808179.786478806</v>
      </c>
      <c r="D1366" s="264">
        <v>62.54985495884435</v>
      </c>
      <c r="E1366" s="264">
        <v>62.5498549588445</v>
      </c>
      <c r="F1366" s="265">
        <v>99.99999999999999</v>
      </c>
    </row>
    <row r="1367" spans="1:6" ht="13.5" customHeight="1" thickBot="1">
      <c r="A1367" s="300"/>
      <c r="B1367" s="251" t="s">
        <v>196</v>
      </c>
      <c r="C1367" s="258">
        <v>42858899.99923676</v>
      </c>
      <c r="D1367" s="266">
        <v>99.99999999999974</v>
      </c>
      <c r="E1367" s="266">
        <v>100</v>
      </c>
      <c r="F1367" s="174"/>
    </row>
  </sheetData>
  <sheetProtection/>
  <mergeCells count="596">
    <mergeCell ref="A1339:C1339"/>
    <mergeCell ref="A1359:A1360"/>
    <mergeCell ref="A1362:F1362"/>
    <mergeCell ref="A1364:A1367"/>
    <mergeCell ref="A1340:B1340"/>
    <mergeCell ref="A1341:B1341"/>
    <mergeCell ref="A1342:A1347"/>
    <mergeCell ref="A1348:A1349"/>
    <mergeCell ref="A1350:B1350"/>
    <mergeCell ref="A1351:A1352"/>
    <mergeCell ref="A1304:B1304"/>
    <mergeCell ref="A1321:C1321"/>
    <mergeCell ref="A1322:C1322"/>
    <mergeCell ref="A1323:A1324"/>
    <mergeCell ref="A1326:F1326"/>
    <mergeCell ref="A1328:A1331"/>
    <mergeCell ref="A1285:G1285"/>
    <mergeCell ref="A1290:A1293"/>
    <mergeCell ref="B1290:B1291"/>
    <mergeCell ref="B1292:B1293"/>
    <mergeCell ref="A1294:B1295"/>
    <mergeCell ref="A1303:C1303"/>
    <mergeCell ref="A1262:B1262"/>
    <mergeCell ref="A1263:A1268"/>
    <mergeCell ref="A1269:A1270"/>
    <mergeCell ref="A1280:G1280"/>
    <mergeCell ref="B1281:G1281"/>
    <mergeCell ref="B1282:C1282"/>
    <mergeCell ref="D1282:E1282"/>
    <mergeCell ref="F1282:G1282"/>
    <mergeCell ref="A1247:A1250"/>
    <mergeCell ref="B1247:B1248"/>
    <mergeCell ref="B1249:B1250"/>
    <mergeCell ref="A1251:B1252"/>
    <mergeCell ref="A1260:C1260"/>
    <mergeCell ref="A1261:B1261"/>
    <mergeCell ref="A1227:A1228"/>
    <mergeCell ref="A1229:B1229"/>
    <mergeCell ref="A1230:A1233"/>
    <mergeCell ref="A1238:G1238"/>
    <mergeCell ref="B1239:G1239"/>
    <mergeCell ref="F1240:G1240"/>
    <mergeCell ref="D1240:E1240"/>
    <mergeCell ref="D1201:F1201"/>
    <mergeCell ref="G1201:G1202"/>
    <mergeCell ref="A1203:A1208"/>
    <mergeCell ref="B1203:B1204"/>
    <mergeCell ref="B1205:B1206"/>
    <mergeCell ref="A1221:A1226"/>
    <mergeCell ref="A1176:A1181"/>
    <mergeCell ref="A1182:A1183"/>
    <mergeCell ref="F1195:G1195"/>
    <mergeCell ref="A1198:G1198"/>
    <mergeCell ref="A1200:G1200"/>
    <mergeCell ref="A1184:B1184"/>
    <mergeCell ref="A1185:A1188"/>
    <mergeCell ref="F1151:G1151"/>
    <mergeCell ref="A1155:G1155"/>
    <mergeCell ref="D1156:F1156"/>
    <mergeCell ref="G1156:G1157"/>
    <mergeCell ref="A1158:A1163"/>
    <mergeCell ref="B1158:B1159"/>
    <mergeCell ref="B1160:B1161"/>
    <mergeCell ref="D1151:E1151"/>
    <mergeCell ref="B1151:C1151"/>
    <mergeCell ref="F1106:G1106"/>
    <mergeCell ref="A1109:G1109"/>
    <mergeCell ref="D1112:F1112"/>
    <mergeCell ref="G1112:G1113"/>
    <mergeCell ref="A1114:A1119"/>
    <mergeCell ref="B1114:B1115"/>
    <mergeCell ref="B1118:B1119"/>
    <mergeCell ref="A1075:B1076"/>
    <mergeCell ref="A1084:C1084"/>
    <mergeCell ref="A1085:B1085"/>
    <mergeCell ref="A1086:B1086"/>
    <mergeCell ref="A1305:B1305"/>
    <mergeCell ref="A1209:B1210"/>
    <mergeCell ref="A1218:C1218"/>
    <mergeCell ref="A1219:B1219"/>
    <mergeCell ref="A1220:B1220"/>
    <mergeCell ref="A1175:B1175"/>
    <mergeCell ref="A1314:B1314"/>
    <mergeCell ref="A1271:B1271"/>
    <mergeCell ref="A1272:A1275"/>
    <mergeCell ref="B1240:C1240"/>
    <mergeCell ref="A1287:G1287"/>
    <mergeCell ref="D1288:F1288"/>
    <mergeCell ref="G1288:G1289"/>
    <mergeCell ref="A1244:G1244"/>
    <mergeCell ref="D1245:F1245"/>
    <mergeCell ref="G1245:G1246"/>
    <mergeCell ref="A1164:B1165"/>
    <mergeCell ref="A1173:C1173"/>
    <mergeCell ref="A1174:B1174"/>
    <mergeCell ref="A1131:B1131"/>
    <mergeCell ref="A1111:G1111"/>
    <mergeCell ref="B1116:B1117"/>
    <mergeCell ref="B1162:B1163"/>
    <mergeCell ref="A1132:A1137"/>
    <mergeCell ref="A1138:A1139"/>
    <mergeCell ref="A1140:B1140"/>
    <mergeCell ref="A1087:A1092"/>
    <mergeCell ref="A1093:A1094"/>
    <mergeCell ref="A1095:B1095"/>
    <mergeCell ref="A1096:A1099"/>
    <mergeCell ref="A1066:G1066"/>
    <mergeCell ref="D1067:F1067"/>
    <mergeCell ref="G1067:G1068"/>
    <mergeCell ref="B1069:B1070"/>
    <mergeCell ref="B1071:B1072"/>
    <mergeCell ref="A1069:A1074"/>
    <mergeCell ref="B1073:B1074"/>
    <mergeCell ref="A1051:B1051"/>
    <mergeCell ref="A1052:A1055"/>
    <mergeCell ref="A1060:G1060"/>
    <mergeCell ref="B1061:G1061"/>
    <mergeCell ref="B1062:C1062"/>
    <mergeCell ref="D1062:E1062"/>
    <mergeCell ref="F1062:G1062"/>
    <mergeCell ref="A1031:B1032"/>
    <mergeCell ref="A1040:C1040"/>
    <mergeCell ref="A1041:B1041"/>
    <mergeCell ref="A1042:B1042"/>
    <mergeCell ref="A1043:A1048"/>
    <mergeCell ref="A1049:A1050"/>
    <mergeCell ref="A1020:G1020"/>
    <mergeCell ref="A1022:G1022"/>
    <mergeCell ref="D1023:F1023"/>
    <mergeCell ref="G1023:G1024"/>
    <mergeCell ref="A1025:A1030"/>
    <mergeCell ref="B1025:B1026"/>
    <mergeCell ref="B1027:B1028"/>
    <mergeCell ref="B1029:B1030"/>
    <mergeCell ref="A1006:B1006"/>
    <mergeCell ref="A1007:A1010"/>
    <mergeCell ref="A1015:G1015"/>
    <mergeCell ref="B1016:G1016"/>
    <mergeCell ref="B1017:C1017"/>
    <mergeCell ref="D1017:E1017"/>
    <mergeCell ref="F1017:G1017"/>
    <mergeCell ref="A986:B987"/>
    <mergeCell ref="A995:C995"/>
    <mergeCell ref="A996:B996"/>
    <mergeCell ref="A997:B997"/>
    <mergeCell ref="A998:A1003"/>
    <mergeCell ref="A1004:A1005"/>
    <mergeCell ref="A977:G977"/>
    <mergeCell ref="D978:F978"/>
    <mergeCell ref="G978:G979"/>
    <mergeCell ref="A980:A985"/>
    <mergeCell ref="B980:B981"/>
    <mergeCell ref="B982:B983"/>
    <mergeCell ref="B984:B985"/>
    <mergeCell ref="A962:B962"/>
    <mergeCell ref="A963:A966"/>
    <mergeCell ref="A971:G971"/>
    <mergeCell ref="B972:G972"/>
    <mergeCell ref="B973:C973"/>
    <mergeCell ref="D973:E973"/>
    <mergeCell ref="F973:G973"/>
    <mergeCell ref="A942:B943"/>
    <mergeCell ref="A951:C951"/>
    <mergeCell ref="A952:B952"/>
    <mergeCell ref="A953:B953"/>
    <mergeCell ref="A954:A959"/>
    <mergeCell ref="A960:A961"/>
    <mergeCell ref="A933:G933"/>
    <mergeCell ref="A935:G935"/>
    <mergeCell ref="D936:F936"/>
    <mergeCell ref="G936:G937"/>
    <mergeCell ref="A938:A941"/>
    <mergeCell ref="B938:B939"/>
    <mergeCell ref="B940:B941"/>
    <mergeCell ref="A919:B919"/>
    <mergeCell ref="A920:A923"/>
    <mergeCell ref="A928:G928"/>
    <mergeCell ref="B929:G929"/>
    <mergeCell ref="B930:C930"/>
    <mergeCell ref="D930:E930"/>
    <mergeCell ref="F930:G930"/>
    <mergeCell ref="A899:B900"/>
    <mergeCell ref="A908:C908"/>
    <mergeCell ref="A909:B909"/>
    <mergeCell ref="A910:B910"/>
    <mergeCell ref="A911:A916"/>
    <mergeCell ref="A917:A918"/>
    <mergeCell ref="A892:G892"/>
    <mergeCell ref="D893:F893"/>
    <mergeCell ref="G893:G894"/>
    <mergeCell ref="A895:A898"/>
    <mergeCell ref="B895:B896"/>
    <mergeCell ref="B897:B898"/>
    <mergeCell ref="A877:B877"/>
    <mergeCell ref="A878:A881"/>
    <mergeCell ref="A886:G886"/>
    <mergeCell ref="B887:G887"/>
    <mergeCell ref="B888:C888"/>
    <mergeCell ref="D888:E888"/>
    <mergeCell ref="F888:G888"/>
    <mergeCell ref="A857:B858"/>
    <mergeCell ref="A866:C866"/>
    <mergeCell ref="A867:B867"/>
    <mergeCell ref="A868:B868"/>
    <mergeCell ref="A869:A874"/>
    <mergeCell ref="A875:A876"/>
    <mergeCell ref="A846:G846"/>
    <mergeCell ref="A848:G848"/>
    <mergeCell ref="D849:F849"/>
    <mergeCell ref="G849:G850"/>
    <mergeCell ref="A851:A856"/>
    <mergeCell ref="B851:B852"/>
    <mergeCell ref="B853:B854"/>
    <mergeCell ref="B855:B856"/>
    <mergeCell ref="A832:B832"/>
    <mergeCell ref="A833:A836"/>
    <mergeCell ref="A841:G841"/>
    <mergeCell ref="B842:G842"/>
    <mergeCell ref="B843:C843"/>
    <mergeCell ref="D843:E843"/>
    <mergeCell ref="F843:G843"/>
    <mergeCell ref="A812:B813"/>
    <mergeCell ref="A821:C821"/>
    <mergeCell ref="A822:B822"/>
    <mergeCell ref="A823:B823"/>
    <mergeCell ref="A824:A829"/>
    <mergeCell ref="A830:A831"/>
    <mergeCell ref="A803:G803"/>
    <mergeCell ref="D804:F804"/>
    <mergeCell ref="G804:G805"/>
    <mergeCell ref="A806:A811"/>
    <mergeCell ref="B806:B807"/>
    <mergeCell ref="B808:B809"/>
    <mergeCell ref="B810:B811"/>
    <mergeCell ref="A788:B788"/>
    <mergeCell ref="A789:A792"/>
    <mergeCell ref="A797:G797"/>
    <mergeCell ref="B798:G798"/>
    <mergeCell ref="B799:C799"/>
    <mergeCell ref="D799:E799"/>
    <mergeCell ref="F799:G799"/>
    <mergeCell ref="A768:B769"/>
    <mergeCell ref="A777:C777"/>
    <mergeCell ref="A778:B778"/>
    <mergeCell ref="A779:B779"/>
    <mergeCell ref="A780:A785"/>
    <mergeCell ref="A786:A787"/>
    <mergeCell ref="A759:G759"/>
    <mergeCell ref="A761:G761"/>
    <mergeCell ref="D762:F762"/>
    <mergeCell ref="G762:G763"/>
    <mergeCell ref="A764:A767"/>
    <mergeCell ref="B764:B765"/>
    <mergeCell ref="B766:B767"/>
    <mergeCell ref="A745:B745"/>
    <mergeCell ref="A746:A749"/>
    <mergeCell ref="A754:G754"/>
    <mergeCell ref="B755:G755"/>
    <mergeCell ref="B756:C756"/>
    <mergeCell ref="D756:E756"/>
    <mergeCell ref="F756:G756"/>
    <mergeCell ref="A725:B726"/>
    <mergeCell ref="A734:C734"/>
    <mergeCell ref="A735:B735"/>
    <mergeCell ref="A736:B736"/>
    <mergeCell ref="A737:A742"/>
    <mergeCell ref="A743:A744"/>
    <mergeCell ref="A718:G718"/>
    <mergeCell ref="D719:F719"/>
    <mergeCell ref="G719:G720"/>
    <mergeCell ref="A721:A724"/>
    <mergeCell ref="B721:B722"/>
    <mergeCell ref="B723:B724"/>
    <mergeCell ref="A703:B703"/>
    <mergeCell ref="A704:A707"/>
    <mergeCell ref="A712:G712"/>
    <mergeCell ref="B713:G713"/>
    <mergeCell ref="B714:C714"/>
    <mergeCell ref="D714:E714"/>
    <mergeCell ref="F714:G714"/>
    <mergeCell ref="A683:B684"/>
    <mergeCell ref="A692:C692"/>
    <mergeCell ref="A693:B693"/>
    <mergeCell ref="A694:B694"/>
    <mergeCell ref="A695:A700"/>
    <mergeCell ref="A701:A702"/>
    <mergeCell ref="A668:G668"/>
    <mergeCell ref="A670:G670"/>
    <mergeCell ref="D671:F671"/>
    <mergeCell ref="G671:G672"/>
    <mergeCell ref="A673:A682"/>
    <mergeCell ref="B673:B674"/>
    <mergeCell ref="B675:B676"/>
    <mergeCell ref="B677:B678"/>
    <mergeCell ref="B679:B680"/>
    <mergeCell ref="B681:B682"/>
    <mergeCell ref="A654:B654"/>
    <mergeCell ref="A655:A658"/>
    <mergeCell ref="A663:G663"/>
    <mergeCell ref="B664:G664"/>
    <mergeCell ref="B665:C665"/>
    <mergeCell ref="D665:E665"/>
    <mergeCell ref="F665:G665"/>
    <mergeCell ref="A634:B635"/>
    <mergeCell ref="A643:C643"/>
    <mergeCell ref="A644:B644"/>
    <mergeCell ref="A645:B645"/>
    <mergeCell ref="A646:A651"/>
    <mergeCell ref="A652:A653"/>
    <mergeCell ref="A621:G621"/>
    <mergeCell ref="D622:F622"/>
    <mergeCell ref="G622:G623"/>
    <mergeCell ref="A624:A633"/>
    <mergeCell ref="B624:B625"/>
    <mergeCell ref="B626:B627"/>
    <mergeCell ref="B628:B629"/>
    <mergeCell ref="B630:B631"/>
    <mergeCell ref="B632:B633"/>
    <mergeCell ref="A604:A605"/>
    <mergeCell ref="A606:B606"/>
    <mergeCell ref="A607:A610"/>
    <mergeCell ref="A615:G615"/>
    <mergeCell ref="B616:G616"/>
    <mergeCell ref="B617:C617"/>
    <mergeCell ref="D617:E617"/>
    <mergeCell ref="F617:G617"/>
    <mergeCell ref="A582:F582"/>
    <mergeCell ref="A584:A587"/>
    <mergeCell ref="A595:C595"/>
    <mergeCell ref="A596:B596"/>
    <mergeCell ref="A597:B597"/>
    <mergeCell ref="A598:A603"/>
    <mergeCell ref="A568:A569"/>
    <mergeCell ref="A570:B570"/>
    <mergeCell ref="A571:A572"/>
    <mergeCell ref="A577:C577"/>
    <mergeCell ref="A578:C578"/>
    <mergeCell ref="A579:A580"/>
    <mergeCell ref="A546:F546"/>
    <mergeCell ref="A548:A551"/>
    <mergeCell ref="A559:C559"/>
    <mergeCell ref="A560:B560"/>
    <mergeCell ref="A561:B561"/>
    <mergeCell ref="A562:A567"/>
    <mergeCell ref="A532:A533"/>
    <mergeCell ref="A534:B534"/>
    <mergeCell ref="A535:A536"/>
    <mergeCell ref="A541:C541"/>
    <mergeCell ref="A542:C542"/>
    <mergeCell ref="A543:A544"/>
    <mergeCell ref="B512:B513"/>
    <mergeCell ref="A514:B515"/>
    <mergeCell ref="A523:C523"/>
    <mergeCell ref="A524:B524"/>
    <mergeCell ref="A525:B525"/>
    <mergeCell ref="A526:A531"/>
    <mergeCell ref="A497:G497"/>
    <mergeCell ref="A499:G499"/>
    <mergeCell ref="D500:F500"/>
    <mergeCell ref="G500:G501"/>
    <mergeCell ref="A502:A513"/>
    <mergeCell ref="B502:B503"/>
    <mergeCell ref="B504:B505"/>
    <mergeCell ref="B506:B507"/>
    <mergeCell ref="B508:B509"/>
    <mergeCell ref="B510:B511"/>
    <mergeCell ref="A483:B483"/>
    <mergeCell ref="A484:A487"/>
    <mergeCell ref="A492:G492"/>
    <mergeCell ref="B493:G493"/>
    <mergeCell ref="B494:C494"/>
    <mergeCell ref="D494:E494"/>
    <mergeCell ref="F494:G494"/>
    <mergeCell ref="A463:B464"/>
    <mergeCell ref="A472:C472"/>
    <mergeCell ref="A473:B473"/>
    <mergeCell ref="A474:B474"/>
    <mergeCell ref="A475:A480"/>
    <mergeCell ref="A481:A482"/>
    <mergeCell ref="A448:G448"/>
    <mergeCell ref="D449:F449"/>
    <mergeCell ref="G449:G450"/>
    <mergeCell ref="A451:A462"/>
    <mergeCell ref="B451:B452"/>
    <mergeCell ref="B453:B454"/>
    <mergeCell ref="B455:B456"/>
    <mergeCell ref="B457:B458"/>
    <mergeCell ref="B459:B460"/>
    <mergeCell ref="B461:B462"/>
    <mergeCell ref="A434:A437"/>
    <mergeCell ref="A442:G442"/>
    <mergeCell ref="B443:G443"/>
    <mergeCell ref="B444:C444"/>
    <mergeCell ref="D444:E444"/>
    <mergeCell ref="F444:G444"/>
    <mergeCell ref="A422:C422"/>
    <mergeCell ref="A423:B423"/>
    <mergeCell ref="A424:B424"/>
    <mergeCell ref="A425:A430"/>
    <mergeCell ref="A431:A432"/>
    <mergeCell ref="A433:B433"/>
    <mergeCell ref="D407:F407"/>
    <mergeCell ref="G407:G408"/>
    <mergeCell ref="A409:A412"/>
    <mergeCell ref="B409:B410"/>
    <mergeCell ref="B411:B412"/>
    <mergeCell ref="A413:B414"/>
    <mergeCell ref="B400:G400"/>
    <mergeCell ref="B401:C401"/>
    <mergeCell ref="D401:E401"/>
    <mergeCell ref="F401:G401"/>
    <mergeCell ref="A404:G404"/>
    <mergeCell ref="A406:G406"/>
    <mergeCell ref="A381:B381"/>
    <mergeCell ref="A382:A387"/>
    <mergeCell ref="A388:A389"/>
    <mergeCell ref="A390:B390"/>
    <mergeCell ref="A391:A394"/>
    <mergeCell ref="A399:G399"/>
    <mergeCell ref="A366:A369"/>
    <mergeCell ref="B366:B367"/>
    <mergeCell ref="B368:B369"/>
    <mergeCell ref="A370:B371"/>
    <mergeCell ref="A379:C379"/>
    <mergeCell ref="A380:B380"/>
    <mergeCell ref="B359:C359"/>
    <mergeCell ref="D359:E359"/>
    <mergeCell ref="F359:G359"/>
    <mergeCell ref="A363:G363"/>
    <mergeCell ref="D364:F364"/>
    <mergeCell ref="G364:G365"/>
    <mergeCell ref="A340:A345"/>
    <mergeCell ref="A346:A347"/>
    <mergeCell ref="A348:B348"/>
    <mergeCell ref="A349:A352"/>
    <mergeCell ref="A357:G357"/>
    <mergeCell ref="B358:G358"/>
    <mergeCell ref="B324:B325"/>
    <mergeCell ref="B326:B327"/>
    <mergeCell ref="A328:B329"/>
    <mergeCell ref="A337:C337"/>
    <mergeCell ref="A338:B338"/>
    <mergeCell ref="A339:B339"/>
    <mergeCell ref="D308:F308"/>
    <mergeCell ref="G308:G309"/>
    <mergeCell ref="A310:A327"/>
    <mergeCell ref="B310:B311"/>
    <mergeCell ref="B312:B313"/>
    <mergeCell ref="B314:B315"/>
    <mergeCell ref="B316:B317"/>
    <mergeCell ref="B318:B319"/>
    <mergeCell ref="B320:B321"/>
    <mergeCell ref="B322:B323"/>
    <mergeCell ref="B301:G301"/>
    <mergeCell ref="B302:C302"/>
    <mergeCell ref="D302:E302"/>
    <mergeCell ref="F302:G302"/>
    <mergeCell ref="A305:G305"/>
    <mergeCell ref="A307:G307"/>
    <mergeCell ref="A282:B282"/>
    <mergeCell ref="A283:A288"/>
    <mergeCell ref="A289:A290"/>
    <mergeCell ref="A291:B291"/>
    <mergeCell ref="A292:A295"/>
    <mergeCell ref="A300:G300"/>
    <mergeCell ref="B265:B266"/>
    <mergeCell ref="B267:B268"/>
    <mergeCell ref="B269:B270"/>
    <mergeCell ref="A271:B272"/>
    <mergeCell ref="A280:C280"/>
    <mergeCell ref="A281:B281"/>
    <mergeCell ref="A250:G250"/>
    <mergeCell ref="D251:F251"/>
    <mergeCell ref="G251:G252"/>
    <mergeCell ref="A253:A270"/>
    <mergeCell ref="B253:B254"/>
    <mergeCell ref="B255:B256"/>
    <mergeCell ref="B257:B258"/>
    <mergeCell ref="B259:B260"/>
    <mergeCell ref="B261:B262"/>
    <mergeCell ref="B263:B264"/>
    <mergeCell ref="A236:A239"/>
    <mergeCell ref="A244:G244"/>
    <mergeCell ref="B245:G245"/>
    <mergeCell ref="B246:C246"/>
    <mergeCell ref="D246:E246"/>
    <mergeCell ref="F246:G246"/>
    <mergeCell ref="A224:C224"/>
    <mergeCell ref="A225:B225"/>
    <mergeCell ref="A226:B226"/>
    <mergeCell ref="A227:A232"/>
    <mergeCell ref="A233:A234"/>
    <mergeCell ref="A235:B235"/>
    <mergeCell ref="B205:B206"/>
    <mergeCell ref="B207:B208"/>
    <mergeCell ref="B209:B210"/>
    <mergeCell ref="B211:B212"/>
    <mergeCell ref="B213:B214"/>
    <mergeCell ref="A215:B216"/>
    <mergeCell ref="A190:G190"/>
    <mergeCell ref="A192:G192"/>
    <mergeCell ref="D193:F193"/>
    <mergeCell ref="G193:G194"/>
    <mergeCell ref="A195:A214"/>
    <mergeCell ref="B195:B196"/>
    <mergeCell ref="B197:B198"/>
    <mergeCell ref="B199:B200"/>
    <mergeCell ref="B201:B202"/>
    <mergeCell ref="B203:B204"/>
    <mergeCell ref="A174:A175"/>
    <mergeCell ref="A176:B176"/>
    <mergeCell ref="A177:A180"/>
    <mergeCell ref="A185:G185"/>
    <mergeCell ref="B186:G186"/>
    <mergeCell ref="B187:C187"/>
    <mergeCell ref="D187:E187"/>
    <mergeCell ref="F187:G187"/>
    <mergeCell ref="B154:B155"/>
    <mergeCell ref="A156:B157"/>
    <mergeCell ref="A165:C165"/>
    <mergeCell ref="A166:B166"/>
    <mergeCell ref="A167:B167"/>
    <mergeCell ref="A168:A173"/>
    <mergeCell ref="A136:A15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28:G128"/>
    <mergeCell ref="B129:C129"/>
    <mergeCell ref="D129:E129"/>
    <mergeCell ref="F129:G129"/>
    <mergeCell ref="A133:G133"/>
    <mergeCell ref="D134:F134"/>
    <mergeCell ref="G134:G135"/>
    <mergeCell ref="A109:B109"/>
    <mergeCell ref="A110:A115"/>
    <mergeCell ref="A116:A117"/>
    <mergeCell ref="A118:B118"/>
    <mergeCell ref="A119:A122"/>
    <mergeCell ref="A127:G127"/>
    <mergeCell ref="A85:A88"/>
    <mergeCell ref="A90:F90"/>
    <mergeCell ref="A92:A97"/>
    <mergeCell ref="A99:B99"/>
    <mergeCell ref="A107:C107"/>
    <mergeCell ref="A108:B108"/>
    <mergeCell ref="A66:A67"/>
    <mergeCell ref="A68:B68"/>
    <mergeCell ref="A69:A70"/>
    <mergeCell ref="A75:D75"/>
    <mergeCell ref="A77:A78"/>
    <mergeCell ref="A83:F83"/>
    <mergeCell ref="A42:A47"/>
    <mergeCell ref="A49:B49"/>
    <mergeCell ref="A57:C57"/>
    <mergeCell ref="A58:B58"/>
    <mergeCell ref="A59:B59"/>
    <mergeCell ref="A60:A65"/>
    <mergeCell ref="A19:A20"/>
    <mergeCell ref="A25:D25"/>
    <mergeCell ref="A27:A28"/>
    <mergeCell ref="A33:F33"/>
    <mergeCell ref="A35:A38"/>
    <mergeCell ref="A40:F40"/>
    <mergeCell ref="A7:C7"/>
    <mergeCell ref="A8:B8"/>
    <mergeCell ref="A9:B9"/>
    <mergeCell ref="A10:A15"/>
    <mergeCell ref="A16:A17"/>
    <mergeCell ref="A18:B18"/>
    <mergeCell ref="A1104:G1104"/>
    <mergeCell ref="B1105:G1105"/>
    <mergeCell ref="B1106:C1106"/>
    <mergeCell ref="D1106:E1106"/>
    <mergeCell ref="A1149:G1149"/>
    <mergeCell ref="B1150:G1150"/>
    <mergeCell ref="A1120:B1121"/>
    <mergeCell ref="A1129:C1129"/>
    <mergeCell ref="A1130:B1130"/>
    <mergeCell ref="A1141:A1144"/>
    <mergeCell ref="A1315:A1316"/>
    <mergeCell ref="A1357:C1357"/>
    <mergeCell ref="A1358:C1358"/>
    <mergeCell ref="A1193:G1193"/>
    <mergeCell ref="B1194:G1194"/>
    <mergeCell ref="B1195:C1195"/>
    <mergeCell ref="D1195:E1195"/>
    <mergeCell ref="B1207:B1208"/>
    <mergeCell ref="A1306:A1311"/>
    <mergeCell ref="A1312:A13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82">
      <selection activeCell="E8" sqref="E8"/>
    </sheetView>
  </sheetViews>
  <sheetFormatPr defaultColWidth="9.00390625" defaultRowHeight="15.75"/>
  <cols>
    <col min="1" max="3" width="5.75390625" style="0" customWidth="1"/>
    <col min="4" max="4" width="10.125" style="0" hidden="1" customWidth="1"/>
    <col min="5" max="5" width="29.50390625" style="0" bestFit="1" customWidth="1"/>
    <col min="7" max="7" width="7.00390625" style="0" hidden="1" customWidth="1"/>
    <col min="8" max="8" width="10.00390625" style="0" hidden="1" customWidth="1"/>
    <col min="9" max="9" width="6.75390625" style="0" customWidth="1"/>
    <col min="11" max="11" width="7.25390625" style="0" hidden="1" customWidth="1"/>
    <col min="14" max="14" width="7.50390625" style="0" hidden="1" customWidth="1"/>
    <col min="15" max="15" width="5.875" style="0" hidden="1" customWidth="1"/>
    <col min="16" max="16" width="7.125" style="0" customWidth="1"/>
    <col min="18" max="18" width="10.00390625" style="0" hidden="1" customWidth="1"/>
    <col min="19" max="19" width="26.625" style="0" bestFit="1" customWidth="1"/>
    <col min="20" max="20" width="1.625" style="0" hidden="1" customWidth="1"/>
  </cols>
  <sheetData>
    <row r="1" spans="1:14" ht="15.75">
      <c r="A1" s="339" t="s">
        <v>129</v>
      </c>
      <c r="B1" s="339"/>
      <c r="C1" s="339"/>
      <c r="D1" s="339"/>
      <c r="E1" s="339"/>
      <c r="F1" s="186"/>
      <c r="G1" s="187"/>
      <c r="M1" s="187"/>
      <c r="N1" s="187"/>
    </row>
    <row r="2" spans="1:14" ht="15.75">
      <c r="A2" s="188"/>
      <c r="B2" s="188"/>
      <c r="C2" s="188"/>
      <c r="D2" s="188"/>
      <c r="F2" s="187"/>
      <c r="G2" s="187"/>
      <c r="M2" s="187"/>
      <c r="N2" s="187"/>
    </row>
    <row r="3" spans="1:23" ht="15" customHeight="1">
      <c r="A3" s="340" t="s">
        <v>130</v>
      </c>
      <c r="B3" s="340"/>
      <c r="C3" s="340"/>
      <c r="D3" s="341"/>
      <c r="E3" s="189"/>
      <c r="F3" s="190" t="s">
        <v>131</v>
      </c>
      <c r="G3" s="191"/>
      <c r="H3" s="192"/>
      <c r="I3" s="193"/>
      <c r="J3" s="193"/>
      <c r="K3" s="193"/>
      <c r="L3" s="194"/>
      <c r="M3" s="195"/>
      <c r="N3" s="195"/>
      <c r="O3" s="193"/>
      <c r="P3" s="193"/>
      <c r="Q3" s="193"/>
      <c r="R3" s="193"/>
      <c r="S3" s="194"/>
      <c r="T3" s="193"/>
      <c r="U3" s="193"/>
      <c r="V3" s="193"/>
      <c r="W3" s="193"/>
    </row>
    <row r="4" spans="1:24" ht="15" customHeight="1">
      <c r="A4" s="342" t="s">
        <v>132</v>
      </c>
      <c r="B4" s="342"/>
      <c r="C4" s="342"/>
      <c r="D4" s="343"/>
      <c r="E4" s="196"/>
      <c r="F4" s="197"/>
      <c r="G4" s="336" t="s">
        <v>133</v>
      </c>
      <c r="H4" s="336"/>
      <c r="I4" s="336"/>
      <c r="J4" s="336"/>
      <c r="K4" s="336"/>
      <c r="L4" s="194"/>
      <c r="M4" s="198"/>
      <c r="N4" s="336" t="s">
        <v>134</v>
      </c>
      <c r="O4" s="336"/>
      <c r="P4" s="336"/>
      <c r="Q4" s="336"/>
      <c r="R4" s="336"/>
      <c r="T4" s="336" t="s">
        <v>135</v>
      </c>
      <c r="U4" s="336"/>
      <c r="V4" s="336"/>
      <c r="W4" s="336"/>
      <c r="X4" s="199"/>
    </row>
    <row r="5" spans="1:24" s="204" customFormat="1" ht="51" customHeight="1">
      <c r="A5" s="337" t="s">
        <v>136</v>
      </c>
      <c r="B5" s="337"/>
      <c r="C5" s="337"/>
      <c r="D5" s="338"/>
      <c r="E5" s="200"/>
      <c r="F5" s="201" t="s">
        <v>137</v>
      </c>
      <c r="G5" s="201" t="s">
        <v>138</v>
      </c>
      <c r="H5" s="202" t="s">
        <v>139</v>
      </c>
      <c r="I5" s="203" t="s">
        <v>140</v>
      </c>
      <c r="J5" s="203" t="s">
        <v>141</v>
      </c>
      <c r="K5" s="202" t="s">
        <v>142</v>
      </c>
      <c r="M5" s="205" t="s">
        <v>137</v>
      </c>
      <c r="N5" s="201" t="s">
        <v>138</v>
      </c>
      <c r="O5" s="202" t="s">
        <v>139</v>
      </c>
      <c r="P5" s="203" t="s">
        <v>140</v>
      </c>
      <c r="Q5" s="203" t="s">
        <v>141</v>
      </c>
      <c r="R5" s="202" t="s">
        <v>142</v>
      </c>
      <c r="T5" s="202" t="s">
        <v>143</v>
      </c>
      <c r="U5" s="206">
        <v>0.8</v>
      </c>
      <c r="V5" s="206">
        <v>0.9</v>
      </c>
      <c r="W5" s="206">
        <v>0.95</v>
      </c>
      <c r="X5" s="207">
        <v>0.99</v>
      </c>
    </row>
    <row r="6" spans="1:24" ht="26.25">
      <c r="A6" s="208" t="str">
        <f aca="true" t="shared" si="0" ref="A6:A69">IF(ABS(T6)&gt;=NORMSINV(0.9),"*","")</f>
        <v>*</v>
      </c>
      <c r="B6" s="208" t="str">
        <f aca="true" t="shared" si="1" ref="B6:B69">IF(ABS(T6)&gt;=NORMSINV(0.95),"*","")</f>
        <v>*</v>
      </c>
      <c r="C6" s="208" t="str">
        <f>IF(ABS(T6)&gt;=NORMSINV(0.975),"*","")</f>
        <v>*</v>
      </c>
      <c r="D6" s="208"/>
      <c r="E6" s="4" t="s">
        <v>144</v>
      </c>
      <c r="F6" s="209">
        <v>48.2</v>
      </c>
      <c r="G6" s="210">
        <f>F6/100</f>
        <v>0.48200000000000004</v>
      </c>
      <c r="H6" s="23">
        <f>SQRT((1-G6)*(G6))</f>
        <v>0.49967589495592046</v>
      </c>
      <c r="I6" s="185">
        <v>1.224744871391589</v>
      </c>
      <c r="J6" s="44">
        <v>28117</v>
      </c>
      <c r="K6" s="23">
        <f>H6*I6/SQRT(J6)</f>
        <v>0.0036496358843611048</v>
      </c>
      <c r="L6" s="4"/>
      <c r="M6" s="140">
        <v>37.434630546197795</v>
      </c>
      <c r="N6" s="210">
        <f aca="true" t="shared" si="2" ref="N6:N68">M6/100</f>
        <v>0.37434630546197795</v>
      </c>
      <c r="O6" s="23">
        <f aca="true" t="shared" si="3" ref="O6:O68">SQRT((1-N6)*(N6))</f>
        <v>0.48395366415489144</v>
      </c>
      <c r="P6">
        <v>1.2999426569011134</v>
      </c>
      <c r="Q6" s="125">
        <v>9427</v>
      </c>
      <c r="R6">
        <f>P6*(O6/SQRT(Q6))</f>
        <v>0.006479495968091532</v>
      </c>
      <c r="T6">
        <f aca="true" t="shared" si="4" ref="T6:T14">(+G6-N6)/SQRT((K6^2)+(R6^2))</f>
        <v>14.476107689977193</v>
      </c>
      <c r="U6" s="211" t="str">
        <f aca="true" t="shared" si="5" ref="U6:U69">IF(ABS(T6)&gt;=NORMSINV(0.9),"*","")</f>
        <v>*</v>
      </c>
      <c r="V6" s="211" t="str">
        <f>IF(ABS(T6)&gt;=NORMSINV(0.95),"*","")</f>
        <v>*</v>
      </c>
      <c r="W6" s="211" t="str">
        <f>IF(ABS(T6)&gt;=NORMSINV(0.975),"*","")</f>
        <v>*</v>
      </c>
      <c r="X6" s="211" t="str">
        <f>IF(ABS(T6)&gt;=NORMSINV(0.995),"*","")</f>
        <v>*</v>
      </c>
    </row>
    <row r="7" spans="1:24" ht="15.75">
      <c r="A7" s="208" t="e">
        <f t="shared" si="0"/>
        <v>#DIV/0!</v>
      </c>
      <c r="B7" s="208" t="e">
        <f t="shared" si="1"/>
        <v>#DIV/0!</v>
      </c>
      <c r="C7" s="208" t="e">
        <f aca="true" t="shared" si="6" ref="C7:C69">IF(ABS(T7)&gt;=NORMSINV(0.975),"*","")</f>
        <v>#DIV/0!</v>
      </c>
      <c r="D7" s="208"/>
      <c r="E7" s="54"/>
      <c r="F7" s="212"/>
      <c r="G7" s="210">
        <f aca="true" t="shared" si="7" ref="G7:G70">F7/100</f>
        <v>0</v>
      </c>
      <c r="H7" s="23">
        <f aca="true" t="shared" si="8" ref="H7:H70">SQRT((1-G7)*(G7))</f>
        <v>0</v>
      </c>
      <c r="I7" s="185">
        <v>1.224744871391589</v>
      </c>
      <c r="J7" s="213"/>
      <c r="K7" s="23"/>
      <c r="L7" s="4"/>
      <c r="M7" s="214"/>
      <c r="N7" s="210">
        <f t="shared" si="2"/>
        <v>0</v>
      </c>
      <c r="O7" s="23">
        <f t="shared" si="3"/>
        <v>0</v>
      </c>
      <c r="P7" s="215"/>
      <c r="Q7" s="213"/>
      <c r="R7" t="e">
        <f aca="true" t="shared" si="9" ref="R7:R70">P7*(O7/SQRT(Q7))</f>
        <v>#DIV/0!</v>
      </c>
      <c r="T7" t="e">
        <f t="shared" si="4"/>
        <v>#DIV/0!</v>
      </c>
      <c r="U7" s="211" t="e">
        <f t="shared" si="5"/>
        <v>#DIV/0!</v>
      </c>
      <c r="V7" s="211" t="e">
        <f aca="true" t="shared" si="10" ref="V7:V70">IF(ABS(T7)&gt;=NORMSINV(0.95),"*","")</f>
        <v>#DIV/0!</v>
      </c>
      <c r="W7" s="211" t="e">
        <f aca="true" t="shared" si="11" ref="W7:W70">IF(ABS(T7)&gt;=NORMSINV(0.975),"*","")</f>
        <v>#DIV/0!</v>
      </c>
      <c r="X7" s="211" t="e">
        <f aca="true" t="shared" si="12" ref="X7:X70">IF(ABS(T7)&gt;=NORMSINV(0.995),"*","")</f>
        <v>#DIV/0!</v>
      </c>
    </row>
    <row r="8" spans="1:24" s="218" customFormat="1" ht="15.75">
      <c r="A8" s="208" t="e">
        <f t="shared" si="0"/>
        <v>#DIV/0!</v>
      </c>
      <c r="B8" s="208" t="e">
        <f t="shared" si="1"/>
        <v>#DIV/0!</v>
      </c>
      <c r="C8" s="208" t="e">
        <f t="shared" si="6"/>
        <v>#DIV/0!</v>
      </c>
      <c r="D8" s="216"/>
      <c r="E8" s="217" t="s">
        <v>145</v>
      </c>
      <c r="F8" s="212"/>
      <c r="G8" s="210">
        <f t="shared" si="7"/>
        <v>0</v>
      </c>
      <c r="H8" s="23">
        <f t="shared" si="8"/>
        <v>0</v>
      </c>
      <c r="I8" s="185">
        <v>1.224744871391589</v>
      </c>
      <c r="J8" s="213"/>
      <c r="K8" s="23"/>
      <c r="L8" s="5"/>
      <c r="M8" s="214"/>
      <c r="N8" s="210">
        <f t="shared" si="2"/>
        <v>0</v>
      </c>
      <c r="O8" s="23">
        <f t="shared" si="3"/>
        <v>0</v>
      </c>
      <c r="P8" s="215"/>
      <c r="Q8" s="213"/>
      <c r="R8" t="e">
        <f t="shared" si="9"/>
        <v>#DIV/0!</v>
      </c>
      <c r="S8"/>
      <c r="T8" t="e">
        <f t="shared" si="4"/>
        <v>#DIV/0!</v>
      </c>
      <c r="U8" s="211" t="e">
        <f t="shared" si="5"/>
        <v>#DIV/0!</v>
      </c>
      <c r="V8" s="211" t="e">
        <f t="shared" si="10"/>
        <v>#DIV/0!</v>
      </c>
      <c r="W8" s="211" t="e">
        <f t="shared" si="11"/>
        <v>#DIV/0!</v>
      </c>
      <c r="X8" s="211" t="e">
        <f t="shared" si="12"/>
        <v>#DIV/0!</v>
      </c>
    </row>
    <row r="9" spans="1:24" ht="15.75">
      <c r="A9" s="208" t="e">
        <f t="shared" si="0"/>
        <v>#DIV/0!</v>
      </c>
      <c r="B9" s="208" t="e">
        <f t="shared" si="1"/>
        <v>#DIV/0!</v>
      </c>
      <c r="C9" s="208" t="e">
        <f t="shared" si="6"/>
        <v>#DIV/0!</v>
      </c>
      <c r="D9" s="208"/>
      <c r="E9" s="135" t="s">
        <v>146</v>
      </c>
      <c r="F9" s="212"/>
      <c r="G9" s="210">
        <f t="shared" si="7"/>
        <v>0</v>
      </c>
      <c r="H9" s="23">
        <f t="shared" si="8"/>
        <v>0</v>
      </c>
      <c r="I9" s="185">
        <v>1.224744871391589</v>
      </c>
      <c r="J9" s="213"/>
      <c r="K9" s="23" t="e">
        <f>H9*I9/SQRT(J9)</f>
        <v>#DIV/0!</v>
      </c>
      <c r="L9" s="29"/>
      <c r="M9" s="219"/>
      <c r="N9" s="210">
        <f>M9/100</f>
        <v>0</v>
      </c>
      <c r="O9" s="23">
        <f>SQRT((1-N9)*(N9))</f>
        <v>0</v>
      </c>
      <c r="P9" s="215"/>
      <c r="Q9" s="220"/>
      <c r="R9" t="e">
        <f>P9*(O9/SQRT(Q9))</f>
        <v>#DIV/0!</v>
      </c>
      <c r="T9" t="e">
        <f>(+G12-N9)/SQRT((K15^2)+(R9^2))</f>
        <v>#DIV/0!</v>
      </c>
      <c r="U9" s="211" t="e">
        <f t="shared" si="5"/>
        <v>#DIV/0!</v>
      </c>
      <c r="V9" s="211" t="e">
        <f t="shared" si="10"/>
        <v>#DIV/0!</v>
      </c>
      <c r="W9" s="211" t="e">
        <f t="shared" si="11"/>
        <v>#DIV/0!</v>
      </c>
      <c r="X9" s="211" t="e">
        <f t="shared" si="12"/>
        <v>#DIV/0!</v>
      </c>
    </row>
    <row r="10" spans="1:24" ht="15.75">
      <c r="A10" s="208" t="e">
        <f t="shared" si="0"/>
        <v>#DIV/0!</v>
      </c>
      <c r="B10" s="208" t="e">
        <f t="shared" si="1"/>
        <v>#DIV/0!</v>
      </c>
      <c r="C10" s="208" t="e">
        <f t="shared" si="6"/>
        <v>#DIV/0!</v>
      </c>
      <c r="D10" s="208"/>
      <c r="E10" s="135" t="s">
        <v>147</v>
      </c>
      <c r="F10" s="212"/>
      <c r="G10" s="210">
        <f t="shared" si="7"/>
        <v>0</v>
      </c>
      <c r="H10" s="23">
        <f t="shared" si="8"/>
        <v>0</v>
      </c>
      <c r="I10" s="185">
        <v>1.224744871391589</v>
      </c>
      <c r="J10" s="213"/>
      <c r="K10" s="23" t="e">
        <f>H10*I10/SQRT(J10)</f>
        <v>#DIV/0!</v>
      </c>
      <c r="L10" s="29"/>
      <c r="M10" s="219"/>
      <c r="N10" s="210">
        <f>M10/100</f>
        <v>0</v>
      </c>
      <c r="O10" s="23">
        <f>SQRT((1-N10)*(N10))</f>
        <v>0</v>
      </c>
      <c r="P10" s="215"/>
      <c r="Q10" s="220"/>
      <c r="R10" t="e">
        <f>P10*(O10/SQRT(Q10))</f>
        <v>#DIV/0!</v>
      </c>
      <c r="T10" t="e">
        <f>(+G11-N10)/SQRT((K10^2)+(R10^2))</f>
        <v>#DIV/0!</v>
      </c>
      <c r="U10" s="211" t="e">
        <f t="shared" si="5"/>
        <v>#DIV/0!</v>
      </c>
      <c r="V10" s="211" t="e">
        <f t="shared" si="10"/>
        <v>#DIV/0!</v>
      </c>
      <c r="W10" s="211" t="e">
        <f t="shared" si="11"/>
        <v>#DIV/0!</v>
      </c>
      <c r="X10" s="211" t="e">
        <f t="shared" si="12"/>
        <v>#DIV/0!</v>
      </c>
    </row>
    <row r="11" spans="1:24" ht="15.75">
      <c r="A11" s="208" t="e">
        <f t="shared" si="0"/>
        <v>#DIV/0!</v>
      </c>
      <c r="B11" s="208" t="e">
        <f t="shared" si="1"/>
        <v>#DIV/0!</v>
      </c>
      <c r="C11" s="208" t="e">
        <f t="shared" si="6"/>
        <v>#DIV/0!</v>
      </c>
      <c r="D11" s="208"/>
      <c r="E11" s="135" t="s">
        <v>148</v>
      </c>
      <c r="F11" s="212"/>
      <c r="G11" s="210">
        <f t="shared" si="7"/>
        <v>0</v>
      </c>
      <c r="H11" s="23">
        <f t="shared" si="8"/>
        <v>0</v>
      </c>
      <c r="I11" s="185">
        <v>1.224744871391589</v>
      </c>
      <c r="J11" s="213"/>
      <c r="K11" s="23" t="e">
        <f>H11*I11/SQRT(J11)</f>
        <v>#DIV/0!</v>
      </c>
      <c r="L11" s="29"/>
      <c r="M11" s="219"/>
      <c r="N11" s="210">
        <f>M11/100</f>
        <v>0</v>
      </c>
      <c r="O11" s="23">
        <f>SQRT((1-N11)*(N11))</f>
        <v>0</v>
      </c>
      <c r="P11" s="215"/>
      <c r="Q11" s="220"/>
      <c r="R11" t="e">
        <f>P11*(O11/SQRT(Q11))</f>
        <v>#DIV/0!</v>
      </c>
      <c r="T11" t="e">
        <f>(+G10-N11)/SQRT((K11^2)+(R11^2))</f>
        <v>#DIV/0!</v>
      </c>
      <c r="U11" s="211" t="e">
        <f t="shared" si="5"/>
        <v>#DIV/0!</v>
      </c>
      <c r="V11" s="211" t="e">
        <f t="shared" si="10"/>
        <v>#DIV/0!</v>
      </c>
      <c r="W11" s="211" t="e">
        <f t="shared" si="11"/>
        <v>#DIV/0!</v>
      </c>
      <c r="X11" s="211" t="e">
        <f t="shared" si="12"/>
        <v>#DIV/0!</v>
      </c>
    </row>
    <row r="12" spans="1:24" ht="15.75">
      <c r="A12" s="208" t="e">
        <f t="shared" si="0"/>
        <v>#DIV/0!</v>
      </c>
      <c r="B12" s="208" t="e">
        <f t="shared" si="1"/>
        <v>#DIV/0!</v>
      </c>
      <c r="C12" s="208" t="e">
        <f t="shared" si="6"/>
        <v>#DIV/0!</v>
      </c>
      <c r="D12" s="208"/>
      <c r="E12" s="135" t="s">
        <v>149</v>
      </c>
      <c r="F12" s="212"/>
      <c r="G12" s="210">
        <f t="shared" si="7"/>
        <v>0</v>
      </c>
      <c r="H12" s="23">
        <f t="shared" si="8"/>
        <v>0</v>
      </c>
      <c r="I12" s="185">
        <v>1.224744871391589</v>
      </c>
      <c r="J12" s="213"/>
      <c r="K12" s="23" t="e">
        <f>H12*I12/SQRT(J12)</f>
        <v>#DIV/0!</v>
      </c>
      <c r="L12" s="29"/>
      <c r="M12" s="219"/>
      <c r="N12" s="210">
        <f>M12/100</f>
        <v>0</v>
      </c>
      <c r="O12" s="23">
        <f>SQRT((1-N12)*(N12))</f>
        <v>0</v>
      </c>
      <c r="P12" s="215"/>
      <c r="Q12" s="220"/>
      <c r="R12" t="e">
        <f>P12*(O12/SQRT(Q12))</f>
        <v>#DIV/0!</v>
      </c>
      <c r="T12" t="e">
        <f>(+G9-N12)/SQRT((K9^2)+(R12^2))</f>
        <v>#DIV/0!</v>
      </c>
      <c r="U12" s="211" t="e">
        <f t="shared" si="5"/>
        <v>#DIV/0!</v>
      </c>
      <c r="V12" s="211" t="e">
        <f t="shared" si="10"/>
        <v>#DIV/0!</v>
      </c>
      <c r="W12" s="211" t="e">
        <f t="shared" si="11"/>
        <v>#DIV/0!</v>
      </c>
      <c r="X12" s="211" t="e">
        <f t="shared" si="12"/>
        <v>#DIV/0!</v>
      </c>
    </row>
    <row r="13" spans="1:24" s="221" customFormat="1" ht="15.75">
      <c r="A13" s="208" t="e">
        <f t="shared" si="0"/>
        <v>#DIV/0!</v>
      </c>
      <c r="B13" s="208" t="e">
        <f t="shared" si="1"/>
        <v>#DIV/0!</v>
      </c>
      <c r="C13" s="208" t="e">
        <f t="shared" si="6"/>
        <v>#DIV/0!</v>
      </c>
      <c r="D13" s="208"/>
      <c r="E13" s="135" t="s">
        <v>150</v>
      </c>
      <c r="F13" s="212"/>
      <c r="G13" s="210">
        <f t="shared" si="7"/>
        <v>0</v>
      </c>
      <c r="H13" s="23">
        <f t="shared" si="8"/>
        <v>0</v>
      </c>
      <c r="I13" s="185">
        <v>1.224744871391589</v>
      </c>
      <c r="J13" s="213"/>
      <c r="K13" s="23" t="e">
        <f>H13*I13/SQRT(J13)</f>
        <v>#DIV/0!</v>
      </c>
      <c r="L13" s="29"/>
      <c r="M13" s="219"/>
      <c r="N13" s="210">
        <f>M13/100</f>
        <v>0</v>
      </c>
      <c r="O13" s="23">
        <f>SQRT((1-N13)*(N13))</f>
        <v>0</v>
      </c>
      <c r="P13" s="215"/>
      <c r="Q13" s="220"/>
      <c r="R13" t="e">
        <f>P13*(O13/SQRT(Q13))</f>
        <v>#DIV/0!</v>
      </c>
      <c r="S13"/>
      <c r="T13" t="e">
        <f t="shared" si="4"/>
        <v>#DIV/0!</v>
      </c>
      <c r="U13" s="211" t="e">
        <f t="shared" si="5"/>
        <v>#DIV/0!</v>
      </c>
      <c r="V13" s="211" t="e">
        <f t="shared" si="10"/>
        <v>#DIV/0!</v>
      </c>
      <c r="W13" s="211" t="e">
        <f t="shared" si="11"/>
        <v>#DIV/0!</v>
      </c>
      <c r="X13" s="211" t="e">
        <f t="shared" si="12"/>
        <v>#DIV/0!</v>
      </c>
    </row>
    <row r="14" spans="1:24" s="221" customFormat="1" ht="13.5" customHeight="1">
      <c r="A14" s="208" t="e">
        <f t="shared" si="0"/>
        <v>#DIV/0!</v>
      </c>
      <c r="B14" s="208" t="e">
        <f t="shared" si="1"/>
        <v>#DIV/0!</v>
      </c>
      <c r="C14" s="208" t="e">
        <f t="shared" si="6"/>
        <v>#DIV/0!</v>
      </c>
      <c r="D14" s="208"/>
      <c r="E14" s="135"/>
      <c r="F14" s="212"/>
      <c r="G14" s="210">
        <f t="shared" si="7"/>
        <v>0</v>
      </c>
      <c r="H14" s="23">
        <f t="shared" si="8"/>
        <v>0</v>
      </c>
      <c r="I14" s="185">
        <v>1.224744871391589</v>
      </c>
      <c r="J14" s="213"/>
      <c r="K14" t="e">
        <f>I14*(H14/SQRT(J14))</f>
        <v>#DIV/0!</v>
      </c>
      <c r="L14" s="222"/>
      <c r="M14" s="214"/>
      <c r="N14" s="210">
        <f t="shared" si="2"/>
        <v>0</v>
      </c>
      <c r="O14" s="23">
        <f t="shared" si="3"/>
        <v>0</v>
      </c>
      <c r="P14" s="215"/>
      <c r="Q14" s="213"/>
      <c r="R14" t="e">
        <f t="shared" si="9"/>
        <v>#DIV/0!</v>
      </c>
      <c r="S14"/>
      <c r="T14" t="e">
        <f t="shared" si="4"/>
        <v>#DIV/0!</v>
      </c>
      <c r="U14" s="211" t="e">
        <f t="shared" si="5"/>
        <v>#DIV/0!</v>
      </c>
      <c r="V14" s="211" t="e">
        <f t="shared" si="10"/>
        <v>#DIV/0!</v>
      </c>
      <c r="W14" s="211" t="e">
        <f t="shared" si="11"/>
        <v>#DIV/0!</v>
      </c>
      <c r="X14" s="211" t="e">
        <f t="shared" si="12"/>
        <v>#DIV/0!</v>
      </c>
    </row>
    <row r="15" spans="1:24" ht="15.75">
      <c r="A15" s="208" t="e">
        <f t="shared" si="0"/>
        <v>#REF!</v>
      </c>
      <c r="B15" s="208" t="e">
        <f t="shared" si="1"/>
        <v>#REF!</v>
      </c>
      <c r="C15" s="208" t="e">
        <f t="shared" si="6"/>
        <v>#REF!</v>
      </c>
      <c r="D15" s="208"/>
      <c r="E15" s="5" t="s">
        <v>70</v>
      </c>
      <c r="F15" s="212"/>
      <c r="G15" s="210">
        <f t="shared" si="7"/>
        <v>0</v>
      </c>
      <c r="H15" s="23">
        <f t="shared" si="8"/>
        <v>0</v>
      </c>
      <c r="I15" s="185">
        <v>1.224744871391589</v>
      </c>
      <c r="J15" s="213"/>
      <c r="K15" s="23" t="e">
        <f>H12*I12/SQRT(J12)</f>
        <v>#DIV/0!</v>
      </c>
      <c r="L15" s="5"/>
      <c r="M15" s="214"/>
      <c r="N15" s="210">
        <f t="shared" si="2"/>
        <v>0</v>
      </c>
      <c r="O15" s="23">
        <f t="shared" si="3"/>
        <v>0</v>
      </c>
      <c r="P15" s="215"/>
      <c r="Q15" s="213"/>
      <c r="R15" t="e">
        <f t="shared" si="9"/>
        <v>#DIV/0!</v>
      </c>
      <c r="T15" t="e">
        <f>(+#REF!-N15)/SQRT((#REF!^2)+(R15^2))</f>
        <v>#REF!</v>
      </c>
      <c r="U15" s="211" t="e">
        <f t="shared" si="5"/>
        <v>#REF!</v>
      </c>
      <c r="V15" s="211" t="e">
        <f t="shared" si="10"/>
        <v>#REF!</v>
      </c>
      <c r="W15" s="211" t="e">
        <f t="shared" si="11"/>
        <v>#REF!</v>
      </c>
      <c r="X15" s="211" t="e">
        <f t="shared" si="12"/>
        <v>#REF!</v>
      </c>
    </row>
    <row r="16" spans="1:24" s="218" customFormat="1" ht="15.75">
      <c r="A16" s="208" t="str">
        <f t="shared" si="0"/>
        <v>*</v>
      </c>
      <c r="B16" s="208" t="str">
        <f t="shared" si="1"/>
        <v>*</v>
      </c>
      <c r="C16" s="208" t="str">
        <f t="shared" si="6"/>
        <v>*</v>
      </c>
      <c r="D16" s="216"/>
      <c r="E16" s="29" t="s">
        <v>61</v>
      </c>
      <c r="F16" s="9">
        <v>10.413713583390516</v>
      </c>
      <c r="G16" s="210">
        <f t="shared" si="7"/>
        <v>0.10413713583390516</v>
      </c>
      <c r="H16" s="23">
        <f t="shared" si="8"/>
        <v>0.3054383616610984</v>
      </c>
      <c r="I16" s="185">
        <v>1.224744871391589</v>
      </c>
      <c r="J16" s="44">
        <v>28117</v>
      </c>
      <c r="K16" s="23">
        <f aca="true" t="shared" si="13" ref="K16:K25">H16*I16/SQRT(J16)</f>
        <v>0.0022309237176172925</v>
      </c>
      <c r="L16" s="4"/>
      <c r="M16" s="141">
        <v>8.702367838592352</v>
      </c>
      <c r="N16" s="210">
        <f t="shared" si="2"/>
        <v>0.08702367838592352</v>
      </c>
      <c r="O16" s="23">
        <f t="shared" si="3"/>
        <v>0.28186975323029406</v>
      </c>
      <c r="P16" s="184">
        <v>1.2775199322661464</v>
      </c>
      <c r="Q16" s="125">
        <v>9427</v>
      </c>
      <c r="R16">
        <f t="shared" si="9"/>
        <v>0.0037087657751136635</v>
      </c>
      <c r="S16"/>
      <c r="T16">
        <f aca="true" t="shared" si="14" ref="T16:T79">(+G16-N16)/SQRT((K16^2)+(R16^2))</f>
        <v>3.954085898457955</v>
      </c>
      <c r="U16" s="211" t="str">
        <f t="shared" si="5"/>
        <v>*</v>
      </c>
      <c r="V16" s="211" t="str">
        <f t="shared" si="10"/>
        <v>*</v>
      </c>
      <c r="W16" s="211" t="str">
        <f t="shared" si="11"/>
        <v>*</v>
      </c>
      <c r="X16" s="211" t="str">
        <f t="shared" si="12"/>
        <v>*</v>
      </c>
    </row>
    <row r="17" spans="1:24" ht="15.75">
      <c r="A17" s="208" t="str">
        <f t="shared" si="0"/>
        <v>*</v>
      </c>
      <c r="B17" s="208" t="str">
        <f t="shared" si="1"/>
        <v>*</v>
      </c>
      <c r="C17" s="208" t="str">
        <f t="shared" si="6"/>
        <v>*</v>
      </c>
      <c r="D17" s="208"/>
      <c r="E17" s="29" t="s">
        <v>62</v>
      </c>
      <c r="F17" s="9">
        <v>13.411282399881356</v>
      </c>
      <c r="G17" s="210">
        <f t="shared" si="7"/>
        <v>0.13411282399881355</v>
      </c>
      <c r="H17" s="23">
        <f t="shared" si="8"/>
        <v>0.3407734943299975</v>
      </c>
      <c r="I17" s="185">
        <v>1.224744871391589</v>
      </c>
      <c r="J17" s="44">
        <v>28117</v>
      </c>
      <c r="K17" s="23">
        <f t="shared" si="13"/>
        <v>0.0024890117492171577</v>
      </c>
      <c r="L17" s="8"/>
      <c r="M17" s="141">
        <v>11.487497977289651</v>
      </c>
      <c r="N17" s="210">
        <f t="shared" si="2"/>
        <v>0.11487497977289651</v>
      </c>
      <c r="O17" s="23">
        <f t="shared" si="3"/>
        <v>0.3188710065137204</v>
      </c>
      <c r="P17" s="184">
        <v>1.2775199322661464</v>
      </c>
      <c r="Q17" s="125">
        <v>9427</v>
      </c>
      <c r="R17">
        <f t="shared" si="9"/>
        <v>0.0041956182317579365</v>
      </c>
      <c r="T17">
        <f t="shared" si="14"/>
        <v>3.943506839723989</v>
      </c>
      <c r="U17" s="211" t="str">
        <f t="shared" si="5"/>
        <v>*</v>
      </c>
      <c r="V17" s="211" t="str">
        <f t="shared" si="10"/>
        <v>*</v>
      </c>
      <c r="W17" s="211" t="str">
        <f t="shared" si="11"/>
        <v>*</v>
      </c>
      <c r="X17" s="211" t="str">
        <f t="shared" si="12"/>
        <v>*</v>
      </c>
    </row>
    <row r="18" spans="1:24" ht="15.75">
      <c r="A18" s="208" t="str">
        <f t="shared" si="0"/>
        <v>*</v>
      </c>
      <c r="B18" s="208" t="str">
        <f t="shared" si="1"/>
        <v>*</v>
      </c>
      <c r="C18" s="208" t="str">
        <f t="shared" si="6"/>
        <v>*</v>
      </c>
      <c r="D18" s="208"/>
      <c r="E18" s="29" t="s">
        <v>63</v>
      </c>
      <c r="F18" s="9">
        <v>16.426726418392647</v>
      </c>
      <c r="G18" s="210">
        <f t="shared" si="7"/>
        <v>0.16426726418392648</v>
      </c>
      <c r="H18" s="23">
        <f t="shared" si="8"/>
        <v>0.37051792143087303</v>
      </c>
      <c r="I18" s="185">
        <v>1.224744871391589</v>
      </c>
      <c r="J18" s="44">
        <v>28117</v>
      </c>
      <c r="K18" s="23">
        <f t="shared" si="13"/>
        <v>0.0027062652321307064</v>
      </c>
      <c r="L18" s="8"/>
      <c r="M18" s="141">
        <v>12.153489521884348</v>
      </c>
      <c r="N18" s="210">
        <f t="shared" si="2"/>
        <v>0.12153489521884348</v>
      </c>
      <c r="O18" s="23">
        <f t="shared" si="3"/>
        <v>0.3267478606861692</v>
      </c>
      <c r="P18" s="184">
        <v>1.2775199322661464</v>
      </c>
      <c r="Q18" s="125">
        <v>9427</v>
      </c>
      <c r="R18">
        <f t="shared" si="9"/>
        <v>0.004299259742901104</v>
      </c>
      <c r="T18">
        <f t="shared" si="14"/>
        <v>8.411703429318823</v>
      </c>
      <c r="U18" s="211" t="str">
        <f t="shared" si="5"/>
        <v>*</v>
      </c>
      <c r="V18" s="211" t="str">
        <f t="shared" si="10"/>
        <v>*</v>
      </c>
      <c r="W18" s="211" t="str">
        <f t="shared" si="11"/>
        <v>*</v>
      </c>
      <c r="X18" s="211" t="str">
        <f t="shared" si="12"/>
        <v>*</v>
      </c>
    </row>
    <row r="19" spans="1:24" s="221" customFormat="1" ht="15.75">
      <c r="A19" s="208" t="str">
        <f t="shared" si="0"/>
        <v>*</v>
      </c>
      <c r="B19" s="208" t="str">
        <f t="shared" si="1"/>
        <v>*</v>
      </c>
      <c r="C19" s="208" t="str">
        <f t="shared" si="6"/>
        <v>*</v>
      </c>
      <c r="D19" s="208"/>
      <c r="E19" s="29" t="s">
        <v>64</v>
      </c>
      <c r="F19" s="9">
        <v>7.917407439721348</v>
      </c>
      <c r="G19" s="210">
        <f t="shared" si="7"/>
        <v>0.07917407439721348</v>
      </c>
      <c r="H19" s="23">
        <f t="shared" si="8"/>
        <v>0.2700102596949938</v>
      </c>
      <c r="I19" s="185">
        <v>1.224744871391589</v>
      </c>
      <c r="J19" s="44">
        <v>28117</v>
      </c>
      <c r="K19" s="23">
        <f t="shared" si="13"/>
        <v>0.0019721566376849978</v>
      </c>
      <c r="L19" s="8"/>
      <c r="M19" s="141">
        <v>5.083291690068929</v>
      </c>
      <c r="N19" s="210">
        <f t="shared" si="2"/>
        <v>0.05083291690068929</v>
      </c>
      <c r="O19" s="23">
        <f t="shared" si="3"/>
        <v>0.21965639407960996</v>
      </c>
      <c r="P19" s="184">
        <v>1.2775199322661464</v>
      </c>
      <c r="Q19" s="125">
        <v>9427</v>
      </c>
      <c r="R19">
        <f t="shared" si="9"/>
        <v>0.00289017926652721</v>
      </c>
      <c r="S19"/>
      <c r="T19">
        <f t="shared" si="14"/>
        <v>8.099940958076555</v>
      </c>
      <c r="U19" s="211" t="str">
        <f t="shared" si="5"/>
        <v>*</v>
      </c>
      <c r="V19" s="211" t="str">
        <f t="shared" si="10"/>
        <v>*</v>
      </c>
      <c r="W19" s="211" t="str">
        <f t="shared" si="11"/>
        <v>*</v>
      </c>
      <c r="X19" s="211" t="str">
        <f t="shared" si="12"/>
        <v>*</v>
      </c>
    </row>
    <row r="20" spans="1:24" s="221" customFormat="1" ht="13.5" customHeight="1">
      <c r="A20" s="208" t="str">
        <f t="shared" si="0"/>
        <v>*</v>
      </c>
      <c r="B20" s="208" t="str">
        <f t="shared" si="1"/>
        <v>*</v>
      </c>
      <c r="C20" s="208" t="str">
        <f t="shared" si="6"/>
        <v>*</v>
      </c>
      <c r="D20" s="208"/>
      <c r="E20" s="29" t="s">
        <v>69</v>
      </c>
      <c r="F20" s="9">
        <v>51.80193788821035</v>
      </c>
      <c r="G20" s="210">
        <f t="shared" si="7"/>
        <v>0.5180193788821035</v>
      </c>
      <c r="H20" s="23">
        <f t="shared" si="8"/>
        <v>0.4996751964873814</v>
      </c>
      <c r="I20" s="185">
        <v>1.224744871391589</v>
      </c>
      <c r="J20" s="44">
        <v>28117</v>
      </c>
      <c r="K20" s="23">
        <f t="shared" si="13"/>
        <v>0.0036496307827424954</v>
      </c>
      <c r="L20" s="8"/>
      <c r="M20" s="141">
        <v>62.56536945380205</v>
      </c>
      <c r="N20" s="210">
        <f t="shared" si="2"/>
        <v>0.6256536945380204</v>
      </c>
      <c r="O20" s="23">
        <f t="shared" si="3"/>
        <v>0.4839536641548918</v>
      </c>
      <c r="P20" s="184">
        <v>1.2775199322661464</v>
      </c>
      <c r="Q20" s="125">
        <v>9427</v>
      </c>
      <c r="R20">
        <f t="shared" si="9"/>
        <v>0.006367731073621314</v>
      </c>
      <c r="S20"/>
      <c r="T20">
        <f t="shared" si="14"/>
        <v>-14.665136807625666</v>
      </c>
      <c r="U20" s="211" t="str">
        <f t="shared" si="5"/>
        <v>*</v>
      </c>
      <c r="V20" s="211" t="str">
        <f t="shared" si="10"/>
        <v>*</v>
      </c>
      <c r="W20" s="211" t="str">
        <f t="shared" si="11"/>
        <v>*</v>
      </c>
      <c r="X20" s="211" t="str">
        <f t="shared" si="12"/>
        <v>*</v>
      </c>
    </row>
    <row r="21" spans="1:24" ht="15.75">
      <c r="A21" s="208" t="e">
        <f t="shared" si="0"/>
        <v>#DIV/0!</v>
      </c>
      <c r="B21" s="208" t="e">
        <f t="shared" si="1"/>
        <v>#DIV/0!</v>
      </c>
      <c r="C21" s="208" t="e">
        <f t="shared" si="6"/>
        <v>#DIV/0!</v>
      </c>
      <c r="D21" s="208"/>
      <c r="E21" s="15"/>
      <c r="F21" s="212"/>
      <c r="G21" s="210">
        <f t="shared" si="7"/>
        <v>0</v>
      </c>
      <c r="H21" s="23">
        <f t="shared" si="8"/>
        <v>0</v>
      </c>
      <c r="I21" s="185">
        <v>1.224744871391589</v>
      </c>
      <c r="J21" s="213"/>
      <c r="K21" s="23" t="e">
        <f t="shared" si="13"/>
        <v>#DIV/0!</v>
      </c>
      <c r="L21" s="8"/>
      <c r="M21" s="223"/>
      <c r="N21" s="210">
        <f t="shared" si="2"/>
        <v>0</v>
      </c>
      <c r="O21" s="23">
        <f t="shared" si="3"/>
        <v>0</v>
      </c>
      <c r="P21" s="215"/>
      <c r="Q21" s="213"/>
      <c r="R21" t="e">
        <f t="shared" si="9"/>
        <v>#DIV/0!</v>
      </c>
      <c r="T21" t="e">
        <f t="shared" si="14"/>
        <v>#DIV/0!</v>
      </c>
      <c r="U21" s="211" t="e">
        <f t="shared" si="5"/>
        <v>#DIV/0!</v>
      </c>
      <c r="V21" s="211" t="e">
        <f t="shared" si="10"/>
        <v>#DIV/0!</v>
      </c>
      <c r="W21" s="211" t="e">
        <f t="shared" si="11"/>
        <v>#DIV/0!</v>
      </c>
      <c r="X21" s="211" t="e">
        <f t="shared" si="12"/>
        <v>#DIV/0!</v>
      </c>
    </row>
    <row r="22" spans="1:24" ht="15.75">
      <c r="A22" s="208" t="e">
        <f t="shared" si="0"/>
        <v>#DIV/0!</v>
      </c>
      <c r="B22" s="208" t="e">
        <f t="shared" si="1"/>
        <v>#DIV/0!</v>
      </c>
      <c r="C22" s="208" t="e">
        <f t="shared" si="6"/>
        <v>#DIV/0!</v>
      </c>
      <c r="D22" s="208"/>
      <c r="E22" s="224" t="s">
        <v>151</v>
      </c>
      <c r="F22" s="212"/>
      <c r="G22" s="210">
        <f t="shared" si="7"/>
        <v>0</v>
      </c>
      <c r="H22" s="23">
        <f t="shared" si="8"/>
        <v>0</v>
      </c>
      <c r="I22" s="185">
        <v>1.224744871391589</v>
      </c>
      <c r="J22" s="213"/>
      <c r="K22" s="23" t="e">
        <f t="shared" si="13"/>
        <v>#DIV/0!</v>
      </c>
      <c r="L22" s="8"/>
      <c r="M22" s="223"/>
      <c r="N22" s="210">
        <f t="shared" si="2"/>
        <v>0</v>
      </c>
      <c r="O22" s="23">
        <f t="shared" si="3"/>
        <v>0</v>
      </c>
      <c r="P22" s="215"/>
      <c r="Q22" s="213"/>
      <c r="R22" t="e">
        <f t="shared" si="9"/>
        <v>#DIV/0!</v>
      </c>
      <c r="T22" t="e">
        <f t="shared" si="14"/>
        <v>#DIV/0!</v>
      </c>
      <c r="U22" s="211" t="e">
        <f t="shared" si="5"/>
        <v>#DIV/0!</v>
      </c>
      <c r="V22" s="211" t="e">
        <f t="shared" si="10"/>
        <v>#DIV/0!</v>
      </c>
      <c r="W22" s="211" t="e">
        <f t="shared" si="11"/>
        <v>#DIV/0!</v>
      </c>
      <c r="X22" s="211" t="e">
        <f t="shared" si="12"/>
        <v>#DIV/0!</v>
      </c>
    </row>
    <row r="23" spans="1:24" ht="15.75">
      <c r="A23" s="208">
        <f t="shared" si="0"/>
      </c>
      <c r="B23" s="208">
        <f t="shared" si="1"/>
      </c>
      <c r="C23" s="208">
        <f t="shared" si="6"/>
      </c>
      <c r="D23" s="208"/>
      <c r="E23" s="225">
        <v>1</v>
      </c>
      <c r="F23" s="59">
        <v>37.569060773480665</v>
      </c>
      <c r="G23" s="210">
        <f t="shared" si="7"/>
        <v>0.37569060773480667</v>
      </c>
      <c r="H23" s="23">
        <f t="shared" si="8"/>
        <v>0.4843007072002459</v>
      </c>
      <c r="I23" s="226">
        <v>1.4674724999999997</v>
      </c>
      <c r="J23" s="227">
        <v>515</v>
      </c>
      <c r="K23" s="23">
        <f t="shared" si="13"/>
        <v>0.03131709430897899</v>
      </c>
      <c r="L23" s="8"/>
      <c r="M23" s="168">
        <v>39.32211308979453</v>
      </c>
      <c r="N23" s="210">
        <f t="shared" si="2"/>
        <v>0.39322113089794525</v>
      </c>
      <c r="O23" s="23">
        <f t="shared" si="3"/>
        <v>0.48846522201000786</v>
      </c>
      <c r="P23">
        <v>1.2999426569011134</v>
      </c>
      <c r="Q23" s="125">
        <v>992</v>
      </c>
      <c r="R23">
        <f t="shared" si="9"/>
        <v>0.020160532878028506</v>
      </c>
      <c r="T23">
        <f t="shared" si="14"/>
        <v>-0.47067828860432</v>
      </c>
      <c r="U23" s="211">
        <f t="shared" si="5"/>
      </c>
      <c r="V23" s="211">
        <f t="shared" si="10"/>
      </c>
      <c r="W23" s="211">
        <f t="shared" si="11"/>
      </c>
      <c r="X23" s="211">
        <f t="shared" si="12"/>
      </c>
    </row>
    <row r="24" spans="1:24" ht="15.75">
      <c r="A24" s="208">
        <f t="shared" si="0"/>
      </c>
      <c r="B24" s="208">
        <f t="shared" si="1"/>
      </c>
      <c r="C24" s="208">
        <f t="shared" si="6"/>
      </c>
      <c r="D24" s="208"/>
      <c r="E24" s="228">
        <v>2</v>
      </c>
      <c r="F24" s="59">
        <v>32.80943025540275</v>
      </c>
      <c r="G24" s="210">
        <f t="shared" si="7"/>
        <v>0.3280943025540275</v>
      </c>
      <c r="H24" s="23">
        <f t="shared" si="8"/>
        <v>0.46951936188576265</v>
      </c>
      <c r="I24" s="226">
        <v>1.4674724999999997</v>
      </c>
      <c r="J24" s="227">
        <v>511</v>
      </c>
      <c r="K24" s="23">
        <f t="shared" si="13"/>
        <v>0.030479864194921727</v>
      </c>
      <c r="L24" s="8"/>
      <c r="M24" s="123">
        <v>35.85052337759779</v>
      </c>
      <c r="N24" s="210">
        <f t="shared" si="2"/>
        <v>0.35850523377597787</v>
      </c>
      <c r="O24" s="23">
        <f t="shared" si="3"/>
        <v>0.47956149879990295</v>
      </c>
      <c r="P24">
        <v>1.2999426569011134</v>
      </c>
      <c r="Q24" s="125">
        <v>929</v>
      </c>
      <c r="R24">
        <f t="shared" si="9"/>
        <v>0.020453170889923898</v>
      </c>
      <c r="T24">
        <f t="shared" si="14"/>
        <v>-0.8284929349621759</v>
      </c>
      <c r="U24" s="211">
        <f t="shared" si="5"/>
      </c>
      <c r="V24" s="211">
        <f t="shared" si="10"/>
      </c>
      <c r="W24" s="211">
        <f t="shared" si="11"/>
      </c>
      <c r="X24" s="211">
        <f t="shared" si="12"/>
      </c>
    </row>
    <row r="25" spans="1:24" ht="15.75">
      <c r="A25" s="208">
        <f t="shared" si="0"/>
      </c>
      <c r="B25" s="208">
        <f t="shared" si="1"/>
      </c>
      <c r="C25" s="208">
        <f t="shared" si="6"/>
      </c>
      <c r="D25" s="208"/>
      <c r="E25" s="228">
        <v>3</v>
      </c>
      <c r="F25" s="59">
        <v>38.3445945945946</v>
      </c>
      <c r="G25" s="210">
        <f t="shared" si="7"/>
        <v>0.38344594594594594</v>
      </c>
      <c r="H25" s="23">
        <f t="shared" si="8"/>
        <v>0.4862254132432453</v>
      </c>
      <c r="I25" s="226">
        <v>1.4674724999999997</v>
      </c>
      <c r="J25" s="227">
        <v>566</v>
      </c>
      <c r="K25" s="23">
        <f t="shared" si="13"/>
        <v>0.02999158444232762</v>
      </c>
      <c r="L25" s="4"/>
      <c r="M25" s="123">
        <v>33.9912783104242</v>
      </c>
      <c r="N25" s="210">
        <f t="shared" si="2"/>
        <v>0.339912783104242</v>
      </c>
      <c r="O25" s="23">
        <f t="shared" si="3"/>
        <v>0.47367930394579255</v>
      </c>
      <c r="P25">
        <v>1.2999426569011134</v>
      </c>
      <c r="Q25" s="125">
        <v>870</v>
      </c>
      <c r="R25">
        <f t="shared" si="9"/>
        <v>0.02087608126154703</v>
      </c>
      <c r="T25">
        <f t="shared" si="14"/>
        <v>1.1913238501762429</v>
      </c>
      <c r="U25" s="211">
        <f t="shared" si="5"/>
      </c>
      <c r="V25" s="211">
        <f t="shared" si="10"/>
      </c>
      <c r="W25" s="211">
        <f t="shared" si="11"/>
      </c>
      <c r="X25" s="211">
        <f t="shared" si="12"/>
      </c>
    </row>
    <row r="26" spans="1:24" ht="15.75">
      <c r="A26" s="208">
        <f t="shared" si="0"/>
      </c>
      <c r="B26" s="208">
        <f t="shared" si="1"/>
      </c>
      <c r="C26" s="208">
        <f t="shared" si="6"/>
      </c>
      <c r="D26" s="208"/>
      <c r="E26" s="228">
        <v>4</v>
      </c>
      <c r="F26" s="59">
        <v>36.148148148148145</v>
      </c>
      <c r="G26" s="210">
        <f t="shared" si="7"/>
        <v>0.36148148148148146</v>
      </c>
      <c r="H26" s="23">
        <f t="shared" si="8"/>
        <v>0.48042962026444086</v>
      </c>
      <c r="I26" s="226">
        <v>1.4674724999999997</v>
      </c>
      <c r="J26" s="227">
        <v>695</v>
      </c>
      <c r="K26">
        <f>I26*(H26/SQRT(J26))</f>
        <v>0.02674282882832116</v>
      </c>
      <c r="L26" s="4"/>
      <c r="M26" s="123">
        <v>36.27386656171667</v>
      </c>
      <c r="N26" s="210">
        <f t="shared" si="2"/>
        <v>0.3627386656171667</v>
      </c>
      <c r="O26" s="23">
        <f t="shared" si="3"/>
        <v>0.4807903140491123</v>
      </c>
      <c r="P26">
        <v>1.2999426569011134</v>
      </c>
      <c r="Q26" s="125">
        <v>865</v>
      </c>
      <c r="R26">
        <f t="shared" si="9"/>
        <v>0.021250632029272958</v>
      </c>
      <c r="T26">
        <f t="shared" si="14"/>
        <v>-0.036804980310592095</v>
      </c>
      <c r="U26" s="211">
        <f t="shared" si="5"/>
      </c>
      <c r="V26" s="211">
        <f t="shared" si="10"/>
      </c>
      <c r="W26" s="211">
        <f t="shared" si="11"/>
      </c>
      <c r="X26" s="211">
        <f t="shared" si="12"/>
      </c>
    </row>
    <row r="27" spans="1:24" ht="15.75">
      <c r="A27" s="208" t="str">
        <f t="shared" si="0"/>
        <v>*</v>
      </c>
      <c r="B27" s="208" t="str">
        <f t="shared" si="1"/>
        <v>*</v>
      </c>
      <c r="C27" s="208">
        <f t="shared" si="6"/>
      </c>
      <c r="D27" s="208"/>
      <c r="E27" s="228">
        <v>5</v>
      </c>
      <c r="F27" s="59">
        <v>42.123893805309734</v>
      </c>
      <c r="G27" s="210">
        <f t="shared" si="7"/>
        <v>0.42123893805309737</v>
      </c>
      <c r="H27" s="23">
        <f t="shared" si="8"/>
        <v>0.4937577291759554</v>
      </c>
      <c r="I27" s="226">
        <v>1.4674724999999997</v>
      </c>
      <c r="J27" s="227">
        <v>606</v>
      </c>
      <c r="K27">
        <f>I27*(H27/SQRT(J27))</f>
        <v>0.029433883486782733</v>
      </c>
      <c r="L27" s="5"/>
      <c r="M27" s="123">
        <v>35.680839611173276</v>
      </c>
      <c r="N27" s="210">
        <f t="shared" si="2"/>
        <v>0.35680839611173276</v>
      </c>
      <c r="O27" s="23">
        <f t="shared" si="3"/>
        <v>0.47905757960385675</v>
      </c>
      <c r="P27">
        <v>1.2999426569011134</v>
      </c>
      <c r="Q27" s="125">
        <v>896</v>
      </c>
      <c r="R27">
        <f t="shared" si="9"/>
        <v>0.02080452986690302</v>
      </c>
      <c r="T27">
        <f t="shared" si="14"/>
        <v>1.7875442177392333</v>
      </c>
      <c r="U27" s="211" t="str">
        <f t="shared" si="5"/>
        <v>*</v>
      </c>
      <c r="V27" s="211" t="str">
        <f t="shared" si="10"/>
        <v>*</v>
      </c>
      <c r="W27" s="211">
        <f t="shared" si="11"/>
      </c>
      <c r="X27" s="211">
        <f t="shared" si="12"/>
      </c>
    </row>
    <row r="28" spans="1:24" ht="15.75">
      <c r="A28" s="208">
        <f t="shared" si="0"/>
      </c>
      <c r="B28" s="208">
        <f t="shared" si="1"/>
      </c>
      <c r="C28" s="208">
        <f t="shared" si="6"/>
      </c>
      <c r="D28" s="208"/>
      <c r="E28" s="228">
        <v>6</v>
      </c>
      <c r="F28" s="59">
        <v>38.69625520110957</v>
      </c>
      <c r="G28" s="210">
        <f t="shared" si="7"/>
        <v>0.38696255201109575</v>
      </c>
      <c r="H28" s="23">
        <f t="shared" si="8"/>
        <v>0.48705496132588133</v>
      </c>
      <c r="I28" s="226">
        <v>1.4674724999999997</v>
      </c>
      <c r="J28" s="227">
        <v>681</v>
      </c>
      <c r="K28" s="23">
        <f aca="true" t="shared" si="15" ref="K28:K91">H28*I28/SQRT(J28)</f>
        <v>0.027388887180296872</v>
      </c>
      <c r="L28" s="1"/>
      <c r="M28" s="123">
        <v>38.40045198884698</v>
      </c>
      <c r="N28" s="210">
        <f t="shared" si="2"/>
        <v>0.38400451988846984</v>
      </c>
      <c r="O28" s="23">
        <f t="shared" si="3"/>
        <v>0.4863589709193155</v>
      </c>
      <c r="P28">
        <v>1.2999426569011134</v>
      </c>
      <c r="Q28" s="125">
        <v>983</v>
      </c>
      <c r="R28">
        <f t="shared" si="9"/>
        <v>0.020165285126302928</v>
      </c>
      <c r="T28">
        <f t="shared" si="14"/>
        <v>0.08697123724711053</v>
      </c>
      <c r="U28" s="211">
        <f t="shared" si="5"/>
      </c>
      <c r="V28" s="211">
        <f t="shared" si="10"/>
      </c>
      <c r="W28" s="211">
        <f t="shared" si="11"/>
      </c>
      <c r="X28" s="211">
        <f t="shared" si="12"/>
      </c>
    </row>
    <row r="29" spans="1:24" ht="15.75">
      <c r="A29" s="208">
        <f t="shared" si="0"/>
      </c>
      <c r="B29" s="208">
        <f t="shared" si="1"/>
      </c>
      <c r="C29" s="208">
        <f t="shared" si="6"/>
      </c>
      <c r="D29" s="208"/>
      <c r="E29" s="228">
        <v>7</v>
      </c>
      <c r="F29" s="59">
        <v>39.93993993993994</v>
      </c>
      <c r="G29" s="210">
        <f t="shared" si="7"/>
        <v>0.3993993993993994</v>
      </c>
      <c r="H29" s="23">
        <f t="shared" si="8"/>
        <v>0.4897749678768796</v>
      </c>
      <c r="I29" s="226">
        <v>1.4674724999999997</v>
      </c>
      <c r="J29" s="227">
        <v>652</v>
      </c>
      <c r="K29" s="23">
        <f t="shared" si="15"/>
        <v>0.028147689937719135</v>
      </c>
      <c r="L29" s="1"/>
      <c r="M29" s="123">
        <v>36.29189700734907</v>
      </c>
      <c r="N29" s="210">
        <f t="shared" si="2"/>
        <v>0.3629189700734907</v>
      </c>
      <c r="O29" s="23">
        <f t="shared" si="3"/>
        <v>0.48084175279845187</v>
      </c>
      <c r="P29">
        <v>1.2999426569011134</v>
      </c>
      <c r="Q29" s="125">
        <v>1026</v>
      </c>
      <c r="R29">
        <f t="shared" si="9"/>
        <v>0.019514286927789733</v>
      </c>
      <c r="T29">
        <f t="shared" si="14"/>
        <v>1.0651050710358847</v>
      </c>
      <c r="U29" s="211">
        <f t="shared" si="5"/>
      </c>
      <c r="V29" s="211">
        <f t="shared" si="10"/>
      </c>
      <c r="W29" s="211">
        <f t="shared" si="11"/>
      </c>
      <c r="X29" s="211">
        <f t="shared" si="12"/>
      </c>
    </row>
    <row r="30" spans="1:24" s="218" customFormat="1" ht="15.75">
      <c r="A30" s="208">
        <f t="shared" si="0"/>
      </c>
      <c r="B30" s="208">
        <f t="shared" si="1"/>
      </c>
      <c r="C30" s="208">
        <f t="shared" si="6"/>
      </c>
      <c r="D30" s="216"/>
      <c r="E30" s="228">
        <v>8</v>
      </c>
      <c r="F30" s="59">
        <v>34.61538461538461</v>
      </c>
      <c r="G30" s="210">
        <f t="shared" si="7"/>
        <v>0.34615384615384615</v>
      </c>
      <c r="H30" s="23">
        <f t="shared" si="8"/>
        <v>0.47574295680203776</v>
      </c>
      <c r="I30" s="226">
        <v>1.4674724999999997</v>
      </c>
      <c r="J30" s="227">
        <v>584</v>
      </c>
      <c r="K30" s="23">
        <f t="shared" si="15"/>
        <v>0.02888922659490591</v>
      </c>
      <c r="L30" s="1"/>
      <c r="M30" s="123">
        <v>36.30664880978097</v>
      </c>
      <c r="N30" s="210">
        <f t="shared" si="2"/>
        <v>0.36306648809780967</v>
      </c>
      <c r="O30" s="23">
        <f t="shared" si="3"/>
        <v>0.48088378358823114</v>
      </c>
      <c r="P30">
        <v>1.2999426569011134</v>
      </c>
      <c r="Q30" s="125">
        <v>970</v>
      </c>
      <c r="R30">
        <f t="shared" si="9"/>
        <v>0.020071436694377914</v>
      </c>
      <c r="S30"/>
      <c r="T30">
        <f t="shared" si="14"/>
        <v>-0.48078136630598794</v>
      </c>
      <c r="U30" s="211">
        <f t="shared" si="5"/>
      </c>
      <c r="V30" s="211">
        <f t="shared" si="10"/>
      </c>
      <c r="W30" s="211">
        <f t="shared" si="11"/>
      </c>
      <c r="X30" s="211">
        <f t="shared" si="12"/>
      </c>
    </row>
    <row r="31" spans="1:24" ht="15.75">
      <c r="A31" s="208">
        <f t="shared" si="0"/>
      </c>
      <c r="B31" s="208">
        <f t="shared" si="1"/>
      </c>
      <c r="C31" s="208">
        <f t="shared" si="6"/>
      </c>
      <c r="D31" s="208"/>
      <c r="E31" s="228">
        <v>9</v>
      </c>
      <c r="F31" s="59">
        <v>45.44049459041731</v>
      </c>
      <c r="G31" s="210">
        <f t="shared" si="7"/>
        <v>0.4544049459041731</v>
      </c>
      <c r="H31" s="23">
        <f t="shared" si="8"/>
        <v>0.4979167511160863</v>
      </c>
      <c r="I31" s="226">
        <v>1.4674724999999997</v>
      </c>
      <c r="J31" s="227">
        <v>604</v>
      </c>
      <c r="K31" s="23">
        <f t="shared" si="15"/>
        <v>0.029730912541621125</v>
      </c>
      <c r="L31" s="1"/>
      <c r="M31" s="123">
        <v>42.159137696086844</v>
      </c>
      <c r="N31" s="210">
        <f t="shared" si="2"/>
        <v>0.42159137696086846</v>
      </c>
      <c r="O31" s="23">
        <f t="shared" si="3"/>
        <v>0.49381381899771437</v>
      </c>
      <c r="P31">
        <v>1.2999426569011134</v>
      </c>
      <c r="Q31" s="125">
        <v>946</v>
      </c>
      <c r="R31">
        <f t="shared" si="9"/>
        <v>0.020870933104629428</v>
      </c>
      <c r="T31">
        <f t="shared" si="14"/>
        <v>0.903326986632533</v>
      </c>
      <c r="U31" s="211">
        <f t="shared" si="5"/>
      </c>
      <c r="V31" s="211">
        <f t="shared" si="10"/>
      </c>
      <c r="W31" s="211">
        <f t="shared" si="11"/>
      </c>
      <c r="X31" s="211">
        <f t="shared" si="12"/>
      </c>
    </row>
    <row r="32" spans="1:24" ht="15.75">
      <c r="A32" s="208" t="str">
        <f t="shared" si="0"/>
        <v>*</v>
      </c>
      <c r="B32" s="208" t="str">
        <f t="shared" si="1"/>
        <v>*</v>
      </c>
      <c r="C32" s="208">
        <f t="shared" si="6"/>
      </c>
      <c r="D32" s="208"/>
      <c r="E32" s="225" t="s">
        <v>30</v>
      </c>
      <c r="F32" s="59">
        <v>46.28224582701062</v>
      </c>
      <c r="G32" s="210">
        <f t="shared" si="7"/>
        <v>0.4628224582701062</v>
      </c>
      <c r="H32" s="23">
        <f t="shared" si="8"/>
        <v>0.498615914698801</v>
      </c>
      <c r="I32" s="226">
        <v>1.4674724999999997</v>
      </c>
      <c r="J32" s="227">
        <v>683</v>
      </c>
      <c r="K32" s="23">
        <f t="shared" si="15"/>
        <v>0.027997919189603575</v>
      </c>
      <c r="L32" s="1"/>
      <c r="M32" s="123">
        <v>39.488702172971806</v>
      </c>
      <c r="N32" s="210">
        <f t="shared" si="2"/>
        <v>0.39488702172971807</v>
      </c>
      <c r="O32" s="23">
        <f t="shared" si="3"/>
        <v>0.488826412747052</v>
      </c>
      <c r="P32">
        <v>1.2999426569011134</v>
      </c>
      <c r="Q32" s="125">
        <v>950</v>
      </c>
      <c r="R32">
        <f t="shared" si="9"/>
        <v>0.02061660055420652</v>
      </c>
      <c r="T32">
        <f t="shared" si="14"/>
        <v>1.9538724378841783</v>
      </c>
      <c r="U32" s="211" t="str">
        <f t="shared" si="5"/>
        <v>*</v>
      </c>
      <c r="V32" s="211" t="str">
        <f t="shared" si="10"/>
        <v>*</v>
      </c>
      <c r="W32" s="211">
        <f t="shared" si="11"/>
      </c>
      <c r="X32" s="211">
        <f t="shared" si="12"/>
      </c>
    </row>
    <row r="33" spans="1:24" ht="15.75">
      <c r="A33" s="208" t="e">
        <f t="shared" si="0"/>
        <v>#DIV/0!</v>
      </c>
      <c r="B33" s="208" t="e">
        <f t="shared" si="1"/>
        <v>#DIV/0!</v>
      </c>
      <c r="C33" s="208" t="e">
        <f t="shared" si="6"/>
        <v>#DIV/0!</v>
      </c>
      <c r="D33" s="208"/>
      <c r="E33" s="225"/>
      <c r="F33" s="212"/>
      <c r="G33" s="210">
        <f t="shared" si="7"/>
        <v>0</v>
      </c>
      <c r="H33" s="23">
        <f t="shared" si="8"/>
        <v>0</v>
      </c>
      <c r="I33" s="185">
        <v>1.224744871391589</v>
      </c>
      <c r="J33" s="229"/>
      <c r="K33" s="23" t="e">
        <f t="shared" si="15"/>
        <v>#DIV/0!</v>
      </c>
      <c r="L33" s="1"/>
      <c r="M33" s="123"/>
      <c r="N33" s="210">
        <f t="shared" si="2"/>
        <v>0</v>
      </c>
      <c r="O33" s="23">
        <f t="shared" si="3"/>
        <v>0</v>
      </c>
      <c r="P33" s="215"/>
      <c r="Q33" s="125"/>
      <c r="R33" t="e">
        <f t="shared" si="9"/>
        <v>#DIV/0!</v>
      </c>
      <c r="T33" t="e">
        <f t="shared" si="14"/>
        <v>#DIV/0!</v>
      </c>
      <c r="U33" s="211" t="e">
        <f t="shared" si="5"/>
        <v>#DIV/0!</v>
      </c>
      <c r="V33" s="211" t="e">
        <f t="shared" si="10"/>
        <v>#DIV/0!</v>
      </c>
      <c r="W33" s="211" t="e">
        <f t="shared" si="11"/>
        <v>#DIV/0!</v>
      </c>
      <c r="X33" s="211" t="e">
        <f t="shared" si="12"/>
        <v>#DIV/0!</v>
      </c>
    </row>
    <row r="34" spans="1:24" ht="15.75">
      <c r="A34" s="208" t="e">
        <f t="shared" si="0"/>
        <v>#DIV/0!</v>
      </c>
      <c r="B34" s="208" t="e">
        <f t="shared" si="1"/>
        <v>#DIV/0!</v>
      </c>
      <c r="C34" s="208" t="e">
        <f t="shared" si="6"/>
        <v>#DIV/0!</v>
      </c>
      <c r="E34" s="224" t="s">
        <v>10</v>
      </c>
      <c r="F34" s="212"/>
      <c r="G34" s="210">
        <f t="shared" si="7"/>
        <v>0</v>
      </c>
      <c r="H34" s="23">
        <f t="shared" si="8"/>
        <v>0</v>
      </c>
      <c r="I34" s="185">
        <v>1.224744871391589</v>
      </c>
      <c r="J34" s="229"/>
      <c r="K34" s="23" t="e">
        <f t="shared" si="15"/>
        <v>#DIV/0!</v>
      </c>
      <c r="L34" s="1"/>
      <c r="M34" s="123"/>
      <c r="N34" s="210">
        <f t="shared" si="2"/>
        <v>0</v>
      </c>
      <c r="O34" s="23">
        <f t="shared" si="3"/>
        <v>0</v>
      </c>
      <c r="P34" s="215"/>
      <c r="Q34" s="125"/>
      <c r="R34" t="e">
        <f t="shared" si="9"/>
        <v>#DIV/0!</v>
      </c>
      <c r="T34" t="e">
        <f t="shared" si="14"/>
        <v>#DIV/0!</v>
      </c>
      <c r="U34" s="211" t="e">
        <f t="shared" si="5"/>
        <v>#DIV/0!</v>
      </c>
      <c r="V34" s="211" t="e">
        <f t="shared" si="10"/>
        <v>#DIV/0!</v>
      </c>
      <c r="W34" s="211" t="e">
        <f t="shared" si="11"/>
        <v>#DIV/0!</v>
      </c>
      <c r="X34" s="211" t="e">
        <f t="shared" si="12"/>
        <v>#DIV/0!</v>
      </c>
    </row>
    <row r="35" spans="1:24" ht="15.75">
      <c r="A35" s="208" t="str">
        <f t="shared" si="0"/>
        <v>*</v>
      </c>
      <c r="B35" s="208" t="str">
        <f t="shared" si="1"/>
        <v>*</v>
      </c>
      <c r="C35" s="208" t="str">
        <f t="shared" si="6"/>
        <v>*</v>
      </c>
      <c r="E35" s="230" t="s">
        <v>12</v>
      </c>
      <c r="F35" s="9">
        <v>44.9</v>
      </c>
      <c r="G35" s="210">
        <f t="shared" si="7"/>
        <v>0.449</v>
      </c>
      <c r="H35" s="23">
        <f t="shared" si="8"/>
        <v>0.49739219937590495</v>
      </c>
      <c r="I35" s="185">
        <v>1.224744871391589</v>
      </c>
      <c r="J35" s="231">
        <v>2553</v>
      </c>
      <c r="K35" s="23">
        <f t="shared" si="15"/>
        <v>0.012056442855837502</v>
      </c>
      <c r="L35" s="1"/>
      <c r="M35" s="123">
        <v>37.00232043754148</v>
      </c>
      <c r="N35" s="210">
        <f t="shared" si="2"/>
        <v>0.3700232043754148</v>
      </c>
      <c r="O35" s="23">
        <f t="shared" si="3"/>
        <v>0.4828105556003978</v>
      </c>
      <c r="P35">
        <v>1.2999426569011134</v>
      </c>
      <c r="Q35" s="125">
        <v>960</v>
      </c>
      <c r="R35">
        <f t="shared" si="9"/>
        <v>0.020256543222735544</v>
      </c>
      <c r="T35">
        <f t="shared" si="14"/>
        <v>3.350310297783943</v>
      </c>
      <c r="U35" s="211" t="str">
        <f t="shared" si="5"/>
        <v>*</v>
      </c>
      <c r="V35" s="211" t="str">
        <f t="shared" si="10"/>
        <v>*</v>
      </c>
      <c r="W35" s="211" t="str">
        <f t="shared" si="11"/>
        <v>*</v>
      </c>
      <c r="X35" s="211" t="str">
        <f t="shared" si="12"/>
        <v>*</v>
      </c>
    </row>
    <row r="36" spans="1:24" ht="15.75">
      <c r="A36" s="208" t="str">
        <f t="shared" si="0"/>
        <v>*</v>
      </c>
      <c r="B36" s="208" t="str">
        <f t="shared" si="1"/>
        <v>*</v>
      </c>
      <c r="C36" s="208" t="str">
        <f t="shared" si="6"/>
        <v>*</v>
      </c>
      <c r="E36" s="230" t="s">
        <v>13</v>
      </c>
      <c r="F36" s="9">
        <v>46.9</v>
      </c>
      <c r="G36" s="210">
        <f t="shared" si="7"/>
        <v>0.469</v>
      </c>
      <c r="H36" s="23">
        <f t="shared" si="8"/>
        <v>0.49903807469971667</v>
      </c>
      <c r="I36" s="185">
        <v>1.224744871391589</v>
      </c>
      <c r="J36" s="231">
        <v>3407</v>
      </c>
      <c r="K36" s="23">
        <f t="shared" si="15"/>
        <v>0.010471122603168676</v>
      </c>
      <c r="L36" s="1"/>
      <c r="M36" s="123">
        <v>36.85119860771447</v>
      </c>
      <c r="N36" s="210">
        <f t="shared" si="2"/>
        <v>0.36851198607714475</v>
      </c>
      <c r="O36" s="23">
        <f t="shared" si="3"/>
        <v>0.48240118386527936</v>
      </c>
      <c r="P36">
        <v>1.2999426569011134</v>
      </c>
      <c r="Q36" s="125">
        <v>1227</v>
      </c>
      <c r="R36">
        <f t="shared" si="9"/>
        <v>0.017902359693098925</v>
      </c>
      <c r="T36">
        <f t="shared" si="14"/>
        <v>4.8451799029803455</v>
      </c>
      <c r="U36" s="211" t="str">
        <f t="shared" si="5"/>
        <v>*</v>
      </c>
      <c r="V36" s="211" t="str">
        <f t="shared" si="10"/>
        <v>*</v>
      </c>
      <c r="W36" s="211" t="str">
        <f t="shared" si="11"/>
        <v>*</v>
      </c>
      <c r="X36" s="211" t="str">
        <f t="shared" si="12"/>
        <v>*</v>
      </c>
    </row>
    <row r="37" spans="1:24" ht="15.75">
      <c r="A37" s="208" t="str">
        <f t="shared" si="0"/>
        <v>*</v>
      </c>
      <c r="B37" s="208" t="str">
        <f t="shared" si="1"/>
        <v>*</v>
      </c>
      <c r="C37" s="208" t="str">
        <f t="shared" si="6"/>
        <v>*</v>
      </c>
      <c r="E37" s="230" t="s">
        <v>14</v>
      </c>
      <c r="F37" s="9">
        <v>42.1</v>
      </c>
      <c r="G37" s="210">
        <f t="shared" si="7"/>
        <v>0.42100000000000004</v>
      </c>
      <c r="H37" s="23">
        <f t="shared" si="8"/>
        <v>0.4937195560234575</v>
      </c>
      <c r="I37" s="185">
        <v>1.224744871391589</v>
      </c>
      <c r="J37" s="231">
        <v>3048</v>
      </c>
      <c r="K37" s="23">
        <f t="shared" si="15"/>
        <v>0.010952631546586216</v>
      </c>
      <c r="L37" s="1"/>
      <c r="M37" s="123">
        <v>34.49415714979282</v>
      </c>
      <c r="N37" s="210">
        <f t="shared" si="2"/>
        <v>0.3449415714979282</v>
      </c>
      <c r="O37" s="23">
        <f t="shared" si="3"/>
        <v>0.47534922294084786</v>
      </c>
      <c r="P37">
        <v>1.2999426569011134</v>
      </c>
      <c r="Q37" s="125">
        <v>987</v>
      </c>
      <c r="R37">
        <f t="shared" si="9"/>
        <v>0.0196688245833618</v>
      </c>
      <c r="T37">
        <f t="shared" si="14"/>
        <v>3.3784638532041926</v>
      </c>
      <c r="U37" s="211" t="str">
        <f t="shared" si="5"/>
        <v>*</v>
      </c>
      <c r="V37" s="211" t="str">
        <f t="shared" si="10"/>
        <v>*</v>
      </c>
      <c r="W37" s="211" t="str">
        <f t="shared" si="11"/>
        <v>*</v>
      </c>
      <c r="X37" s="211" t="str">
        <f t="shared" si="12"/>
        <v>*</v>
      </c>
    </row>
    <row r="38" spans="1:24" ht="15.75">
      <c r="A38" s="208" t="str">
        <f t="shared" si="0"/>
        <v>*</v>
      </c>
      <c r="B38" s="208" t="str">
        <f t="shared" si="1"/>
        <v>*</v>
      </c>
      <c r="C38" s="208" t="str">
        <f t="shared" si="6"/>
        <v>*</v>
      </c>
      <c r="E38" s="230" t="s">
        <v>15</v>
      </c>
      <c r="F38" s="9">
        <v>44.7</v>
      </c>
      <c r="G38" s="210">
        <f t="shared" si="7"/>
        <v>0.447</v>
      </c>
      <c r="H38" s="23">
        <f t="shared" si="8"/>
        <v>0.49718306487651004</v>
      </c>
      <c r="I38" s="185">
        <v>1.224744871391589</v>
      </c>
      <c r="J38" s="231">
        <v>2721</v>
      </c>
      <c r="K38" s="23">
        <f t="shared" si="15"/>
        <v>0.01167340856284885</v>
      </c>
      <c r="L38" s="1"/>
      <c r="M38" s="123">
        <v>36.19234466998136</v>
      </c>
      <c r="N38" s="210">
        <f t="shared" si="2"/>
        <v>0.3619234466998136</v>
      </c>
      <c r="O38" s="23">
        <f t="shared" si="3"/>
        <v>0.4805568285111978</v>
      </c>
      <c r="P38">
        <v>1.2999426569011134</v>
      </c>
      <c r="Q38" s="125">
        <v>867</v>
      </c>
      <c r="R38">
        <f t="shared" si="9"/>
        <v>0.021215799339514105</v>
      </c>
      <c r="T38">
        <f t="shared" si="14"/>
        <v>3.513345236567071</v>
      </c>
      <c r="U38" s="211" t="str">
        <f t="shared" si="5"/>
        <v>*</v>
      </c>
      <c r="V38" s="211" t="str">
        <f t="shared" si="10"/>
        <v>*</v>
      </c>
      <c r="W38" s="211" t="str">
        <f t="shared" si="11"/>
        <v>*</v>
      </c>
      <c r="X38" s="211" t="str">
        <f t="shared" si="12"/>
        <v>*</v>
      </c>
    </row>
    <row r="39" spans="1:24" ht="15.75">
      <c r="A39" s="208" t="str">
        <f t="shared" si="0"/>
        <v>*</v>
      </c>
      <c r="B39" s="208" t="str">
        <f t="shared" si="1"/>
        <v>*</v>
      </c>
      <c r="C39" s="208" t="str">
        <f t="shared" si="6"/>
        <v>*</v>
      </c>
      <c r="E39" s="230" t="s">
        <v>16</v>
      </c>
      <c r="F39" s="61">
        <v>47.55480607082631</v>
      </c>
      <c r="G39" s="210">
        <f t="shared" si="7"/>
        <v>0.4755480607082631</v>
      </c>
      <c r="H39" s="23">
        <f t="shared" si="8"/>
        <v>0.49940174475553567</v>
      </c>
      <c r="I39" s="185">
        <v>1.224744871391589</v>
      </c>
      <c r="J39" s="231">
        <v>3251</v>
      </c>
      <c r="K39" s="23">
        <f t="shared" si="15"/>
        <v>0.010727220311563933</v>
      </c>
      <c r="L39" s="1"/>
      <c r="M39" s="123">
        <v>35.427929742734804</v>
      </c>
      <c r="N39" s="210">
        <f t="shared" si="2"/>
        <v>0.35427929742734804</v>
      </c>
      <c r="O39" s="23">
        <f t="shared" si="3"/>
        <v>0.47829434121859804</v>
      </c>
      <c r="P39">
        <v>1.2999426569011134</v>
      </c>
      <c r="Q39" s="125">
        <v>1051</v>
      </c>
      <c r="R39">
        <f t="shared" si="9"/>
        <v>0.019178652040748822</v>
      </c>
      <c r="T39">
        <f t="shared" si="14"/>
        <v>5.518525663604626</v>
      </c>
      <c r="U39" s="211" t="str">
        <f t="shared" si="5"/>
        <v>*</v>
      </c>
      <c r="V39" s="211" t="str">
        <f t="shared" si="10"/>
        <v>*</v>
      </c>
      <c r="W39" s="211" t="str">
        <f t="shared" si="11"/>
        <v>*</v>
      </c>
      <c r="X39" s="211" t="str">
        <f t="shared" si="12"/>
        <v>*</v>
      </c>
    </row>
    <row r="40" spans="1:24" ht="15.75">
      <c r="A40" s="208" t="str">
        <f t="shared" si="0"/>
        <v>*</v>
      </c>
      <c r="B40" s="208" t="str">
        <f t="shared" si="1"/>
        <v>*</v>
      </c>
      <c r="C40" s="208" t="str">
        <f t="shared" si="6"/>
        <v>*</v>
      </c>
      <c r="E40" s="230" t="s">
        <v>17</v>
      </c>
      <c r="F40" s="9">
        <v>50.5</v>
      </c>
      <c r="G40" s="210">
        <f t="shared" si="7"/>
        <v>0.505</v>
      </c>
      <c r="H40" s="23">
        <f t="shared" si="8"/>
        <v>0.49997499937496875</v>
      </c>
      <c r="I40" s="185">
        <v>1.224744871391589</v>
      </c>
      <c r="J40" s="231">
        <v>2913</v>
      </c>
      <c r="K40" s="23">
        <f t="shared" si="15"/>
        <v>0.011345500929845476</v>
      </c>
      <c r="L40" s="1"/>
      <c r="M40" s="123">
        <v>38.23798141241035</v>
      </c>
      <c r="N40" s="210">
        <f t="shared" si="2"/>
        <v>0.3823798141241035</v>
      </c>
      <c r="O40" s="23">
        <f t="shared" si="3"/>
        <v>0.48596861202604386</v>
      </c>
      <c r="P40">
        <v>1.2999426569011134</v>
      </c>
      <c r="Q40" s="125">
        <v>1024</v>
      </c>
      <c r="R40">
        <f t="shared" si="9"/>
        <v>0.019741604021490056</v>
      </c>
      <c r="T40">
        <f t="shared" si="14"/>
        <v>5.385276141278053</v>
      </c>
      <c r="U40" s="211" t="str">
        <f t="shared" si="5"/>
        <v>*</v>
      </c>
      <c r="V40" s="211" t="str">
        <f t="shared" si="10"/>
        <v>*</v>
      </c>
      <c r="W40" s="211" t="str">
        <f t="shared" si="11"/>
        <v>*</v>
      </c>
      <c r="X40" s="211" t="str">
        <f t="shared" si="12"/>
        <v>*</v>
      </c>
    </row>
    <row r="41" spans="1:24" ht="15.75">
      <c r="A41" s="208" t="str">
        <f t="shared" si="0"/>
        <v>*</v>
      </c>
      <c r="B41" s="208" t="str">
        <f t="shared" si="1"/>
        <v>*</v>
      </c>
      <c r="C41" s="208" t="str">
        <f t="shared" si="6"/>
        <v>*</v>
      </c>
      <c r="E41" s="230" t="s">
        <v>18</v>
      </c>
      <c r="F41" s="62">
        <v>52.5934861278649</v>
      </c>
      <c r="G41" s="210">
        <f t="shared" si="7"/>
        <v>0.525934861278649</v>
      </c>
      <c r="H41" s="23">
        <f t="shared" si="8"/>
        <v>0.4993269299471612</v>
      </c>
      <c r="I41" s="185">
        <v>1.224744871391589</v>
      </c>
      <c r="J41" s="231">
        <v>3502</v>
      </c>
      <c r="K41" s="23">
        <f t="shared" si="15"/>
        <v>0.010334097338700441</v>
      </c>
      <c r="L41" s="2"/>
      <c r="M41" s="123">
        <v>43.49726280621445</v>
      </c>
      <c r="N41" s="210">
        <f t="shared" si="2"/>
        <v>0.4349726280621445</v>
      </c>
      <c r="O41" s="23">
        <f t="shared" si="3"/>
        <v>0.4957534073497184</v>
      </c>
      <c r="P41">
        <v>1.2999426569011134</v>
      </c>
      <c r="Q41" s="125">
        <v>1048</v>
      </c>
      <c r="R41">
        <f t="shared" si="9"/>
        <v>0.01990715791894578</v>
      </c>
      <c r="T41">
        <f t="shared" si="14"/>
        <v>4.055448749254427</v>
      </c>
      <c r="U41" s="211" t="str">
        <f t="shared" si="5"/>
        <v>*</v>
      </c>
      <c r="V41" s="211" t="str">
        <f t="shared" si="10"/>
        <v>*</v>
      </c>
      <c r="W41" s="211" t="str">
        <f t="shared" si="11"/>
        <v>*</v>
      </c>
      <c r="X41" s="211" t="str">
        <f t="shared" si="12"/>
        <v>*</v>
      </c>
    </row>
    <row r="42" spans="1:24" ht="15.75">
      <c r="A42" s="208" t="str">
        <f t="shared" si="0"/>
        <v>*</v>
      </c>
      <c r="B42" s="208" t="str">
        <f t="shared" si="1"/>
        <v>*</v>
      </c>
      <c r="C42" s="208" t="str">
        <f t="shared" si="6"/>
        <v>*</v>
      </c>
      <c r="E42" s="230" t="s">
        <v>19</v>
      </c>
      <c r="F42" s="9">
        <v>51</v>
      </c>
      <c r="G42" s="210">
        <f t="shared" si="7"/>
        <v>0.51</v>
      </c>
      <c r="H42" s="23">
        <f t="shared" si="8"/>
        <v>0.4998999899979995</v>
      </c>
      <c r="I42" s="185">
        <v>1.224744871391589</v>
      </c>
      <c r="J42" s="231">
        <v>3660</v>
      </c>
      <c r="K42" s="23">
        <f t="shared" si="15"/>
        <v>0.01012017948392642</v>
      </c>
      <c r="L42" s="1"/>
      <c r="M42" s="123">
        <v>36.14289339992343</v>
      </c>
      <c r="N42" s="210">
        <f t="shared" si="2"/>
        <v>0.3614289339992343</v>
      </c>
      <c r="O42" s="23">
        <f t="shared" si="3"/>
        <v>0.4804144665467636</v>
      </c>
      <c r="P42">
        <v>1.2999426569011134</v>
      </c>
      <c r="Q42" s="125">
        <v>1440</v>
      </c>
      <c r="R42">
        <f t="shared" si="9"/>
        <v>0.016457316665631813</v>
      </c>
      <c r="T42">
        <f t="shared" si="14"/>
        <v>7.6900250517828646</v>
      </c>
      <c r="U42" s="211" t="str">
        <f t="shared" si="5"/>
        <v>*</v>
      </c>
      <c r="V42" s="211" t="str">
        <f t="shared" si="10"/>
        <v>*</v>
      </c>
      <c r="W42" s="211" t="str">
        <f t="shared" si="11"/>
        <v>*</v>
      </c>
      <c r="X42" s="211" t="str">
        <f t="shared" si="12"/>
        <v>*</v>
      </c>
    </row>
    <row r="43" spans="1:24" ht="15.75">
      <c r="A43" s="208" t="str">
        <f t="shared" si="0"/>
        <v>*</v>
      </c>
      <c r="B43" s="208" t="str">
        <f t="shared" si="1"/>
        <v>*</v>
      </c>
      <c r="C43" s="208" t="str">
        <f t="shared" si="6"/>
        <v>*</v>
      </c>
      <c r="E43" s="230" t="s">
        <v>20</v>
      </c>
      <c r="F43" s="9">
        <v>47.9</v>
      </c>
      <c r="G43" s="210">
        <f t="shared" si="7"/>
        <v>0.479</v>
      </c>
      <c r="H43" s="23">
        <f t="shared" si="8"/>
        <v>0.4995588053472784</v>
      </c>
      <c r="I43" s="185">
        <v>1.224744871391589</v>
      </c>
      <c r="J43" s="231">
        <v>3062</v>
      </c>
      <c r="K43" s="23">
        <f t="shared" si="15"/>
        <v>0.011056805110672278</v>
      </c>
      <c r="L43" s="1"/>
      <c r="M43" s="123">
        <v>36.59096787994509</v>
      </c>
      <c r="N43" s="210">
        <f t="shared" si="2"/>
        <v>0.3659096787994509</v>
      </c>
      <c r="O43" s="23">
        <f t="shared" si="3"/>
        <v>0.4816843216883165</v>
      </c>
      <c r="P43">
        <v>1.2999426569011134</v>
      </c>
      <c r="Q43" s="125">
        <v>823</v>
      </c>
      <c r="R43">
        <f t="shared" si="9"/>
        <v>0.021826635115720142</v>
      </c>
      <c r="T43">
        <f t="shared" si="14"/>
        <v>4.622076746444476</v>
      </c>
      <c r="U43" s="211" t="str">
        <f t="shared" si="5"/>
        <v>*</v>
      </c>
      <c r="V43" s="211" t="str">
        <f t="shared" si="10"/>
        <v>*</v>
      </c>
      <c r="W43" s="211" t="str">
        <f t="shared" si="11"/>
        <v>*</v>
      </c>
      <c r="X43" s="211" t="str">
        <f t="shared" si="12"/>
        <v>*</v>
      </c>
    </row>
    <row r="44" spans="1:24" ht="15.75">
      <c r="A44" s="208" t="e">
        <f t="shared" si="0"/>
        <v>#DIV/0!</v>
      </c>
      <c r="B44" s="208" t="e">
        <f t="shared" si="1"/>
        <v>#DIV/0!</v>
      </c>
      <c r="C44" s="208" t="e">
        <f t="shared" si="6"/>
        <v>#DIV/0!</v>
      </c>
      <c r="E44" s="230"/>
      <c r="F44" s="212"/>
      <c r="G44" s="210">
        <f t="shared" si="7"/>
        <v>0</v>
      </c>
      <c r="H44" s="23">
        <f t="shared" si="8"/>
        <v>0</v>
      </c>
      <c r="I44" s="185">
        <v>1.224744871391589</v>
      </c>
      <c r="J44" s="36"/>
      <c r="K44" s="23" t="e">
        <f>H44*I44/SQRT(J44)</f>
        <v>#DIV/0!</v>
      </c>
      <c r="L44" s="1"/>
      <c r="M44" s="123"/>
      <c r="N44" s="210">
        <f t="shared" si="2"/>
        <v>0</v>
      </c>
      <c r="O44" s="23">
        <f t="shared" si="3"/>
        <v>0</v>
      </c>
      <c r="P44" s="215"/>
      <c r="Q44" s="125"/>
      <c r="R44" t="e">
        <f t="shared" si="9"/>
        <v>#DIV/0!</v>
      </c>
      <c r="T44" t="e">
        <f t="shared" si="14"/>
        <v>#DIV/0!</v>
      </c>
      <c r="U44" s="211" t="e">
        <f t="shared" si="5"/>
        <v>#DIV/0!</v>
      </c>
      <c r="V44" s="211" t="e">
        <f t="shared" si="10"/>
        <v>#DIV/0!</v>
      </c>
      <c r="W44" s="211" t="e">
        <f t="shared" si="11"/>
        <v>#DIV/0!</v>
      </c>
      <c r="X44" s="211" t="e">
        <f t="shared" si="12"/>
        <v>#DIV/0!</v>
      </c>
    </row>
    <row r="45" spans="1:24" ht="15.75">
      <c r="A45" s="208" t="str">
        <f t="shared" si="0"/>
        <v>*</v>
      </c>
      <c r="B45" s="208" t="str">
        <f t="shared" si="1"/>
        <v>*</v>
      </c>
      <c r="C45" s="208" t="str">
        <f t="shared" si="6"/>
        <v>*</v>
      </c>
      <c r="E45" s="230" t="s">
        <v>27</v>
      </c>
      <c r="F45" s="9">
        <v>48.5</v>
      </c>
      <c r="G45" s="210">
        <f t="shared" si="7"/>
        <v>0.485</v>
      </c>
      <c r="H45" s="23">
        <f t="shared" si="8"/>
        <v>0.4997749493522059</v>
      </c>
      <c r="I45" s="185">
        <v>1.224744871391589</v>
      </c>
      <c r="J45" s="232">
        <v>22513</v>
      </c>
      <c r="K45" s="23">
        <f>H45*I45/SQRT(J45)</f>
        <v>0.004079467031276564</v>
      </c>
      <c r="L45" s="1"/>
      <c r="M45" s="123">
        <v>38.03824623454261</v>
      </c>
      <c r="N45" s="210">
        <f t="shared" si="2"/>
        <v>0.3803824623454261</v>
      </c>
      <c r="O45" s="23">
        <f t="shared" si="3"/>
        <v>0.48548083863882474</v>
      </c>
      <c r="P45">
        <v>1.2999426569011134</v>
      </c>
      <c r="Q45" s="125">
        <v>7628</v>
      </c>
      <c r="R45">
        <f t="shared" si="9"/>
        <v>0.007225883351711642</v>
      </c>
      <c r="T45">
        <f t="shared" si="14"/>
        <v>12.607685315505408</v>
      </c>
      <c r="U45" s="211" t="str">
        <f t="shared" si="5"/>
        <v>*</v>
      </c>
      <c r="V45" s="211" t="str">
        <f t="shared" si="10"/>
        <v>*</v>
      </c>
      <c r="W45" s="211" t="str">
        <f t="shared" si="11"/>
        <v>*</v>
      </c>
      <c r="X45" s="211" t="str">
        <f t="shared" si="12"/>
        <v>*</v>
      </c>
    </row>
    <row r="46" spans="1:24" ht="15.75">
      <c r="A46" s="208" t="str">
        <f t="shared" si="0"/>
        <v>*</v>
      </c>
      <c r="B46" s="208" t="str">
        <f t="shared" si="1"/>
        <v>*</v>
      </c>
      <c r="C46" s="208" t="str">
        <f t="shared" si="6"/>
        <v>*</v>
      </c>
      <c r="E46" s="230" t="s">
        <v>28</v>
      </c>
      <c r="F46" s="9">
        <v>47.1</v>
      </c>
      <c r="G46" s="210">
        <f t="shared" si="7"/>
        <v>0.47100000000000003</v>
      </c>
      <c r="H46" s="23">
        <f t="shared" si="8"/>
        <v>0.4991582915268462</v>
      </c>
      <c r="I46" s="185">
        <v>1.224744871391589</v>
      </c>
      <c r="J46" s="232">
        <v>5604</v>
      </c>
      <c r="K46" s="23">
        <f>H46*I46/SQRT(J46)</f>
        <v>0.008166479116260379</v>
      </c>
      <c r="L46" s="1"/>
      <c r="M46" s="123">
        <v>34.82423828306985</v>
      </c>
      <c r="N46" s="210">
        <f t="shared" si="2"/>
        <v>0.3482423828306985</v>
      </c>
      <c r="O46" s="23">
        <f t="shared" si="3"/>
        <v>0.47641329287824846</v>
      </c>
      <c r="P46">
        <v>1.2999426569011134</v>
      </c>
      <c r="Q46" s="125">
        <v>1799</v>
      </c>
      <c r="R46">
        <f t="shared" si="9"/>
        <v>0.014601332275566809</v>
      </c>
      <c r="T46">
        <f t="shared" si="14"/>
        <v>7.337608520265385</v>
      </c>
      <c r="U46" s="211" t="str">
        <f t="shared" si="5"/>
        <v>*</v>
      </c>
      <c r="V46" s="211" t="str">
        <f t="shared" si="10"/>
        <v>*</v>
      </c>
      <c r="W46" s="211" t="str">
        <f t="shared" si="11"/>
        <v>*</v>
      </c>
      <c r="X46" s="211" t="str">
        <f t="shared" si="12"/>
        <v>*</v>
      </c>
    </row>
    <row r="47" spans="1:24" ht="15.75">
      <c r="A47" s="208" t="e">
        <f t="shared" si="0"/>
        <v>#DIV/0!</v>
      </c>
      <c r="B47" s="208" t="e">
        <f t="shared" si="1"/>
        <v>#DIV/0!</v>
      </c>
      <c r="C47" s="208" t="e">
        <f t="shared" si="6"/>
        <v>#DIV/0!</v>
      </c>
      <c r="E47" s="230"/>
      <c r="F47" s="212"/>
      <c r="G47" s="210">
        <f t="shared" si="7"/>
        <v>0</v>
      </c>
      <c r="H47" s="23">
        <f t="shared" si="8"/>
        <v>0</v>
      </c>
      <c r="I47" s="185">
        <v>1.224744871391589</v>
      </c>
      <c r="J47" s="36"/>
      <c r="K47" s="23" t="e">
        <f t="shared" si="15"/>
        <v>#DIV/0!</v>
      </c>
      <c r="L47" s="1"/>
      <c r="M47" s="123"/>
      <c r="N47" s="210">
        <f t="shared" si="2"/>
        <v>0</v>
      </c>
      <c r="O47" s="23">
        <f t="shared" si="3"/>
        <v>0</v>
      </c>
      <c r="P47" s="215"/>
      <c r="Q47" s="125"/>
      <c r="R47" t="e">
        <f t="shared" si="9"/>
        <v>#DIV/0!</v>
      </c>
      <c r="T47" t="e">
        <f t="shared" si="14"/>
        <v>#DIV/0!</v>
      </c>
      <c r="U47" s="211" t="e">
        <f t="shared" si="5"/>
        <v>#DIV/0!</v>
      </c>
      <c r="V47" s="211" t="e">
        <f t="shared" si="10"/>
        <v>#DIV/0!</v>
      </c>
      <c r="W47" s="211" t="e">
        <f t="shared" si="11"/>
        <v>#DIV/0!</v>
      </c>
      <c r="X47" s="211" t="e">
        <f t="shared" si="12"/>
        <v>#DIV/0!</v>
      </c>
    </row>
    <row r="48" spans="1:24" ht="15.75">
      <c r="A48" s="208" t="e">
        <f t="shared" si="0"/>
        <v>#DIV/0!</v>
      </c>
      <c r="B48" s="208" t="e">
        <f t="shared" si="1"/>
        <v>#DIV/0!</v>
      </c>
      <c r="C48" s="208" t="e">
        <f t="shared" si="6"/>
        <v>#DIV/0!</v>
      </c>
      <c r="E48" s="233" t="s">
        <v>11</v>
      </c>
      <c r="F48" s="212"/>
      <c r="G48" s="210">
        <f t="shared" si="7"/>
        <v>0</v>
      </c>
      <c r="H48" s="23">
        <f t="shared" si="8"/>
        <v>0</v>
      </c>
      <c r="I48" s="185">
        <v>1.224744871391589</v>
      </c>
      <c r="J48" s="36"/>
      <c r="K48" s="23" t="e">
        <f t="shared" si="15"/>
        <v>#DIV/0!</v>
      </c>
      <c r="L48" s="1"/>
      <c r="M48" s="123"/>
      <c r="N48" s="210">
        <f t="shared" si="2"/>
        <v>0</v>
      </c>
      <c r="O48" s="23">
        <f t="shared" si="3"/>
        <v>0</v>
      </c>
      <c r="P48" s="215"/>
      <c r="Q48" s="125"/>
      <c r="R48" t="e">
        <f t="shared" si="9"/>
        <v>#DIV/0!</v>
      </c>
      <c r="T48" t="e">
        <f t="shared" si="14"/>
        <v>#DIV/0!</v>
      </c>
      <c r="U48" s="211" t="e">
        <f t="shared" si="5"/>
        <v>#DIV/0!</v>
      </c>
      <c r="V48" s="211" t="e">
        <f t="shared" si="10"/>
        <v>#DIV/0!</v>
      </c>
      <c r="W48" s="211" t="e">
        <f t="shared" si="11"/>
        <v>#DIV/0!</v>
      </c>
      <c r="X48" s="211" t="e">
        <f t="shared" si="12"/>
        <v>#DIV/0!</v>
      </c>
    </row>
    <row r="49" spans="1:24" ht="15.75">
      <c r="A49" s="208" t="str">
        <f t="shared" si="0"/>
        <v>*</v>
      </c>
      <c r="B49" s="208" t="str">
        <f t="shared" si="1"/>
        <v>*</v>
      </c>
      <c r="C49" s="208" t="str">
        <f t="shared" si="6"/>
        <v>*</v>
      </c>
      <c r="E49" s="230" t="s">
        <v>21</v>
      </c>
      <c r="F49" s="9">
        <v>50.8567415730337</v>
      </c>
      <c r="G49" s="210">
        <f t="shared" si="7"/>
        <v>0.508567415730337</v>
      </c>
      <c r="H49" s="23">
        <f t="shared" si="8"/>
        <v>0.4999265939992626</v>
      </c>
      <c r="I49" s="185">
        <v>1.224744871391589</v>
      </c>
      <c r="J49" s="234">
        <v>6703</v>
      </c>
      <c r="K49" s="23">
        <f t="shared" si="15"/>
        <v>0.0074785475589289035</v>
      </c>
      <c r="L49" s="38"/>
      <c r="M49" s="123">
        <v>39.11770548176439</v>
      </c>
      <c r="N49" s="210">
        <f t="shared" si="2"/>
        <v>0.39117705481764387</v>
      </c>
      <c r="O49" s="23">
        <f t="shared" si="3"/>
        <v>0.4880139000088398</v>
      </c>
      <c r="P49">
        <v>1.2999426569011134</v>
      </c>
      <c r="Q49" s="125">
        <v>2269</v>
      </c>
      <c r="R49">
        <f t="shared" si="9"/>
        <v>0.013318003947620439</v>
      </c>
      <c r="T49">
        <f t="shared" si="14"/>
        <v>7.685586600361275</v>
      </c>
      <c r="U49" s="211" t="str">
        <f t="shared" si="5"/>
        <v>*</v>
      </c>
      <c r="V49" s="211" t="str">
        <f t="shared" si="10"/>
        <v>*</v>
      </c>
      <c r="W49" s="211" t="str">
        <f t="shared" si="11"/>
        <v>*</v>
      </c>
      <c r="X49" s="211" t="str">
        <f t="shared" si="12"/>
        <v>*</v>
      </c>
    </row>
    <row r="50" spans="1:24" ht="15.75">
      <c r="A50" s="208" t="str">
        <f t="shared" si="0"/>
        <v>*</v>
      </c>
      <c r="B50" s="208" t="str">
        <f t="shared" si="1"/>
        <v>*</v>
      </c>
      <c r="C50" s="208" t="str">
        <f t="shared" si="6"/>
        <v>*</v>
      </c>
      <c r="E50" s="230" t="s">
        <v>22</v>
      </c>
      <c r="F50" s="9">
        <v>57.27184779103515</v>
      </c>
      <c r="G50" s="210">
        <f t="shared" si="7"/>
        <v>0.5727184779103515</v>
      </c>
      <c r="H50" s="23">
        <f t="shared" si="8"/>
        <v>0.49468376056871094</v>
      </c>
      <c r="I50" s="185">
        <v>1.224744871391589</v>
      </c>
      <c r="J50" s="234">
        <v>2594</v>
      </c>
      <c r="K50" s="23">
        <f t="shared" si="15"/>
        <v>0.011895653276218337</v>
      </c>
      <c r="L50" s="235"/>
      <c r="M50" s="123">
        <v>39.95421541076332</v>
      </c>
      <c r="N50" s="210">
        <f t="shared" si="2"/>
        <v>0.39954215410763316</v>
      </c>
      <c r="O50" s="23">
        <f t="shared" si="3"/>
        <v>0.4898042682528047</v>
      </c>
      <c r="P50">
        <v>1.2999426569011134</v>
      </c>
      <c r="Q50" s="125">
        <v>958</v>
      </c>
      <c r="R50">
        <f t="shared" si="9"/>
        <v>0.02057140743778105</v>
      </c>
      <c r="T50">
        <f t="shared" si="14"/>
        <v>7.287586281539914</v>
      </c>
      <c r="U50" s="211" t="str">
        <f t="shared" si="5"/>
        <v>*</v>
      </c>
      <c r="V50" s="211" t="str">
        <f t="shared" si="10"/>
        <v>*</v>
      </c>
      <c r="W50" s="211" t="str">
        <f t="shared" si="11"/>
        <v>*</v>
      </c>
      <c r="X50" s="211" t="str">
        <f t="shared" si="12"/>
        <v>*</v>
      </c>
    </row>
    <row r="51" spans="1:24" ht="15.75">
      <c r="A51" s="208" t="str">
        <f t="shared" si="0"/>
        <v>*</v>
      </c>
      <c r="B51" s="208" t="str">
        <f t="shared" si="1"/>
        <v>*</v>
      </c>
      <c r="C51" s="208" t="str">
        <f t="shared" si="6"/>
        <v>*</v>
      </c>
      <c r="E51" s="230" t="s">
        <v>23</v>
      </c>
      <c r="F51" s="9">
        <v>48.52407452213888</v>
      </c>
      <c r="G51" s="210">
        <f t="shared" si="7"/>
        <v>0.4852407452213888</v>
      </c>
      <c r="H51" s="23">
        <f t="shared" si="8"/>
        <v>0.49978211692534585</v>
      </c>
      <c r="I51" s="185">
        <v>1.224744871391589</v>
      </c>
      <c r="J51" s="234">
        <v>8218</v>
      </c>
      <c r="K51" s="23">
        <f t="shared" si="15"/>
        <v>0.0067521685275531455</v>
      </c>
      <c r="L51" s="5"/>
      <c r="M51" s="123">
        <v>35.72250359410391</v>
      </c>
      <c r="N51" s="210">
        <f t="shared" si="2"/>
        <v>0.3572250359410391</v>
      </c>
      <c r="O51" s="23">
        <f t="shared" si="3"/>
        <v>0.4791819170606946</v>
      </c>
      <c r="P51">
        <v>1.2999426569011134</v>
      </c>
      <c r="Q51" s="125">
        <v>2884</v>
      </c>
      <c r="R51">
        <f t="shared" si="9"/>
        <v>0.011599171981069953</v>
      </c>
      <c r="T51">
        <f t="shared" si="14"/>
        <v>9.538215790677883</v>
      </c>
      <c r="U51" s="211" t="str">
        <f t="shared" si="5"/>
        <v>*</v>
      </c>
      <c r="V51" s="211" t="str">
        <f t="shared" si="10"/>
        <v>*</v>
      </c>
      <c r="W51" s="211" t="str">
        <f t="shared" si="11"/>
        <v>*</v>
      </c>
      <c r="X51" s="211" t="str">
        <f t="shared" si="12"/>
        <v>*</v>
      </c>
    </row>
    <row r="52" spans="1:24" ht="15.75">
      <c r="A52" s="208" t="str">
        <f t="shared" si="0"/>
        <v>*</v>
      </c>
      <c r="B52" s="208" t="str">
        <f t="shared" si="1"/>
        <v>*</v>
      </c>
      <c r="C52" s="208" t="str">
        <f t="shared" si="6"/>
        <v>*</v>
      </c>
      <c r="E52" s="230" t="s">
        <v>24</v>
      </c>
      <c r="F52" s="9">
        <v>45.340050377833755</v>
      </c>
      <c r="G52" s="210">
        <f t="shared" si="7"/>
        <v>0.45340050377833757</v>
      </c>
      <c r="H52" s="23">
        <f t="shared" si="8"/>
        <v>0.49782375089170594</v>
      </c>
      <c r="I52" s="185">
        <v>1.224744871391589</v>
      </c>
      <c r="J52" s="234">
        <v>4081</v>
      </c>
      <c r="K52" s="23">
        <f t="shared" si="15"/>
        <v>0.009544165132344995</v>
      </c>
      <c r="L52" s="4"/>
      <c r="M52" s="123">
        <v>36.6260428984559</v>
      </c>
      <c r="N52" s="210">
        <f t="shared" si="2"/>
        <v>0.366260428984559</v>
      </c>
      <c r="O52" s="23">
        <f t="shared" si="3"/>
        <v>0.48178182525351226</v>
      </c>
      <c r="P52">
        <v>1.2999426569011134</v>
      </c>
      <c r="Q52" s="125">
        <v>1278</v>
      </c>
      <c r="R52">
        <f t="shared" si="9"/>
        <v>0.01751899468420937</v>
      </c>
      <c r="T52">
        <f t="shared" si="14"/>
        <v>4.367902900965879</v>
      </c>
      <c r="U52" s="211" t="str">
        <f t="shared" si="5"/>
        <v>*</v>
      </c>
      <c r="V52" s="211" t="str">
        <f t="shared" si="10"/>
        <v>*</v>
      </c>
      <c r="W52" s="211" t="str">
        <f t="shared" si="11"/>
        <v>*</v>
      </c>
      <c r="X52" s="211" t="str">
        <f t="shared" si="12"/>
        <v>*</v>
      </c>
    </row>
    <row r="53" spans="1:24" ht="15.75">
      <c r="A53" s="208" t="str">
        <f t="shared" si="0"/>
        <v>*</v>
      </c>
      <c r="B53" s="208" t="str">
        <f t="shared" si="1"/>
        <v>*</v>
      </c>
      <c r="C53" s="208" t="str">
        <f t="shared" si="6"/>
        <v>*</v>
      </c>
      <c r="E53" s="230" t="s">
        <v>25</v>
      </c>
      <c r="F53" s="9">
        <v>40.94788451062284</v>
      </c>
      <c r="G53" s="210">
        <f t="shared" si="7"/>
        <v>0.4094788451062284</v>
      </c>
      <c r="H53" s="23">
        <f t="shared" si="8"/>
        <v>0.49173765415788306</v>
      </c>
      <c r="I53" s="185">
        <v>1.224744871391589</v>
      </c>
      <c r="J53" s="234">
        <v>6434</v>
      </c>
      <c r="K53" s="23">
        <f t="shared" si="15"/>
        <v>0.00750824726092277</v>
      </c>
      <c r="L53" s="4"/>
      <c r="M53" s="123">
        <v>37.139737755978395</v>
      </c>
      <c r="N53" s="210">
        <f t="shared" si="2"/>
        <v>0.37139737755978397</v>
      </c>
      <c r="O53" s="23">
        <f t="shared" si="3"/>
        <v>0.48317839924969663</v>
      </c>
      <c r="P53">
        <v>1.2999426569011134</v>
      </c>
      <c r="Q53" s="125">
        <v>2014</v>
      </c>
      <c r="R53">
        <f t="shared" si="9"/>
        <v>0.013995936799184908</v>
      </c>
      <c r="T53">
        <f t="shared" si="14"/>
        <v>2.397670280994651</v>
      </c>
      <c r="U53" s="211" t="str">
        <f t="shared" si="5"/>
        <v>*</v>
      </c>
      <c r="V53" s="211" t="str">
        <f t="shared" si="10"/>
        <v>*</v>
      </c>
      <c r="W53" s="211" t="str">
        <f t="shared" si="11"/>
        <v>*</v>
      </c>
      <c r="X53" s="211">
        <f t="shared" si="12"/>
      </c>
    </row>
    <row r="54" spans="1:24" ht="15.75">
      <c r="A54" s="208" t="e">
        <f t="shared" si="0"/>
        <v>#VALUE!</v>
      </c>
      <c r="B54" s="208" t="e">
        <f t="shared" si="1"/>
        <v>#VALUE!</v>
      </c>
      <c r="C54" s="208" t="e">
        <f t="shared" si="6"/>
        <v>#VALUE!</v>
      </c>
      <c r="E54" s="230"/>
      <c r="F54" s="9"/>
      <c r="G54" s="210">
        <f t="shared" si="7"/>
        <v>0</v>
      </c>
      <c r="H54" s="23">
        <f t="shared" si="8"/>
        <v>0</v>
      </c>
      <c r="I54" s="185">
        <v>1.224744871391589</v>
      </c>
      <c r="J54" s="234">
        <v>87</v>
      </c>
      <c r="K54" s="23">
        <f t="shared" si="15"/>
        <v>0</v>
      </c>
      <c r="L54" s="4"/>
      <c r="M54" s="123" t="s">
        <v>60</v>
      </c>
      <c r="N54" s="210" t="e">
        <f t="shared" si="2"/>
        <v>#VALUE!</v>
      </c>
      <c r="O54" s="23" t="e">
        <f t="shared" si="3"/>
        <v>#VALUE!</v>
      </c>
      <c r="P54">
        <v>1.2999426569011134</v>
      </c>
      <c r="Q54" s="125">
        <v>24</v>
      </c>
      <c r="R54" t="e">
        <f t="shared" si="9"/>
        <v>#VALUE!</v>
      </c>
      <c r="T54" t="e">
        <f t="shared" si="14"/>
        <v>#VALUE!</v>
      </c>
      <c r="U54" s="211" t="e">
        <f t="shared" si="5"/>
        <v>#VALUE!</v>
      </c>
      <c r="V54" s="211" t="e">
        <f t="shared" si="10"/>
        <v>#VALUE!</v>
      </c>
      <c r="W54" s="211" t="e">
        <f t="shared" si="11"/>
        <v>#VALUE!</v>
      </c>
      <c r="X54" s="211" t="e">
        <f t="shared" si="12"/>
        <v>#VALUE!</v>
      </c>
    </row>
    <row r="55" spans="1:24" ht="15.75">
      <c r="A55" s="208" t="e">
        <f t="shared" si="0"/>
        <v>#DIV/0!</v>
      </c>
      <c r="B55" s="208" t="e">
        <f t="shared" si="1"/>
        <v>#DIV/0!</v>
      </c>
      <c r="C55" s="208" t="e">
        <f t="shared" si="6"/>
        <v>#DIV/0!</v>
      </c>
      <c r="E55" s="236" t="s">
        <v>31</v>
      </c>
      <c r="F55" s="37">
        <v>48.2</v>
      </c>
      <c r="G55" s="210">
        <f t="shared" si="7"/>
        <v>0.48200000000000004</v>
      </c>
      <c r="H55" s="23">
        <f t="shared" si="8"/>
        <v>0.49967589495592046</v>
      </c>
      <c r="I55" s="185">
        <v>1.224744871391589</v>
      </c>
      <c r="J55" s="36"/>
      <c r="K55" s="23" t="e">
        <f t="shared" si="15"/>
        <v>#DIV/0!</v>
      </c>
      <c r="L55" s="4"/>
      <c r="M55" s="140"/>
      <c r="N55" s="210">
        <f t="shared" si="2"/>
        <v>0</v>
      </c>
      <c r="O55" s="23">
        <f t="shared" si="3"/>
        <v>0</v>
      </c>
      <c r="P55" s="215"/>
      <c r="Q55" s="125"/>
      <c r="R55" t="e">
        <f t="shared" si="9"/>
        <v>#DIV/0!</v>
      </c>
      <c r="T55" t="e">
        <f t="shared" si="14"/>
        <v>#DIV/0!</v>
      </c>
      <c r="U55" s="211" t="e">
        <f t="shared" si="5"/>
        <v>#DIV/0!</v>
      </c>
      <c r="V55" s="211" t="e">
        <f t="shared" si="10"/>
        <v>#DIV/0!</v>
      </c>
      <c r="W55" s="211" t="e">
        <f t="shared" si="11"/>
        <v>#DIV/0!</v>
      </c>
      <c r="X55" s="211" t="e">
        <f t="shared" si="12"/>
        <v>#DIV/0!</v>
      </c>
    </row>
    <row r="56" spans="1:24" ht="15.75">
      <c r="A56" s="208" t="str">
        <f t="shared" si="0"/>
        <v>*</v>
      </c>
      <c r="B56" s="208" t="str">
        <f t="shared" si="1"/>
        <v>*</v>
      </c>
      <c r="C56" s="208" t="str">
        <f t="shared" si="6"/>
        <v>*</v>
      </c>
      <c r="E56" s="54"/>
      <c r="F56" s="37">
        <v>48.2</v>
      </c>
      <c r="G56" s="210">
        <f t="shared" si="7"/>
        <v>0.48200000000000004</v>
      </c>
      <c r="H56" s="23">
        <f t="shared" si="8"/>
        <v>0.49967589495592046</v>
      </c>
      <c r="I56" s="185">
        <v>1.224744871391589</v>
      </c>
      <c r="J56" s="36">
        <v>28117</v>
      </c>
      <c r="K56" s="23">
        <f t="shared" si="15"/>
        <v>0.0036496358843611048</v>
      </c>
      <c r="L56" s="4"/>
      <c r="M56" s="140">
        <v>37.434630546197795</v>
      </c>
      <c r="N56" s="210">
        <f t="shared" si="2"/>
        <v>0.37434630546197795</v>
      </c>
      <c r="O56" s="23">
        <f t="shared" si="3"/>
        <v>0.48395366415489144</v>
      </c>
      <c r="P56">
        <v>1.2999426569011134</v>
      </c>
      <c r="Q56" s="125">
        <v>9427</v>
      </c>
      <c r="R56">
        <f t="shared" si="9"/>
        <v>0.006479495968091532</v>
      </c>
      <c r="T56">
        <f t="shared" si="14"/>
        <v>14.476107689977193</v>
      </c>
      <c r="U56" s="211" t="str">
        <f t="shared" si="5"/>
        <v>*</v>
      </c>
      <c r="V56" s="211" t="str">
        <f t="shared" si="10"/>
        <v>*</v>
      </c>
      <c r="W56" s="211" t="str">
        <f t="shared" si="11"/>
        <v>*</v>
      </c>
      <c r="X56" s="211" t="str">
        <f t="shared" si="12"/>
        <v>*</v>
      </c>
    </row>
    <row r="57" spans="1:24" ht="15.75">
      <c r="A57" s="208" t="e">
        <f t="shared" si="0"/>
        <v>#DIV/0!</v>
      </c>
      <c r="B57" s="208" t="e">
        <f t="shared" si="1"/>
        <v>#DIV/0!</v>
      </c>
      <c r="C57" s="208" t="e">
        <f t="shared" si="6"/>
        <v>#DIV/0!</v>
      </c>
      <c r="E57" s="224" t="s">
        <v>2</v>
      </c>
      <c r="F57" s="212"/>
      <c r="G57" s="210">
        <f t="shared" si="7"/>
        <v>0</v>
      </c>
      <c r="H57" s="23">
        <f t="shared" si="8"/>
        <v>0</v>
      </c>
      <c r="I57" s="185"/>
      <c r="J57" s="213"/>
      <c r="K57" s="23" t="e">
        <f t="shared" si="15"/>
        <v>#DIV/0!</v>
      </c>
      <c r="L57" s="4"/>
      <c r="M57" s="223"/>
      <c r="N57" s="210">
        <f t="shared" si="2"/>
        <v>0</v>
      </c>
      <c r="O57" s="23">
        <f t="shared" si="3"/>
        <v>0</v>
      </c>
      <c r="Q57" s="213"/>
      <c r="R57" t="e">
        <f t="shared" si="9"/>
        <v>#DIV/0!</v>
      </c>
      <c r="T57" t="e">
        <f t="shared" si="14"/>
        <v>#DIV/0!</v>
      </c>
      <c r="U57" s="211" t="e">
        <f t="shared" si="5"/>
        <v>#DIV/0!</v>
      </c>
      <c r="V57" s="211" t="e">
        <f t="shared" si="10"/>
        <v>#DIV/0!</v>
      </c>
      <c r="W57" s="211" t="e">
        <f t="shared" si="11"/>
        <v>#DIV/0!</v>
      </c>
      <c r="X57" s="211" t="e">
        <f t="shared" si="12"/>
        <v>#DIV/0!</v>
      </c>
    </row>
    <row r="58" spans="1:24" ht="15.75">
      <c r="A58" s="208" t="str">
        <f t="shared" si="0"/>
        <v>*</v>
      </c>
      <c r="B58" s="208" t="str">
        <f t="shared" si="1"/>
        <v>*</v>
      </c>
      <c r="C58" s="208" t="str">
        <f t="shared" si="6"/>
        <v>*</v>
      </c>
      <c r="E58" s="225" t="s">
        <v>32</v>
      </c>
      <c r="F58" s="9">
        <v>51</v>
      </c>
      <c r="G58" s="210">
        <f t="shared" si="7"/>
        <v>0.51</v>
      </c>
      <c r="H58" s="23">
        <f t="shared" si="8"/>
        <v>0.4998999899979995</v>
      </c>
      <c r="I58" s="226">
        <f aca="true" t="shared" si="16" ref="I58:I95">SQRT(1.5)</f>
        <v>1.224744871391589</v>
      </c>
      <c r="J58" s="237">
        <v>2859</v>
      </c>
      <c r="K58" s="23">
        <f t="shared" si="15"/>
        <v>0.011450426936142469</v>
      </c>
      <c r="L58" s="5"/>
      <c r="M58" s="141">
        <v>34.15761189845917</v>
      </c>
      <c r="N58" s="210">
        <f t="shared" si="2"/>
        <v>0.3415761189845917</v>
      </c>
      <c r="O58" s="23">
        <f t="shared" si="3"/>
        <v>0.4742382037795097</v>
      </c>
      <c r="P58">
        <v>1.5959450805963806</v>
      </c>
      <c r="Q58" s="125">
        <v>797</v>
      </c>
      <c r="R58">
        <f t="shared" si="9"/>
        <v>0.02680929038145951</v>
      </c>
      <c r="T58">
        <f t="shared" si="14"/>
        <v>5.7774001387229745</v>
      </c>
      <c r="U58" s="211" t="str">
        <f t="shared" si="5"/>
        <v>*</v>
      </c>
      <c r="V58" s="211" t="str">
        <f t="shared" si="10"/>
        <v>*</v>
      </c>
      <c r="W58" s="211" t="str">
        <f t="shared" si="11"/>
        <v>*</v>
      </c>
      <c r="X58" s="211" t="str">
        <f t="shared" si="12"/>
        <v>*</v>
      </c>
    </row>
    <row r="59" spans="1:24" ht="15.75">
      <c r="A59" s="208" t="str">
        <f t="shared" si="0"/>
        <v>*</v>
      </c>
      <c r="B59" s="208" t="str">
        <f t="shared" si="1"/>
        <v>*</v>
      </c>
      <c r="C59" s="208" t="str">
        <f t="shared" si="6"/>
        <v>*</v>
      </c>
      <c r="E59" s="225" t="s">
        <v>33</v>
      </c>
      <c r="F59" s="95">
        <v>51.24443545123432</v>
      </c>
      <c r="G59" s="210">
        <f t="shared" si="7"/>
        <v>0.5124443545123432</v>
      </c>
      <c r="H59" s="23">
        <f t="shared" si="8"/>
        <v>0.499845114051114</v>
      </c>
      <c r="I59" s="226">
        <f t="shared" si="16"/>
        <v>1.224744871391589</v>
      </c>
      <c r="J59" s="237">
        <v>10167</v>
      </c>
      <c r="K59" s="23">
        <f t="shared" si="15"/>
        <v>0.006071341602338196</v>
      </c>
      <c r="L59" s="4"/>
      <c r="M59" s="141">
        <v>42.838079770766235</v>
      </c>
      <c r="N59" s="210">
        <f t="shared" si="2"/>
        <v>0.42838079770766235</v>
      </c>
      <c r="O59" s="23">
        <f t="shared" si="3"/>
        <v>0.4948441066265306</v>
      </c>
      <c r="P59" s="238">
        <v>1.320302761628138</v>
      </c>
      <c r="Q59" s="125">
        <v>2887</v>
      </c>
      <c r="R59">
        <f t="shared" si="9"/>
        <v>0.012159579096866177</v>
      </c>
      <c r="T59">
        <f t="shared" si="14"/>
        <v>6.185215763374122</v>
      </c>
      <c r="U59" s="211" t="str">
        <f t="shared" si="5"/>
        <v>*</v>
      </c>
      <c r="V59" s="211" t="str">
        <f t="shared" si="10"/>
        <v>*</v>
      </c>
      <c r="W59" s="211" t="str">
        <f t="shared" si="11"/>
        <v>*</v>
      </c>
      <c r="X59" s="211" t="str">
        <f t="shared" si="12"/>
        <v>*</v>
      </c>
    </row>
    <row r="60" spans="1:24" ht="15.75">
      <c r="A60" s="208" t="str">
        <f t="shared" si="0"/>
        <v>*</v>
      </c>
      <c r="B60" s="208" t="str">
        <f t="shared" si="1"/>
        <v>*</v>
      </c>
      <c r="C60" s="208" t="str">
        <f t="shared" si="6"/>
        <v>*</v>
      </c>
      <c r="E60" s="225" t="s">
        <v>34</v>
      </c>
      <c r="F60" s="9">
        <v>45.7</v>
      </c>
      <c r="G60" s="210">
        <f t="shared" si="7"/>
        <v>0.457</v>
      </c>
      <c r="H60" s="23">
        <f t="shared" si="8"/>
        <v>0.4981475684975286</v>
      </c>
      <c r="I60" s="226">
        <f t="shared" si="16"/>
        <v>1.224744871391589</v>
      </c>
      <c r="J60" s="237">
        <v>8558</v>
      </c>
      <c r="K60" s="23">
        <f t="shared" si="15"/>
        <v>0.006595041052752974</v>
      </c>
      <c r="L60" s="4"/>
      <c r="M60" s="141">
        <v>33.30780308873911</v>
      </c>
      <c r="N60" s="210">
        <f t="shared" si="2"/>
        <v>0.3330780308873911</v>
      </c>
      <c r="O60" s="23">
        <f t="shared" si="3"/>
        <v>0.4713141799559708</v>
      </c>
      <c r="P60">
        <v>1.2023319282752754</v>
      </c>
      <c r="Q60" s="125">
        <v>3132</v>
      </c>
      <c r="R60">
        <f t="shared" si="9"/>
        <v>0.010125675597696162</v>
      </c>
      <c r="T60">
        <f t="shared" si="14"/>
        <v>10.255016760009067</v>
      </c>
      <c r="U60" s="211" t="str">
        <f t="shared" si="5"/>
        <v>*</v>
      </c>
      <c r="V60" s="211" t="str">
        <f t="shared" si="10"/>
        <v>*</v>
      </c>
      <c r="W60" s="211" t="str">
        <f t="shared" si="11"/>
        <v>*</v>
      </c>
      <c r="X60" s="211" t="str">
        <f t="shared" si="12"/>
        <v>*</v>
      </c>
    </row>
    <row r="61" spans="1:24" ht="15.75">
      <c r="A61" s="208" t="str">
        <f t="shared" si="0"/>
        <v>*</v>
      </c>
      <c r="B61" s="208" t="str">
        <f t="shared" si="1"/>
        <v>*</v>
      </c>
      <c r="C61" s="208" t="str">
        <f t="shared" si="6"/>
        <v>*</v>
      </c>
      <c r="E61" s="225" t="s">
        <v>35</v>
      </c>
      <c r="F61" s="9">
        <v>46.7</v>
      </c>
      <c r="G61" s="210">
        <f t="shared" si="7"/>
        <v>0.467</v>
      </c>
      <c r="H61" s="23">
        <f t="shared" si="8"/>
        <v>0.4989098114890105</v>
      </c>
      <c r="I61" s="226">
        <f t="shared" si="16"/>
        <v>1.224744871391589</v>
      </c>
      <c r="J61" s="237">
        <v>3558</v>
      </c>
      <c r="K61" s="23">
        <f t="shared" si="15"/>
        <v>0.010243885191231393</v>
      </c>
      <c r="L61" s="4"/>
      <c r="M61" s="141">
        <v>37.714947771513295</v>
      </c>
      <c r="N61" s="210">
        <f t="shared" si="2"/>
        <v>0.37714947771513296</v>
      </c>
      <c r="O61" s="23">
        <f t="shared" si="3"/>
        <v>0.4846728269403344</v>
      </c>
      <c r="P61">
        <v>0.9816470245803797</v>
      </c>
      <c r="Q61" s="125">
        <v>1427</v>
      </c>
      <c r="R61">
        <f t="shared" si="9"/>
        <v>0.012594822165538833</v>
      </c>
      <c r="T61">
        <f t="shared" si="14"/>
        <v>5.534460757229287</v>
      </c>
      <c r="U61" s="211" t="str">
        <f t="shared" si="5"/>
        <v>*</v>
      </c>
      <c r="V61" s="211" t="str">
        <f t="shared" si="10"/>
        <v>*</v>
      </c>
      <c r="W61" s="211" t="str">
        <f t="shared" si="11"/>
        <v>*</v>
      </c>
      <c r="X61" s="211" t="str">
        <f t="shared" si="12"/>
        <v>*</v>
      </c>
    </row>
    <row r="62" spans="1:24" ht="15.75">
      <c r="A62" s="208" t="str">
        <f t="shared" si="0"/>
        <v>*</v>
      </c>
      <c r="B62" s="208" t="str">
        <f t="shared" si="1"/>
        <v>*</v>
      </c>
      <c r="C62" s="208" t="str">
        <f t="shared" si="6"/>
        <v>*</v>
      </c>
      <c r="E62" s="225" t="s">
        <v>36</v>
      </c>
      <c r="F62" s="9">
        <v>42.3</v>
      </c>
      <c r="G62" s="210">
        <f t="shared" si="7"/>
        <v>0.423</v>
      </c>
      <c r="H62" s="23">
        <f t="shared" si="8"/>
        <v>0.4940354238311257</v>
      </c>
      <c r="I62" s="226">
        <f t="shared" si="16"/>
        <v>1.224744871391589</v>
      </c>
      <c r="J62" s="237">
        <v>2964</v>
      </c>
      <c r="K62" s="23">
        <f t="shared" si="15"/>
        <v>0.011113852282202031</v>
      </c>
      <c r="L62" s="5"/>
      <c r="M62" s="141">
        <v>36.360038405056585</v>
      </c>
      <c r="N62" s="210">
        <f t="shared" si="2"/>
        <v>0.36360038405056583</v>
      </c>
      <c r="O62" s="23">
        <f t="shared" si="3"/>
        <v>0.4810354922132533</v>
      </c>
      <c r="P62">
        <v>1.0187908571035325</v>
      </c>
      <c r="Q62" s="125">
        <v>1181</v>
      </c>
      <c r="R62">
        <f t="shared" si="9"/>
        <v>0.014260580715884593</v>
      </c>
      <c r="T62">
        <f t="shared" si="14"/>
        <v>3.2853997283602365</v>
      </c>
      <c r="U62" s="211" t="str">
        <f t="shared" si="5"/>
        <v>*</v>
      </c>
      <c r="V62" s="211" t="str">
        <f t="shared" si="10"/>
        <v>*</v>
      </c>
      <c r="W62" s="211" t="str">
        <f t="shared" si="11"/>
        <v>*</v>
      </c>
      <c r="X62" s="211" t="str">
        <f t="shared" si="12"/>
        <v>*</v>
      </c>
    </row>
    <row r="63" spans="1:24" ht="15.75">
      <c r="A63" s="208" t="e">
        <f t="shared" si="0"/>
        <v>#DIV/0!</v>
      </c>
      <c r="B63" s="208" t="e">
        <f t="shared" si="1"/>
        <v>#DIV/0!</v>
      </c>
      <c r="C63" s="208" t="e">
        <f t="shared" si="6"/>
        <v>#DIV/0!</v>
      </c>
      <c r="E63" s="225"/>
      <c r="F63" s="9"/>
      <c r="G63" s="210">
        <f t="shared" si="7"/>
        <v>0</v>
      </c>
      <c r="H63" s="23">
        <f t="shared" si="8"/>
        <v>0</v>
      </c>
      <c r="I63" s="226">
        <f t="shared" si="16"/>
        <v>1.224744871391589</v>
      </c>
      <c r="J63" s="36"/>
      <c r="K63" s="23" t="e">
        <f t="shared" si="15"/>
        <v>#DIV/0!</v>
      </c>
      <c r="L63" s="4"/>
      <c r="M63" s="141"/>
      <c r="N63" s="210">
        <f t="shared" si="2"/>
        <v>0</v>
      </c>
      <c r="O63" s="23">
        <f t="shared" si="3"/>
        <v>0</v>
      </c>
      <c r="P63" s="215"/>
      <c r="Q63" s="125"/>
      <c r="R63" t="e">
        <f t="shared" si="9"/>
        <v>#DIV/0!</v>
      </c>
      <c r="T63" t="e">
        <f t="shared" si="14"/>
        <v>#DIV/0!</v>
      </c>
      <c r="U63" s="211" t="e">
        <f t="shared" si="5"/>
        <v>#DIV/0!</v>
      </c>
      <c r="V63" s="211" t="e">
        <f t="shared" si="10"/>
        <v>#DIV/0!</v>
      </c>
      <c r="W63" s="211" t="e">
        <f t="shared" si="11"/>
        <v>#DIV/0!</v>
      </c>
      <c r="X63" s="211" t="e">
        <f t="shared" si="12"/>
        <v>#DIV/0!</v>
      </c>
    </row>
    <row r="64" spans="1:24" ht="15.75">
      <c r="A64" s="208" t="e">
        <f t="shared" si="0"/>
        <v>#DIV/0!</v>
      </c>
      <c r="B64" s="208" t="e">
        <f t="shared" si="1"/>
        <v>#DIV/0!</v>
      </c>
      <c r="C64" s="208" t="e">
        <f t="shared" si="6"/>
        <v>#DIV/0!</v>
      </c>
      <c r="E64" s="224" t="s">
        <v>3</v>
      </c>
      <c r="F64" s="9"/>
      <c r="G64" s="210">
        <f t="shared" si="7"/>
        <v>0</v>
      </c>
      <c r="H64" s="23">
        <f t="shared" si="8"/>
        <v>0</v>
      </c>
      <c r="I64" s="226">
        <f t="shared" si="16"/>
        <v>1.224744871391589</v>
      </c>
      <c r="J64" s="36"/>
      <c r="K64" s="23" t="e">
        <f t="shared" si="15"/>
        <v>#DIV/0!</v>
      </c>
      <c r="L64" s="4"/>
      <c r="M64" s="141"/>
      <c r="N64" s="210">
        <f t="shared" si="2"/>
        <v>0</v>
      </c>
      <c r="O64" s="23">
        <f t="shared" si="3"/>
        <v>0</v>
      </c>
      <c r="P64" s="215"/>
      <c r="Q64" s="125"/>
      <c r="R64" t="e">
        <f t="shared" si="9"/>
        <v>#DIV/0!</v>
      </c>
      <c r="T64" t="e">
        <f t="shared" si="14"/>
        <v>#DIV/0!</v>
      </c>
      <c r="U64" s="211" t="e">
        <f t="shared" si="5"/>
        <v>#DIV/0!</v>
      </c>
      <c r="V64" s="211" t="e">
        <f t="shared" si="10"/>
        <v>#DIV/0!</v>
      </c>
      <c r="W64" s="211" t="e">
        <f t="shared" si="11"/>
        <v>#DIV/0!</v>
      </c>
      <c r="X64" s="211" t="e">
        <f t="shared" si="12"/>
        <v>#DIV/0!</v>
      </c>
    </row>
    <row r="65" spans="1:24" ht="15.75">
      <c r="A65" s="208" t="str">
        <f t="shared" si="0"/>
        <v>*</v>
      </c>
      <c r="B65" s="208" t="str">
        <f t="shared" si="1"/>
        <v>*</v>
      </c>
      <c r="C65" s="208" t="str">
        <f t="shared" si="6"/>
        <v>*</v>
      </c>
      <c r="E65" s="225" t="s">
        <v>37</v>
      </c>
      <c r="F65" s="95">
        <v>43.84036588964296</v>
      </c>
      <c r="G65" s="210">
        <f t="shared" si="7"/>
        <v>0.4384036588964296</v>
      </c>
      <c r="H65" s="23">
        <f t="shared" si="8"/>
        <v>0.4961913852160803</v>
      </c>
      <c r="I65" s="226">
        <f t="shared" si="16"/>
        <v>1.224744871391589</v>
      </c>
      <c r="J65" s="237">
        <v>12549</v>
      </c>
      <c r="K65" s="23">
        <f t="shared" si="15"/>
        <v>0.00542488192162494</v>
      </c>
      <c r="L65" s="4"/>
      <c r="M65" s="141">
        <v>32.38398501145349</v>
      </c>
      <c r="N65" s="210">
        <f t="shared" si="2"/>
        <v>0.3238398501145349</v>
      </c>
      <c r="O65" s="23">
        <f t="shared" si="3"/>
        <v>0.4679397414115737</v>
      </c>
      <c r="P65" s="238">
        <v>1.2845164651043304</v>
      </c>
      <c r="Q65" s="125">
        <v>4145</v>
      </c>
      <c r="R65">
        <f t="shared" si="9"/>
        <v>0.009336139639364865</v>
      </c>
      <c r="T65">
        <f t="shared" si="14"/>
        <v>10.609904863990677</v>
      </c>
      <c r="U65" s="211" t="str">
        <f t="shared" si="5"/>
        <v>*</v>
      </c>
      <c r="V65" s="211" t="str">
        <f t="shared" si="10"/>
        <v>*</v>
      </c>
      <c r="W65" s="211" t="str">
        <f t="shared" si="11"/>
        <v>*</v>
      </c>
      <c r="X65" s="211" t="str">
        <f t="shared" si="12"/>
        <v>*</v>
      </c>
    </row>
    <row r="66" spans="1:24" ht="15.75">
      <c r="A66" s="208" t="str">
        <f t="shared" si="0"/>
        <v>*</v>
      </c>
      <c r="B66" s="208" t="str">
        <f t="shared" si="1"/>
        <v>*</v>
      </c>
      <c r="C66" s="208" t="str">
        <f t="shared" si="6"/>
        <v>*</v>
      </c>
      <c r="E66" s="225" t="s">
        <v>53</v>
      </c>
      <c r="F66" s="9">
        <v>52.3</v>
      </c>
      <c r="G66" s="210">
        <f t="shared" si="7"/>
        <v>0.523</v>
      </c>
      <c r="H66" s="23">
        <f t="shared" si="8"/>
        <v>0.4994707198625361</v>
      </c>
      <c r="I66" s="226">
        <f t="shared" si="16"/>
        <v>1.224744871391589</v>
      </c>
      <c r="J66" s="237">
        <v>15568</v>
      </c>
      <c r="K66" s="23">
        <f t="shared" si="15"/>
        <v>0.004902744396841481</v>
      </c>
      <c r="L66" s="5"/>
      <c r="M66" s="141">
        <v>42.238470052962406</v>
      </c>
      <c r="N66" s="210">
        <f t="shared" si="2"/>
        <v>0.42238470052962407</v>
      </c>
      <c r="O66" s="23">
        <f t="shared" si="3"/>
        <v>0.49393913115699173</v>
      </c>
      <c r="P66" s="238">
        <v>1.2186142241067583</v>
      </c>
      <c r="Q66" s="125">
        <v>5282</v>
      </c>
      <c r="R66">
        <f t="shared" si="9"/>
        <v>0.008282100155043357</v>
      </c>
      <c r="T66">
        <f t="shared" si="14"/>
        <v>10.454132289325882</v>
      </c>
      <c r="U66" s="211" t="str">
        <f t="shared" si="5"/>
        <v>*</v>
      </c>
      <c r="V66" s="211" t="str">
        <f t="shared" si="10"/>
        <v>*</v>
      </c>
      <c r="W66" s="211" t="str">
        <f t="shared" si="11"/>
        <v>*</v>
      </c>
      <c r="X66" s="211" t="str">
        <f t="shared" si="12"/>
        <v>*</v>
      </c>
    </row>
    <row r="67" spans="1:24" ht="15.75">
      <c r="A67" s="208" t="e">
        <f t="shared" si="0"/>
        <v>#DIV/0!</v>
      </c>
      <c r="B67" s="208" t="e">
        <f t="shared" si="1"/>
        <v>#DIV/0!</v>
      </c>
      <c r="C67" s="208" t="e">
        <f t="shared" si="6"/>
        <v>#DIV/0!</v>
      </c>
      <c r="E67" s="225"/>
      <c r="F67" s="212"/>
      <c r="G67" s="210">
        <f t="shared" si="7"/>
        <v>0</v>
      </c>
      <c r="H67" s="23">
        <f t="shared" si="8"/>
        <v>0</v>
      </c>
      <c r="I67" s="226">
        <f t="shared" si="16"/>
        <v>1.224744871391589</v>
      </c>
      <c r="J67" s="36"/>
      <c r="K67" s="23" t="e">
        <f t="shared" si="15"/>
        <v>#DIV/0!</v>
      </c>
      <c r="L67" s="4"/>
      <c r="M67" s="141"/>
      <c r="N67" s="210">
        <f t="shared" si="2"/>
        <v>0</v>
      </c>
      <c r="O67" s="23">
        <f t="shared" si="3"/>
        <v>0</v>
      </c>
      <c r="P67" s="215"/>
      <c r="Q67" s="125"/>
      <c r="R67" t="e">
        <f t="shared" si="9"/>
        <v>#DIV/0!</v>
      </c>
      <c r="T67" t="e">
        <f t="shared" si="14"/>
        <v>#DIV/0!</v>
      </c>
      <c r="U67" s="211" t="e">
        <f t="shared" si="5"/>
        <v>#DIV/0!</v>
      </c>
      <c r="V67" s="211" t="e">
        <f t="shared" si="10"/>
        <v>#DIV/0!</v>
      </c>
      <c r="W67" s="211" t="e">
        <f t="shared" si="11"/>
        <v>#DIV/0!</v>
      </c>
      <c r="X67" s="211" t="e">
        <f t="shared" si="12"/>
        <v>#DIV/0!</v>
      </c>
    </row>
    <row r="68" spans="1:24" ht="15.75">
      <c r="A68" s="208" t="e">
        <f t="shared" si="0"/>
        <v>#DIV/0!</v>
      </c>
      <c r="B68" s="208" t="e">
        <f t="shared" si="1"/>
        <v>#DIV/0!</v>
      </c>
      <c r="C68" s="208" t="e">
        <f t="shared" si="6"/>
        <v>#DIV/0!</v>
      </c>
      <c r="E68" s="224" t="s">
        <v>5</v>
      </c>
      <c r="F68" s="212"/>
      <c r="G68" s="210">
        <f t="shared" si="7"/>
        <v>0</v>
      </c>
      <c r="H68" s="23">
        <f t="shared" si="8"/>
        <v>0</v>
      </c>
      <c r="I68" s="226">
        <f t="shared" si="16"/>
        <v>1.224744871391589</v>
      </c>
      <c r="J68" s="36"/>
      <c r="K68" s="23" t="e">
        <f t="shared" si="15"/>
        <v>#DIV/0!</v>
      </c>
      <c r="L68" s="4"/>
      <c r="M68" s="141"/>
      <c r="N68" s="210">
        <f t="shared" si="2"/>
        <v>0</v>
      </c>
      <c r="O68" s="23">
        <f t="shared" si="3"/>
        <v>0</v>
      </c>
      <c r="P68" s="215"/>
      <c r="Q68" s="125"/>
      <c r="R68" t="e">
        <f t="shared" si="9"/>
        <v>#DIV/0!</v>
      </c>
      <c r="T68" t="e">
        <f t="shared" si="14"/>
        <v>#DIV/0!</v>
      </c>
      <c r="U68" s="211" t="e">
        <f t="shared" si="5"/>
        <v>#DIV/0!</v>
      </c>
      <c r="V68" s="211" t="e">
        <f t="shared" si="10"/>
        <v>#DIV/0!</v>
      </c>
      <c r="W68" s="211" t="e">
        <f t="shared" si="11"/>
        <v>#DIV/0!</v>
      </c>
      <c r="X68" s="211" t="e">
        <f t="shared" si="12"/>
        <v>#DIV/0!</v>
      </c>
    </row>
    <row r="69" spans="1:24" ht="15.75">
      <c r="A69" s="208" t="e">
        <f t="shared" si="0"/>
        <v>#DIV/0!</v>
      </c>
      <c r="B69" s="208" t="e">
        <f t="shared" si="1"/>
        <v>#DIV/0!</v>
      </c>
      <c r="C69" s="208" t="e">
        <f t="shared" si="6"/>
        <v>#DIV/0!</v>
      </c>
      <c r="E69" s="225" t="s">
        <v>152</v>
      </c>
      <c r="F69" s="212"/>
      <c r="G69" s="210">
        <f t="shared" si="7"/>
        <v>0</v>
      </c>
      <c r="H69" s="23">
        <f t="shared" si="8"/>
        <v>0</v>
      </c>
      <c r="I69" s="226">
        <f t="shared" si="16"/>
        <v>1.224744871391589</v>
      </c>
      <c r="J69" s="239"/>
      <c r="K69" s="23" t="e">
        <f t="shared" si="15"/>
        <v>#DIV/0!</v>
      </c>
      <c r="L69" s="4"/>
      <c r="M69" s="141"/>
      <c r="N69" s="210"/>
      <c r="O69" s="23"/>
      <c r="P69" s="238"/>
      <c r="Q69" s="125"/>
      <c r="R69" t="e">
        <f t="shared" si="9"/>
        <v>#DIV/0!</v>
      </c>
      <c r="T69" t="e">
        <f t="shared" si="14"/>
        <v>#DIV/0!</v>
      </c>
      <c r="U69" s="211" t="e">
        <f t="shared" si="5"/>
        <v>#DIV/0!</v>
      </c>
      <c r="V69" s="211" t="e">
        <f t="shared" si="10"/>
        <v>#DIV/0!</v>
      </c>
      <c r="W69" s="211" t="e">
        <f t="shared" si="11"/>
        <v>#DIV/0!</v>
      </c>
      <c r="X69" s="211" t="e">
        <f t="shared" si="12"/>
        <v>#DIV/0!</v>
      </c>
    </row>
    <row r="70" spans="1:24" ht="15.75">
      <c r="A70" s="208" t="str">
        <f aca="true" t="shared" si="17" ref="A70:A95">IF(ABS(T70)&gt;=NORMSINV(0.9),"*","")</f>
        <v>*</v>
      </c>
      <c r="B70" s="208" t="str">
        <f aca="true" t="shared" si="18" ref="B70:B95">IF(ABS(T70)&gt;=NORMSINV(0.95),"*","")</f>
        <v>*</v>
      </c>
      <c r="C70" s="208" t="str">
        <f aca="true" t="shared" si="19" ref="C70:C95">IF(ABS(T70)&gt;=NORMSINV(0.975),"*","")</f>
        <v>*</v>
      </c>
      <c r="E70" s="240" t="s">
        <v>38</v>
      </c>
      <c r="F70" s="9">
        <v>52.06333636936874</v>
      </c>
      <c r="G70" s="210">
        <f t="shared" si="7"/>
        <v>0.5206333636936874</v>
      </c>
      <c r="H70" s="23">
        <f t="shared" si="8"/>
        <v>0.49957408289730565</v>
      </c>
      <c r="I70" s="226">
        <f t="shared" si="16"/>
        <v>1.224744871391589</v>
      </c>
      <c r="J70" s="239">
        <v>14129</v>
      </c>
      <c r="K70" s="23">
        <f t="shared" si="15"/>
        <v>0.005147422502146191</v>
      </c>
      <c r="L70" s="5"/>
      <c r="M70" s="141">
        <v>40.43233072097524</v>
      </c>
      <c r="N70" s="210">
        <f aca="true" t="shared" si="20" ref="N70:N95">M70/100</f>
        <v>0.40432330720975235</v>
      </c>
      <c r="O70" s="23">
        <f aca="true" t="shared" si="21" ref="O70:O95">SQRT((1-N70)*(N70))</f>
        <v>0.4907606040186199</v>
      </c>
      <c r="P70" s="238">
        <v>1.2503749799507808</v>
      </c>
      <c r="Q70" s="125">
        <v>5162</v>
      </c>
      <c r="R70">
        <f t="shared" si="9"/>
        <v>0.008540847492323277</v>
      </c>
      <c r="T70">
        <f t="shared" si="14"/>
        <v>11.663590582423115</v>
      </c>
      <c r="U70" s="211" t="str">
        <f aca="true" t="shared" si="22" ref="U70:U133">IF(ABS(T70)&gt;=NORMSINV(0.9),"*","")</f>
        <v>*</v>
      </c>
      <c r="V70" s="211" t="str">
        <f t="shared" si="10"/>
        <v>*</v>
      </c>
      <c r="W70" s="211" t="str">
        <f t="shared" si="11"/>
        <v>*</v>
      </c>
      <c r="X70" s="211" t="str">
        <f t="shared" si="12"/>
        <v>*</v>
      </c>
    </row>
    <row r="71" spans="1:24" ht="15.75">
      <c r="A71" s="208" t="str">
        <f t="shared" si="17"/>
        <v>*</v>
      </c>
      <c r="B71" s="208" t="str">
        <f t="shared" si="18"/>
        <v>*</v>
      </c>
      <c r="C71" s="208" t="str">
        <f t="shared" si="19"/>
        <v>*</v>
      </c>
      <c r="E71" s="240" t="s">
        <v>39</v>
      </c>
      <c r="F71" s="9">
        <v>40.09154550350027</v>
      </c>
      <c r="G71" s="210">
        <f aca="true" t="shared" si="23" ref="G71:G134">F71/100</f>
        <v>0.4009154550350027</v>
      </c>
      <c r="H71" s="23">
        <f aca="true" t="shared" si="24" ref="H71:H134">SQRT((1-G71)*(G71))</f>
        <v>0.49008392439364856</v>
      </c>
      <c r="I71" s="226">
        <f t="shared" si="16"/>
        <v>1.224744871391589</v>
      </c>
      <c r="J71" s="36">
        <v>11861</v>
      </c>
      <c r="K71" s="23">
        <f t="shared" si="15"/>
        <v>0.005511317535608001</v>
      </c>
      <c r="L71" s="4"/>
      <c r="M71" s="141">
        <v>32.6841512887646</v>
      </c>
      <c r="N71" s="210">
        <f t="shared" si="20"/>
        <v>0.326841512887646</v>
      </c>
      <c r="O71" s="23">
        <f t="shared" si="21"/>
        <v>0.4690587791961267</v>
      </c>
      <c r="P71" s="238">
        <v>1.2472949604065229</v>
      </c>
      <c r="Q71" s="125">
        <v>3743</v>
      </c>
      <c r="R71">
        <f aca="true" t="shared" si="25" ref="R71:R95">P71*(O71/SQRT(Q71))</f>
        <v>0.009562831929737663</v>
      </c>
      <c r="T71">
        <f t="shared" si="14"/>
        <v>6.711226961273972</v>
      </c>
      <c r="U71" s="211" t="str">
        <f t="shared" si="22"/>
        <v>*</v>
      </c>
      <c r="V71" s="211" t="str">
        <f aca="true" t="shared" si="26" ref="V71:V134">IF(ABS(T71)&gt;=NORMSINV(0.95),"*","")</f>
        <v>*</v>
      </c>
      <c r="W71" s="211" t="str">
        <f aca="true" t="shared" si="27" ref="W71:W134">IF(ABS(T71)&gt;=NORMSINV(0.975),"*","")</f>
        <v>*</v>
      </c>
      <c r="X71" s="211" t="str">
        <f aca="true" t="shared" si="28" ref="X71:X134">IF(ABS(T71)&gt;=NORMSINV(0.995),"*","")</f>
        <v>*</v>
      </c>
    </row>
    <row r="72" spans="1:24" ht="15.75">
      <c r="A72" s="208" t="e">
        <f t="shared" si="17"/>
        <v>#DIV/0!</v>
      </c>
      <c r="B72" s="208" t="e">
        <f t="shared" si="18"/>
        <v>#DIV/0!</v>
      </c>
      <c r="C72" s="208" t="e">
        <f t="shared" si="19"/>
        <v>#DIV/0!</v>
      </c>
      <c r="E72" s="225"/>
      <c r="F72" s="9"/>
      <c r="G72" s="210">
        <f t="shared" si="23"/>
        <v>0</v>
      </c>
      <c r="H72" s="23">
        <f t="shared" si="24"/>
        <v>0</v>
      </c>
      <c r="I72" s="226">
        <f t="shared" si="16"/>
        <v>1.224744871391589</v>
      </c>
      <c r="J72" s="36"/>
      <c r="K72" s="23" t="e">
        <f t="shared" si="15"/>
        <v>#DIV/0!</v>
      </c>
      <c r="L72" s="4"/>
      <c r="M72" s="141"/>
      <c r="N72" s="210">
        <f t="shared" si="20"/>
        <v>0</v>
      </c>
      <c r="O72" s="23">
        <f t="shared" si="21"/>
        <v>0</v>
      </c>
      <c r="P72" s="238"/>
      <c r="Q72" s="125"/>
      <c r="R72" t="e">
        <f t="shared" si="25"/>
        <v>#DIV/0!</v>
      </c>
      <c r="T72" t="e">
        <f t="shared" si="14"/>
        <v>#DIV/0!</v>
      </c>
      <c r="U72" s="211" t="e">
        <f t="shared" si="22"/>
        <v>#DIV/0!</v>
      </c>
      <c r="V72" s="211" t="e">
        <f t="shared" si="26"/>
        <v>#DIV/0!</v>
      </c>
      <c r="W72" s="211" t="e">
        <f t="shared" si="27"/>
        <v>#DIV/0!</v>
      </c>
      <c r="X72" s="211" t="e">
        <f t="shared" si="28"/>
        <v>#DIV/0!</v>
      </c>
    </row>
    <row r="73" spans="1:24" ht="15.75">
      <c r="A73" s="208" t="e">
        <f t="shared" si="17"/>
        <v>#DIV/0!</v>
      </c>
      <c r="B73" s="208" t="e">
        <f t="shared" si="18"/>
        <v>#DIV/0!</v>
      </c>
      <c r="C73" s="208" t="e">
        <f t="shared" si="19"/>
        <v>#DIV/0!</v>
      </c>
      <c r="E73" s="224" t="s">
        <v>4</v>
      </c>
      <c r="F73" s="9"/>
      <c r="G73" s="210">
        <f t="shared" si="23"/>
        <v>0</v>
      </c>
      <c r="H73" s="23">
        <f t="shared" si="24"/>
        <v>0</v>
      </c>
      <c r="I73" s="226">
        <f t="shared" si="16"/>
        <v>1.224744871391589</v>
      </c>
      <c r="J73" s="239"/>
      <c r="K73" s="23" t="e">
        <f t="shared" si="15"/>
        <v>#DIV/0!</v>
      </c>
      <c r="L73" s="4"/>
      <c r="M73" s="141"/>
      <c r="N73" s="210">
        <f t="shared" si="20"/>
        <v>0</v>
      </c>
      <c r="O73" s="23">
        <f t="shared" si="21"/>
        <v>0</v>
      </c>
      <c r="P73" s="215"/>
      <c r="Q73" s="125"/>
      <c r="R73" t="e">
        <f t="shared" si="25"/>
        <v>#DIV/0!</v>
      </c>
      <c r="T73" t="e">
        <f t="shared" si="14"/>
        <v>#DIV/0!</v>
      </c>
      <c r="U73" s="211" t="e">
        <f t="shared" si="22"/>
        <v>#DIV/0!</v>
      </c>
      <c r="V73" s="211" t="e">
        <f t="shared" si="26"/>
        <v>#DIV/0!</v>
      </c>
      <c r="W73" s="211" t="e">
        <f t="shared" si="27"/>
        <v>#DIV/0!</v>
      </c>
      <c r="X73" s="211" t="e">
        <f t="shared" si="28"/>
        <v>#DIV/0!</v>
      </c>
    </row>
    <row r="74" spans="1:24" ht="15.75">
      <c r="A74" s="208" t="str">
        <f t="shared" si="17"/>
        <v>*</v>
      </c>
      <c r="B74" s="208" t="str">
        <f t="shared" si="18"/>
        <v>*</v>
      </c>
      <c r="C74" s="208" t="str">
        <f t="shared" si="19"/>
        <v>*</v>
      </c>
      <c r="E74" s="225" t="s">
        <v>40</v>
      </c>
      <c r="F74" s="9">
        <v>49.73483146067416</v>
      </c>
      <c r="G74" s="210">
        <f t="shared" si="23"/>
        <v>0.49734831460674156</v>
      </c>
      <c r="H74" s="23">
        <f t="shared" si="24"/>
        <v>0.4999929685151334</v>
      </c>
      <c r="I74" s="226">
        <f t="shared" si="16"/>
        <v>1.224744871391589</v>
      </c>
      <c r="J74" s="239">
        <v>12409</v>
      </c>
      <c r="K74" s="23">
        <f t="shared" si="15"/>
        <v>0.005497194889375301</v>
      </c>
      <c r="L74" s="4"/>
      <c r="M74" s="141">
        <v>40.60455620091977</v>
      </c>
      <c r="N74" s="210">
        <f t="shared" si="20"/>
        <v>0.40604556200919767</v>
      </c>
      <c r="O74" s="23">
        <f t="shared" si="21"/>
        <v>0.49109323308495356</v>
      </c>
      <c r="P74" s="215">
        <v>1.2999426569011134</v>
      </c>
      <c r="Q74" s="125">
        <v>4436</v>
      </c>
      <c r="R74">
        <f t="shared" si="25"/>
        <v>0.0095850057178188</v>
      </c>
      <c r="T74">
        <f t="shared" si="14"/>
        <v>8.263065218526194</v>
      </c>
      <c r="U74" s="211" t="str">
        <f t="shared" si="22"/>
        <v>*</v>
      </c>
      <c r="V74" s="211" t="str">
        <f t="shared" si="26"/>
        <v>*</v>
      </c>
      <c r="W74" s="211" t="str">
        <f t="shared" si="27"/>
        <v>*</v>
      </c>
      <c r="X74" s="211" t="str">
        <f t="shared" si="28"/>
        <v>*</v>
      </c>
    </row>
    <row r="75" spans="1:24" ht="15.75">
      <c r="A75" s="208" t="str">
        <f t="shared" si="17"/>
        <v>*</v>
      </c>
      <c r="B75" s="208" t="str">
        <f t="shared" si="18"/>
        <v>*</v>
      </c>
      <c r="C75" s="208" t="str">
        <f t="shared" si="19"/>
        <v>*</v>
      </c>
      <c r="E75" s="225" t="s">
        <v>41</v>
      </c>
      <c r="F75" s="9">
        <v>47.18829291319997</v>
      </c>
      <c r="G75" s="210">
        <f t="shared" si="23"/>
        <v>0.47188292913199975</v>
      </c>
      <c r="H75" s="23">
        <f t="shared" si="24"/>
        <v>0.4992088043352239</v>
      </c>
      <c r="I75" s="226">
        <f t="shared" si="16"/>
        <v>1.224744871391589</v>
      </c>
      <c r="J75" s="36">
        <v>15708</v>
      </c>
      <c r="K75" s="23">
        <f t="shared" si="15"/>
        <v>0.004878287811468736</v>
      </c>
      <c r="L75" s="5"/>
      <c r="M75" s="141">
        <v>35.27584401321789</v>
      </c>
      <c r="N75" s="210">
        <f t="shared" si="20"/>
        <v>0.35275844013217894</v>
      </c>
      <c r="O75" s="23">
        <f t="shared" si="21"/>
        <v>0.47782834056561657</v>
      </c>
      <c r="P75">
        <v>1.2999426569011134</v>
      </c>
      <c r="Q75" s="125">
        <v>4991</v>
      </c>
      <c r="R75">
        <f t="shared" si="25"/>
        <v>0.008792296290285792</v>
      </c>
      <c r="T75">
        <f t="shared" si="14"/>
        <v>11.847339139180988</v>
      </c>
      <c r="U75" s="211" t="str">
        <f t="shared" si="22"/>
        <v>*</v>
      </c>
      <c r="V75" s="211" t="str">
        <f t="shared" si="26"/>
        <v>*</v>
      </c>
      <c r="W75" s="211" t="str">
        <f t="shared" si="27"/>
        <v>*</v>
      </c>
      <c r="X75" s="211" t="str">
        <f t="shared" si="28"/>
        <v>*</v>
      </c>
    </row>
    <row r="76" spans="1:24" ht="15.75">
      <c r="A76" s="208" t="e">
        <f t="shared" si="17"/>
        <v>#DIV/0!</v>
      </c>
      <c r="B76" s="208" t="e">
        <f t="shared" si="18"/>
        <v>#DIV/0!</v>
      </c>
      <c r="C76" s="208" t="e">
        <f t="shared" si="19"/>
        <v>#DIV/0!</v>
      </c>
      <c r="E76" s="225"/>
      <c r="F76" s="9"/>
      <c r="G76" s="210">
        <f t="shared" si="23"/>
        <v>0</v>
      </c>
      <c r="H76" s="23">
        <f t="shared" si="24"/>
        <v>0</v>
      </c>
      <c r="I76" s="226">
        <f t="shared" si="16"/>
        <v>1.224744871391589</v>
      </c>
      <c r="J76" s="36"/>
      <c r="K76" s="23" t="e">
        <f t="shared" si="15"/>
        <v>#DIV/0!</v>
      </c>
      <c r="L76" s="4"/>
      <c r="M76" s="141"/>
      <c r="N76" s="210">
        <f t="shared" si="20"/>
        <v>0</v>
      </c>
      <c r="O76" s="23">
        <f t="shared" si="21"/>
        <v>0</v>
      </c>
      <c r="Q76" s="125"/>
      <c r="R76" t="e">
        <f t="shared" si="25"/>
        <v>#DIV/0!</v>
      </c>
      <c r="T76" t="e">
        <f t="shared" si="14"/>
        <v>#DIV/0!</v>
      </c>
      <c r="U76" s="211" t="e">
        <f t="shared" si="22"/>
        <v>#DIV/0!</v>
      </c>
      <c r="V76" s="211" t="e">
        <f t="shared" si="26"/>
        <v>#DIV/0!</v>
      </c>
      <c r="W76" s="211" t="e">
        <f t="shared" si="27"/>
        <v>#DIV/0!</v>
      </c>
      <c r="X76" s="211" t="e">
        <f t="shared" si="28"/>
        <v>#DIV/0!</v>
      </c>
    </row>
    <row r="77" spans="1:24" ht="15.75">
      <c r="A77" s="208" t="e">
        <f t="shared" si="17"/>
        <v>#DIV/0!</v>
      </c>
      <c r="B77" s="208" t="e">
        <f t="shared" si="18"/>
        <v>#DIV/0!</v>
      </c>
      <c r="C77" s="208" t="e">
        <f t="shared" si="19"/>
        <v>#DIV/0!</v>
      </c>
      <c r="E77" s="224" t="s">
        <v>6</v>
      </c>
      <c r="F77" s="9"/>
      <c r="G77" s="210">
        <f t="shared" si="23"/>
        <v>0</v>
      </c>
      <c r="H77" s="23">
        <f t="shared" si="24"/>
        <v>0</v>
      </c>
      <c r="I77" s="226">
        <f t="shared" si="16"/>
        <v>1.224744871391589</v>
      </c>
      <c r="J77" s="239"/>
      <c r="K77" s="23" t="e">
        <f t="shared" si="15"/>
        <v>#DIV/0!</v>
      </c>
      <c r="L77" s="4"/>
      <c r="M77" s="141"/>
      <c r="N77" s="210">
        <f t="shared" si="20"/>
        <v>0</v>
      </c>
      <c r="O77" s="23">
        <f t="shared" si="21"/>
        <v>0</v>
      </c>
      <c r="P77" s="215"/>
      <c r="Q77" s="125"/>
      <c r="R77" t="e">
        <f t="shared" si="25"/>
        <v>#DIV/0!</v>
      </c>
      <c r="T77" t="e">
        <f t="shared" si="14"/>
        <v>#DIV/0!</v>
      </c>
      <c r="U77" s="211" t="e">
        <f t="shared" si="22"/>
        <v>#DIV/0!</v>
      </c>
      <c r="V77" s="211" t="e">
        <f t="shared" si="26"/>
        <v>#DIV/0!</v>
      </c>
      <c r="W77" s="211" t="e">
        <f t="shared" si="27"/>
        <v>#DIV/0!</v>
      </c>
      <c r="X77" s="211" t="e">
        <f t="shared" si="28"/>
        <v>#DIV/0!</v>
      </c>
    </row>
    <row r="78" spans="1:24" ht="15.75">
      <c r="A78" s="208" t="str">
        <f t="shared" si="17"/>
        <v>*</v>
      </c>
      <c r="B78" s="208" t="str">
        <f t="shared" si="18"/>
        <v>*</v>
      </c>
      <c r="C78" s="208" t="str">
        <f t="shared" si="19"/>
        <v>*</v>
      </c>
      <c r="E78" s="225" t="s">
        <v>42</v>
      </c>
      <c r="F78" s="9">
        <v>48.71922904079493</v>
      </c>
      <c r="G78" s="210">
        <f t="shared" si="23"/>
        <v>0.4871922904079493</v>
      </c>
      <c r="H78" s="23">
        <f t="shared" si="24"/>
        <v>0.49983593565789736</v>
      </c>
      <c r="I78" s="226">
        <f t="shared" si="16"/>
        <v>1.224744871391589</v>
      </c>
      <c r="J78" s="239">
        <v>19457</v>
      </c>
      <c r="K78" s="23">
        <f t="shared" si="15"/>
        <v>0.004388692642527796</v>
      </c>
      <c r="L78" s="4"/>
      <c r="M78" s="141">
        <v>37.24750840108782</v>
      </c>
      <c r="N78" s="210">
        <f t="shared" si="20"/>
        <v>0.3724750840108782</v>
      </c>
      <c r="O78" s="23">
        <f t="shared" si="21"/>
        <v>0.48346395501833167</v>
      </c>
      <c r="P78" s="215">
        <v>1.2999426569011134</v>
      </c>
      <c r="Q78" s="125">
        <v>6254</v>
      </c>
      <c r="R78">
        <f t="shared" si="25"/>
        <v>0.007947112430570575</v>
      </c>
      <c r="T78">
        <f t="shared" si="14"/>
        <v>12.636289996809206</v>
      </c>
      <c r="U78" s="211" t="str">
        <f t="shared" si="22"/>
        <v>*</v>
      </c>
      <c r="V78" s="211" t="str">
        <f t="shared" si="26"/>
        <v>*</v>
      </c>
      <c r="W78" s="211" t="str">
        <f t="shared" si="27"/>
        <v>*</v>
      </c>
      <c r="X78" s="211" t="str">
        <f t="shared" si="28"/>
        <v>*</v>
      </c>
    </row>
    <row r="79" spans="1:24" ht="15.75">
      <c r="A79" s="208">
        <f t="shared" si="17"/>
      </c>
      <c r="B79" s="208">
        <f t="shared" si="18"/>
      </c>
      <c r="C79" s="208">
        <f t="shared" si="19"/>
      </c>
      <c r="E79" s="225" t="s">
        <v>43</v>
      </c>
      <c r="F79" s="9">
        <v>41.888297872340424</v>
      </c>
      <c r="G79" s="210">
        <f t="shared" si="23"/>
        <v>0.41888297872340424</v>
      </c>
      <c r="H79" s="23">
        <f t="shared" si="24"/>
        <v>0.4933761535169817</v>
      </c>
      <c r="I79" s="226">
        <f t="shared" si="16"/>
        <v>1.224744871391589</v>
      </c>
      <c r="J79" s="239">
        <v>5449</v>
      </c>
      <c r="K79" s="23">
        <f t="shared" si="15"/>
        <v>0.00818588012251706</v>
      </c>
      <c r="L79" s="5"/>
      <c r="M79" s="141">
        <v>39.79644694827725</v>
      </c>
      <c r="N79" s="210">
        <f t="shared" si="20"/>
        <v>0.3979644694827725</v>
      </c>
      <c r="O79" s="23">
        <f t="shared" si="21"/>
        <v>0.4894780388455318</v>
      </c>
      <c r="P79">
        <v>1.2999426569011134</v>
      </c>
      <c r="Q79" s="125">
        <v>1650</v>
      </c>
      <c r="R79">
        <f t="shared" si="25"/>
        <v>0.015664460225803655</v>
      </c>
      <c r="T79">
        <f t="shared" si="14"/>
        <v>1.183549365409688</v>
      </c>
      <c r="U79" s="211">
        <f t="shared" si="22"/>
      </c>
      <c r="V79" s="211">
        <f t="shared" si="26"/>
      </c>
      <c r="W79" s="211">
        <f t="shared" si="27"/>
      </c>
      <c r="X79" s="211">
        <f t="shared" si="28"/>
      </c>
    </row>
    <row r="80" spans="1:24" ht="15.75">
      <c r="A80" s="208" t="str">
        <f t="shared" si="17"/>
        <v>*</v>
      </c>
      <c r="B80" s="208" t="str">
        <f t="shared" si="18"/>
        <v>*</v>
      </c>
      <c r="C80" s="208" t="str">
        <f t="shared" si="19"/>
        <v>*</v>
      </c>
      <c r="E80" s="225" t="s">
        <v>44</v>
      </c>
      <c r="F80" s="9">
        <v>53.25779036827195</v>
      </c>
      <c r="G80" s="210">
        <f t="shared" si="23"/>
        <v>0.5325779036827195</v>
      </c>
      <c r="H80" s="23">
        <f t="shared" si="24"/>
        <v>0.49893755139460033</v>
      </c>
      <c r="I80" s="226">
        <f t="shared" si="16"/>
        <v>1.224744871391589</v>
      </c>
      <c r="J80" s="36">
        <v>3208</v>
      </c>
      <c r="K80" s="23">
        <f>H80*I80/SQRT(J80)</f>
        <v>0.01078883723196279</v>
      </c>
      <c r="L80" s="4"/>
      <c r="M80" s="141">
        <v>36.30944901658439</v>
      </c>
      <c r="N80" s="210">
        <f t="shared" si="20"/>
        <v>0.3630944901658439</v>
      </c>
      <c r="O80" s="23">
        <f t="shared" si="21"/>
        <v>0.4808917564037148</v>
      </c>
      <c r="P80">
        <v>1.2999426569011134</v>
      </c>
      <c r="Q80" s="125">
        <v>1520</v>
      </c>
      <c r="R80">
        <f t="shared" si="25"/>
        <v>0.016034289977458753</v>
      </c>
      <c r="T80">
        <f aca="true" t="shared" si="29" ref="T80:T95">(+G80-N80)/SQRT((K80^2)+(R80^2))</f>
        <v>8.7696724734861</v>
      </c>
      <c r="U80" s="211" t="str">
        <f t="shared" si="22"/>
        <v>*</v>
      </c>
      <c r="V80" s="211" t="str">
        <f t="shared" si="26"/>
        <v>*</v>
      </c>
      <c r="W80" s="211" t="str">
        <f t="shared" si="27"/>
        <v>*</v>
      </c>
      <c r="X80" s="211" t="str">
        <f t="shared" si="28"/>
        <v>*</v>
      </c>
    </row>
    <row r="81" spans="1:24" ht="15.75">
      <c r="A81" s="208" t="e">
        <f t="shared" si="17"/>
        <v>#DIV/0!</v>
      </c>
      <c r="B81" s="208" t="e">
        <f t="shared" si="18"/>
        <v>#DIV/0!</v>
      </c>
      <c r="C81" s="208" t="e">
        <f t="shared" si="19"/>
        <v>#DIV/0!</v>
      </c>
      <c r="E81" s="225"/>
      <c r="F81" s="9"/>
      <c r="G81" s="210">
        <f t="shared" si="23"/>
        <v>0</v>
      </c>
      <c r="H81" s="23">
        <f t="shared" si="24"/>
        <v>0</v>
      </c>
      <c r="I81" s="226">
        <f t="shared" si="16"/>
        <v>1.224744871391589</v>
      </c>
      <c r="J81" s="36"/>
      <c r="K81" s="23" t="e">
        <f>H81*I81/SQRT(J81)</f>
        <v>#DIV/0!</v>
      </c>
      <c r="L81" s="4"/>
      <c r="M81" s="141"/>
      <c r="N81" s="210">
        <f t="shared" si="20"/>
        <v>0</v>
      </c>
      <c r="O81" s="23">
        <f t="shared" si="21"/>
        <v>0</v>
      </c>
      <c r="Q81" s="125"/>
      <c r="R81" t="e">
        <f t="shared" si="25"/>
        <v>#DIV/0!</v>
      </c>
      <c r="T81" t="e">
        <f t="shared" si="29"/>
        <v>#DIV/0!</v>
      </c>
      <c r="U81" s="211" t="e">
        <f t="shared" si="22"/>
        <v>#DIV/0!</v>
      </c>
      <c r="V81" s="211" t="e">
        <f t="shared" si="26"/>
        <v>#DIV/0!</v>
      </c>
      <c r="W81" s="211" t="e">
        <f t="shared" si="27"/>
        <v>#DIV/0!</v>
      </c>
      <c r="X81" s="211" t="e">
        <f t="shared" si="28"/>
        <v>#DIV/0!</v>
      </c>
    </row>
    <row r="82" spans="1:24" ht="15.75">
      <c r="A82" s="208" t="e">
        <f t="shared" si="17"/>
        <v>#DIV/0!</v>
      </c>
      <c r="B82" s="208" t="e">
        <f t="shared" si="18"/>
        <v>#DIV/0!</v>
      </c>
      <c r="C82" s="208" t="e">
        <f t="shared" si="19"/>
        <v>#DIV/0!</v>
      </c>
      <c r="E82" s="224" t="s">
        <v>7</v>
      </c>
      <c r="F82" s="9"/>
      <c r="G82" s="210">
        <f t="shared" si="23"/>
        <v>0</v>
      </c>
      <c r="H82" s="23">
        <f t="shared" si="24"/>
        <v>0</v>
      </c>
      <c r="I82" s="226">
        <f t="shared" si="16"/>
        <v>1.224744871391589</v>
      </c>
      <c r="J82" s="239"/>
      <c r="K82" s="23" t="e">
        <f>H82*I82/SQRT(J82)</f>
        <v>#DIV/0!</v>
      </c>
      <c r="L82" s="4"/>
      <c r="M82" s="141"/>
      <c r="N82" s="210">
        <f t="shared" si="20"/>
        <v>0</v>
      </c>
      <c r="O82" s="23">
        <f t="shared" si="21"/>
        <v>0</v>
      </c>
      <c r="P82" s="215"/>
      <c r="Q82" s="125"/>
      <c r="R82" t="e">
        <f t="shared" si="25"/>
        <v>#DIV/0!</v>
      </c>
      <c r="T82" t="e">
        <f t="shared" si="29"/>
        <v>#DIV/0!</v>
      </c>
      <c r="U82" s="211" t="e">
        <f t="shared" si="22"/>
        <v>#DIV/0!</v>
      </c>
      <c r="V82" s="211" t="e">
        <f t="shared" si="26"/>
        <v>#DIV/0!</v>
      </c>
      <c r="W82" s="211" t="e">
        <f t="shared" si="27"/>
        <v>#DIV/0!</v>
      </c>
      <c r="X82" s="211" t="e">
        <f t="shared" si="28"/>
        <v>#DIV/0!</v>
      </c>
    </row>
    <row r="83" spans="1:24" ht="15.75">
      <c r="A83" s="208" t="str">
        <f t="shared" si="17"/>
        <v>*</v>
      </c>
      <c r="B83" s="208" t="str">
        <f t="shared" si="18"/>
        <v>*</v>
      </c>
      <c r="C83" s="208" t="str">
        <f t="shared" si="19"/>
        <v>*</v>
      </c>
      <c r="E83" s="225" t="s">
        <v>45</v>
      </c>
      <c r="F83" s="9">
        <v>47.18803182016068</v>
      </c>
      <c r="G83" s="210">
        <f t="shared" si="23"/>
        <v>0.4718803182016068</v>
      </c>
      <c r="H83" s="23">
        <f t="shared" si="24"/>
        <v>0.49920865727224434</v>
      </c>
      <c r="I83" s="226">
        <f t="shared" si="16"/>
        <v>1.224744871391589</v>
      </c>
      <c r="J83" s="239">
        <v>24083</v>
      </c>
      <c r="K83" s="23">
        <f t="shared" si="15"/>
        <v>0.003939784297803932</v>
      </c>
      <c r="L83" s="4"/>
      <c r="M83" s="141">
        <v>36.444360871275656</v>
      </c>
      <c r="N83" s="210">
        <f t="shared" si="20"/>
        <v>0.36444360871275655</v>
      </c>
      <c r="O83" s="23">
        <f t="shared" si="21"/>
        <v>0.4812737939896372</v>
      </c>
      <c r="P83" s="215">
        <v>1.280899005701408</v>
      </c>
      <c r="Q83" s="125">
        <v>8629</v>
      </c>
      <c r="R83">
        <f t="shared" si="25"/>
        <v>0.006636313110181141</v>
      </c>
      <c r="T83">
        <f t="shared" si="29"/>
        <v>13.92085948959545</v>
      </c>
      <c r="U83" s="211" t="str">
        <f t="shared" si="22"/>
        <v>*</v>
      </c>
      <c r="V83" s="211" t="str">
        <f t="shared" si="26"/>
        <v>*</v>
      </c>
      <c r="W83" s="211" t="str">
        <f t="shared" si="27"/>
        <v>*</v>
      </c>
      <c r="X83" s="211" t="str">
        <f t="shared" si="28"/>
        <v>*</v>
      </c>
    </row>
    <row r="84" spans="1:24" ht="15.75">
      <c r="A84" s="208" t="str">
        <f t="shared" si="17"/>
        <v>*</v>
      </c>
      <c r="B84" s="208" t="str">
        <f t="shared" si="18"/>
        <v>*</v>
      </c>
      <c r="C84" s="208" t="str">
        <f t="shared" si="19"/>
        <v>*</v>
      </c>
      <c r="E84" s="225" t="s">
        <v>46</v>
      </c>
      <c r="F84" s="9">
        <v>57.47832369942196</v>
      </c>
      <c r="G84" s="210">
        <f t="shared" si="23"/>
        <v>0.5747832369942196</v>
      </c>
      <c r="H84" s="23">
        <f t="shared" si="24"/>
        <v>0.4943758362467429</v>
      </c>
      <c r="I84" s="226">
        <f t="shared" si="16"/>
        <v>1.224744871391589</v>
      </c>
      <c r="J84" s="36">
        <v>4047</v>
      </c>
      <c r="K84" s="23">
        <f t="shared" si="15"/>
        <v>0.009517793166216633</v>
      </c>
      <c r="L84" s="5"/>
      <c r="M84" s="141">
        <v>45.308513976524864</v>
      </c>
      <c r="N84" s="210">
        <f t="shared" si="20"/>
        <v>0.45308513976524867</v>
      </c>
      <c r="O84" s="23">
        <f t="shared" si="21"/>
        <v>0.49779413002681516</v>
      </c>
      <c r="P84" s="238">
        <v>1.502750045040805</v>
      </c>
      <c r="Q84" s="125">
        <v>790</v>
      </c>
      <c r="R84">
        <f t="shared" si="25"/>
        <v>0.02661478579236806</v>
      </c>
      <c r="T84">
        <f t="shared" si="29"/>
        <v>4.305543758195071</v>
      </c>
      <c r="U84" s="211" t="str">
        <f t="shared" si="22"/>
        <v>*</v>
      </c>
      <c r="V84" s="211" t="str">
        <f t="shared" si="26"/>
        <v>*</v>
      </c>
      <c r="W84" s="211" t="str">
        <f t="shared" si="27"/>
        <v>*</v>
      </c>
      <c r="X84" s="211" t="str">
        <f t="shared" si="28"/>
        <v>*</v>
      </c>
    </row>
    <row r="85" spans="1:24" ht="15.75">
      <c r="A85" s="208" t="e">
        <f t="shared" si="17"/>
        <v>#DIV/0!</v>
      </c>
      <c r="B85" s="208" t="e">
        <f t="shared" si="18"/>
        <v>#DIV/0!</v>
      </c>
      <c r="C85" s="208" t="e">
        <f t="shared" si="19"/>
        <v>#DIV/0!</v>
      </c>
      <c r="E85" s="225"/>
      <c r="F85" s="9"/>
      <c r="G85" s="210">
        <f t="shared" si="23"/>
        <v>0</v>
      </c>
      <c r="H85" s="23">
        <f t="shared" si="24"/>
        <v>0</v>
      </c>
      <c r="I85" s="226">
        <f t="shared" si="16"/>
        <v>1.224744871391589</v>
      </c>
      <c r="J85" s="36"/>
      <c r="K85" s="23" t="e">
        <f>H85*I85/SQRT(J85)</f>
        <v>#DIV/0!</v>
      </c>
      <c r="L85" s="4"/>
      <c r="M85" s="141"/>
      <c r="N85" s="210">
        <f t="shared" si="20"/>
        <v>0</v>
      </c>
      <c r="O85" s="23">
        <f t="shared" si="21"/>
        <v>0</v>
      </c>
      <c r="P85" s="238"/>
      <c r="Q85" s="125"/>
      <c r="R85" t="e">
        <f t="shared" si="25"/>
        <v>#DIV/0!</v>
      </c>
      <c r="T85" t="e">
        <f t="shared" si="29"/>
        <v>#DIV/0!</v>
      </c>
      <c r="U85" s="211" t="e">
        <f t="shared" si="22"/>
        <v>#DIV/0!</v>
      </c>
      <c r="V85" s="211" t="e">
        <f t="shared" si="26"/>
        <v>#DIV/0!</v>
      </c>
      <c r="W85" s="211" t="e">
        <f t="shared" si="27"/>
        <v>#DIV/0!</v>
      </c>
      <c r="X85" s="211" t="e">
        <f t="shared" si="28"/>
        <v>#DIV/0!</v>
      </c>
    </row>
    <row r="86" spans="1:24" ht="15.75">
      <c r="A86" s="208" t="e">
        <f t="shared" si="17"/>
        <v>#DIV/0!</v>
      </c>
      <c r="B86" s="208" t="e">
        <f t="shared" si="18"/>
        <v>#DIV/0!</v>
      </c>
      <c r="C86" s="208" t="e">
        <f t="shared" si="19"/>
        <v>#DIV/0!</v>
      </c>
      <c r="E86" s="224" t="s">
        <v>8</v>
      </c>
      <c r="F86" s="9"/>
      <c r="G86" s="210">
        <f t="shared" si="23"/>
        <v>0</v>
      </c>
      <c r="H86" s="23">
        <f t="shared" si="24"/>
        <v>0</v>
      </c>
      <c r="I86" s="226">
        <f t="shared" si="16"/>
        <v>1.224744871391589</v>
      </c>
      <c r="J86" s="239"/>
      <c r="K86" s="23" t="e">
        <f>H86*I86/SQRT(J86)</f>
        <v>#DIV/0!</v>
      </c>
      <c r="L86" s="4"/>
      <c r="M86" s="141"/>
      <c r="N86" s="210">
        <f t="shared" si="20"/>
        <v>0</v>
      </c>
      <c r="O86" s="23">
        <f t="shared" si="21"/>
        <v>0</v>
      </c>
      <c r="P86" s="215"/>
      <c r="Q86" s="125"/>
      <c r="R86" t="e">
        <f t="shared" si="25"/>
        <v>#DIV/0!</v>
      </c>
      <c r="T86" t="e">
        <f t="shared" si="29"/>
        <v>#DIV/0!</v>
      </c>
      <c r="U86" s="211" t="e">
        <f t="shared" si="22"/>
        <v>#DIV/0!</v>
      </c>
      <c r="V86" s="211" t="e">
        <f t="shared" si="26"/>
        <v>#DIV/0!</v>
      </c>
      <c r="W86" s="211" t="e">
        <f t="shared" si="27"/>
        <v>#DIV/0!</v>
      </c>
      <c r="X86" s="211" t="e">
        <f t="shared" si="28"/>
        <v>#DIV/0!</v>
      </c>
    </row>
    <row r="87" spans="1:24" ht="15.75">
      <c r="A87" s="208" t="str">
        <f t="shared" si="17"/>
        <v>*</v>
      </c>
      <c r="B87" s="208" t="str">
        <f t="shared" si="18"/>
        <v>*</v>
      </c>
      <c r="C87" s="208" t="str">
        <f t="shared" si="19"/>
        <v>*</v>
      </c>
      <c r="E87" s="225" t="s">
        <v>47</v>
      </c>
      <c r="F87" s="9">
        <v>46.80538041193779</v>
      </c>
      <c r="G87" s="210">
        <f t="shared" si="23"/>
        <v>0.4680538041193779</v>
      </c>
      <c r="H87" s="23">
        <f t="shared" si="24"/>
        <v>0.49897839689585455</v>
      </c>
      <c r="I87" s="226">
        <f t="shared" si="16"/>
        <v>1.224744871391589</v>
      </c>
      <c r="J87" s="239">
        <v>4295</v>
      </c>
      <c r="K87" s="23">
        <f t="shared" si="15"/>
        <v>0.009324934476583788</v>
      </c>
      <c r="L87" s="4"/>
      <c r="M87" s="141">
        <v>33.72849168530223</v>
      </c>
      <c r="N87" s="210">
        <f t="shared" si="20"/>
        <v>0.3372849168530223</v>
      </c>
      <c r="O87" s="23">
        <f t="shared" si="21"/>
        <v>0.47278303873602756</v>
      </c>
      <c r="P87" s="215">
        <v>1.2999426569011134</v>
      </c>
      <c r="Q87" s="125">
        <v>2591</v>
      </c>
      <c r="R87">
        <f t="shared" si="25"/>
        <v>0.012074033494938921</v>
      </c>
      <c r="T87">
        <f t="shared" si="29"/>
        <v>8.5717994903571</v>
      </c>
      <c r="U87" s="211" t="str">
        <f t="shared" si="22"/>
        <v>*</v>
      </c>
      <c r="V87" s="211" t="str">
        <f t="shared" si="26"/>
        <v>*</v>
      </c>
      <c r="W87" s="211" t="str">
        <f t="shared" si="27"/>
        <v>*</v>
      </c>
      <c r="X87" s="211" t="str">
        <f t="shared" si="28"/>
        <v>*</v>
      </c>
    </row>
    <row r="88" spans="1:24" ht="15.75">
      <c r="A88" s="208" t="str">
        <f t="shared" si="17"/>
        <v>*</v>
      </c>
      <c r="B88" s="208" t="str">
        <f t="shared" si="18"/>
        <v>*</v>
      </c>
      <c r="C88" s="208" t="str">
        <f t="shared" si="19"/>
        <v>*</v>
      </c>
      <c r="E88" s="225" t="s">
        <v>48</v>
      </c>
      <c r="F88" s="9">
        <v>47.285297905510745</v>
      </c>
      <c r="G88" s="210">
        <f t="shared" si="23"/>
        <v>0.4728529790551075</v>
      </c>
      <c r="H88" s="23">
        <f t="shared" si="24"/>
        <v>0.49926249534069506</v>
      </c>
      <c r="I88" s="226">
        <f t="shared" si="16"/>
        <v>1.224744871391589</v>
      </c>
      <c r="J88" s="239">
        <v>15128</v>
      </c>
      <c r="K88" s="23">
        <f t="shared" si="15"/>
        <v>0.004971458456596422</v>
      </c>
      <c r="L88" s="38"/>
      <c r="M88" s="141">
        <v>38.019624843372135</v>
      </c>
      <c r="N88" s="210">
        <f t="shared" si="20"/>
        <v>0.38019624843372135</v>
      </c>
      <c r="O88" s="23">
        <f t="shared" si="21"/>
        <v>0.48543491954189427</v>
      </c>
      <c r="P88">
        <v>1.2999426569011134</v>
      </c>
      <c r="Q88" s="125">
        <v>6266</v>
      </c>
      <c r="R88">
        <f t="shared" si="25"/>
        <v>0.00797186643616306</v>
      </c>
      <c r="T88">
        <f t="shared" si="29"/>
        <v>9.862343329182824</v>
      </c>
      <c r="U88" s="211" t="str">
        <f t="shared" si="22"/>
        <v>*</v>
      </c>
      <c r="V88" s="211" t="str">
        <f t="shared" si="26"/>
        <v>*</v>
      </c>
      <c r="W88" s="211" t="str">
        <f t="shared" si="27"/>
        <v>*</v>
      </c>
      <c r="X88" s="211" t="str">
        <f t="shared" si="28"/>
        <v>*</v>
      </c>
    </row>
    <row r="89" spans="1:24" ht="15.75">
      <c r="A89" s="208" t="str">
        <f t="shared" si="17"/>
        <v>*</v>
      </c>
      <c r="B89" s="208" t="str">
        <f t="shared" si="18"/>
        <v>*</v>
      </c>
      <c r="C89" s="208" t="str">
        <f t="shared" si="19"/>
        <v>*</v>
      </c>
      <c r="E89" s="225" t="s">
        <v>49</v>
      </c>
      <c r="F89" s="9">
        <v>58.21635012386457</v>
      </c>
      <c r="G89" s="210">
        <f t="shared" si="23"/>
        <v>0.5821635012386457</v>
      </c>
      <c r="H89" s="23">
        <f t="shared" si="24"/>
        <v>0.49320295930195623</v>
      </c>
      <c r="I89" s="226">
        <f t="shared" si="16"/>
        <v>1.224744871391589</v>
      </c>
      <c r="J89" s="36">
        <v>1635</v>
      </c>
      <c r="K89" s="23">
        <f t="shared" si="15"/>
        <v>0.014938686893899055</v>
      </c>
      <c r="M89" s="141">
        <v>47.43253179388947</v>
      </c>
      <c r="N89" s="210">
        <f t="shared" si="20"/>
        <v>0.47432531793889465</v>
      </c>
      <c r="O89" s="23">
        <f t="shared" si="21"/>
        <v>0.49934037559670774</v>
      </c>
      <c r="P89">
        <v>1.2999426569011134</v>
      </c>
      <c r="Q89" s="125">
        <v>451</v>
      </c>
      <c r="R89">
        <f t="shared" si="25"/>
        <v>0.03056557764811524</v>
      </c>
      <c r="T89">
        <f t="shared" si="29"/>
        <v>3.1697665450461545</v>
      </c>
      <c r="U89" s="211" t="str">
        <f t="shared" si="22"/>
        <v>*</v>
      </c>
      <c r="V89" s="211" t="str">
        <f t="shared" si="26"/>
        <v>*</v>
      </c>
      <c r="W89" s="211" t="str">
        <f t="shared" si="27"/>
        <v>*</v>
      </c>
      <c r="X89" s="211" t="str">
        <f t="shared" si="28"/>
        <v>*</v>
      </c>
    </row>
    <row r="90" spans="1:24" ht="15.75">
      <c r="A90" s="208" t="e">
        <f t="shared" si="17"/>
        <v>#DIV/0!</v>
      </c>
      <c r="B90" s="208" t="e">
        <f t="shared" si="18"/>
        <v>#DIV/0!</v>
      </c>
      <c r="C90" s="208" t="e">
        <f t="shared" si="19"/>
        <v>#DIV/0!</v>
      </c>
      <c r="E90" s="225"/>
      <c r="F90" s="9"/>
      <c r="G90" s="210">
        <f t="shared" si="23"/>
        <v>0</v>
      </c>
      <c r="H90" s="23">
        <f t="shared" si="24"/>
        <v>0</v>
      </c>
      <c r="I90" s="226">
        <f t="shared" si="16"/>
        <v>1.224744871391589</v>
      </c>
      <c r="J90" s="36"/>
      <c r="K90" s="23" t="e">
        <f t="shared" si="15"/>
        <v>#DIV/0!</v>
      </c>
      <c r="M90" s="141"/>
      <c r="N90" s="210">
        <f t="shared" si="20"/>
        <v>0</v>
      </c>
      <c r="O90" s="23">
        <f t="shared" si="21"/>
        <v>0</v>
      </c>
      <c r="Q90" s="125"/>
      <c r="R90" t="e">
        <f t="shared" si="25"/>
        <v>#DIV/0!</v>
      </c>
      <c r="T90" t="e">
        <f t="shared" si="29"/>
        <v>#DIV/0!</v>
      </c>
      <c r="U90" s="211" t="e">
        <f t="shared" si="22"/>
        <v>#DIV/0!</v>
      </c>
      <c r="V90" s="211" t="e">
        <f t="shared" si="26"/>
        <v>#DIV/0!</v>
      </c>
      <c r="W90" s="211" t="e">
        <f t="shared" si="27"/>
        <v>#DIV/0!</v>
      </c>
      <c r="X90" s="211" t="e">
        <f t="shared" si="28"/>
        <v>#DIV/0!</v>
      </c>
    </row>
    <row r="91" spans="1:24" ht="15.75">
      <c r="A91" s="208" t="e">
        <f t="shared" si="17"/>
        <v>#DIV/0!</v>
      </c>
      <c r="B91" s="208" t="e">
        <f t="shared" si="18"/>
        <v>#DIV/0!</v>
      </c>
      <c r="C91" s="208" t="e">
        <f t="shared" si="19"/>
        <v>#DIV/0!</v>
      </c>
      <c r="E91" s="224" t="s">
        <v>153</v>
      </c>
      <c r="F91" s="9"/>
      <c r="G91" s="210">
        <f t="shared" si="23"/>
        <v>0</v>
      </c>
      <c r="H91" s="23">
        <f t="shared" si="24"/>
        <v>0</v>
      </c>
      <c r="I91" s="226">
        <f t="shared" si="16"/>
        <v>1.224744871391589</v>
      </c>
      <c r="J91" s="36"/>
      <c r="K91" s="23" t="e">
        <f t="shared" si="15"/>
        <v>#DIV/0!</v>
      </c>
      <c r="M91" s="141"/>
      <c r="N91" s="210">
        <f t="shared" si="20"/>
        <v>0</v>
      </c>
      <c r="O91" s="23">
        <f t="shared" si="21"/>
        <v>0</v>
      </c>
      <c r="P91" s="215"/>
      <c r="Q91" s="125"/>
      <c r="R91" t="e">
        <f t="shared" si="25"/>
        <v>#DIV/0!</v>
      </c>
      <c r="T91" t="e">
        <f t="shared" si="29"/>
        <v>#DIV/0!</v>
      </c>
      <c r="U91" s="211" t="e">
        <f t="shared" si="22"/>
        <v>#DIV/0!</v>
      </c>
      <c r="V91" s="211" t="e">
        <f t="shared" si="26"/>
        <v>#DIV/0!</v>
      </c>
      <c r="W91" s="211" t="e">
        <f t="shared" si="27"/>
        <v>#DIV/0!</v>
      </c>
      <c r="X91" s="211" t="e">
        <f t="shared" si="28"/>
        <v>#DIV/0!</v>
      </c>
    </row>
    <row r="92" spans="1:24" ht="15.75">
      <c r="A92" s="208" t="str">
        <f t="shared" si="17"/>
        <v>*</v>
      </c>
      <c r="B92" s="208" t="str">
        <f t="shared" si="18"/>
        <v>*</v>
      </c>
      <c r="C92" s="208" t="str">
        <f t="shared" si="19"/>
        <v>*</v>
      </c>
      <c r="E92" s="241" t="s">
        <v>154</v>
      </c>
      <c r="F92" s="9">
        <v>49.9723798523577</v>
      </c>
      <c r="G92" s="210">
        <f t="shared" si="23"/>
        <v>0.49972379852357696</v>
      </c>
      <c r="H92" s="23">
        <f t="shared" si="24"/>
        <v>0.4999999237127386</v>
      </c>
      <c r="I92" s="226">
        <f t="shared" si="16"/>
        <v>1.224744871391589</v>
      </c>
      <c r="J92" s="44">
        <v>8904</v>
      </c>
      <c r="K92" s="23">
        <f>H92*I92/SQRT(J92)</f>
        <v>0.006489675655480246</v>
      </c>
      <c r="M92" s="141">
        <v>37.50563575806666</v>
      </c>
      <c r="N92" s="210">
        <f t="shared" si="20"/>
        <v>0.3750563575806666</v>
      </c>
      <c r="O92" s="23">
        <f t="shared" si="21"/>
        <v>0.4841374662417584</v>
      </c>
      <c r="P92" s="215">
        <v>1.410210904492662</v>
      </c>
      <c r="Q92" s="125">
        <v>6103</v>
      </c>
      <c r="R92">
        <f t="shared" si="25"/>
        <v>0.008739389116938083</v>
      </c>
      <c r="T92">
        <f t="shared" si="29"/>
        <v>11.45267776031848</v>
      </c>
      <c r="U92" s="211" t="str">
        <f t="shared" si="22"/>
        <v>*</v>
      </c>
      <c r="V92" s="211" t="str">
        <f t="shared" si="26"/>
        <v>*</v>
      </c>
      <c r="W92" s="211" t="str">
        <f t="shared" si="27"/>
        <v>*</v>
      </c>
      <c r="X92" s="211" t="str">
        <f t="shared" si="28"/>
        <v>*</v>
      </c>
    </row>
    <row r="93" spans="1:24" ht="15.75">
      <c r="A93" s="208" t="str">
        <f t="shared" si="17"/>
        <v>*</v>
      </c>
      <c r="B93" s="208" t="str">
        <f t="shared" si="18"/>
        <v>*</v>
      </c>
      <c r="C93" s="208" t="str">
        <f t="shared" si="19"/>
        <v>*</v>
      </c>
      <c r="E93" s="225" t="s">
        <v>153</v>
      </c>
      <c r="F93" s="9">
        <v>43.78625200543</v>
      </c>
      <c r="G93" s="210">
        <f t="shared" si="23"/>
        <v>0.4378625200543</v>
      </c>
      <c r="H93" s="23">
        <f t="shared" si="24"/>
        <v>0.4961239095084994</v>
      </c>
      <c r="I93" s="226">
        <f t="shared" si="16"/>
        <v>1.224744871391589</v>
      </c>
      <c r="J93" s="4">
        <v>19153</v>
      </c>
      <c r="K93" s="23">
        <f>H93*I93/SQRT(J93)</f>
        <v>0.004390534382877794</v>
      </c>
      <c r="M93" s="141">
        <v>37.39548029433642</v>
      </c>
      <c r="N93" s="210">
        <f t="shared" si="20"/>
        <v>0.37395480294336425</v>
      </c>
      <c r="O93" s="23">
        <f t="shared" si="21"/>
        <v>0.4838518454020341</v>
      </c>
      <c r="P93" s="238">
        <v>1.1882686357413894</v>
      </c>
      <c r="Q93" s="125">
        <v>3295</v>
      </c>
      <c r="R93">
        <f t="shared" si="25"/>
        <v>0.01001611555755635</v>
      </c>
      <c r="T93">
        <f t="shared" si="29"/>
        <v>5.843712896773926</v>
      </c>
      <c r="U93" s="211" t="str">
        <f t="shared" si="22"/>
        <v>*</v>
      </c>
      <c r="V93" s="211" t="str">
        <f t="shared" si="26"/>
        <v>*</v>
      </c>
      <c r="W93" s="211" t="str">
        <f t="shared" si="27"/>
        <v>*</v>
      </c>
      <c r="X93" s="211" t="str">
        <f t="shared" si="28"/>
        <v>*</v>
      </c>
    </row>
    <row r="94" spans="1:24" ht="15.75">
      <c r="A94" s="208" t="e">
        <f t="shared" si="17"/>
        <v>#DIV/0!</v>
      </c>
      <c r="B94" s="208" t="e">
        <f t="shared" si="18"/>
        <v>#DIV/0!</v>
      </c>
      <c r="C94" s="208" t="e">
        <f t="shared" si="19"/>
        <v>#DIV/0!</v>
      </c>
      <c r="E94" s="225"/>
      <c r="F94" s="9"/>
      <c r="G94" s="210">
        <f t="shared" si="23"/>
        <v>0</v>
      </c>
      <c r="H94" s="23">
        <f t="shared" si="24"/>
        <v>0</v>
      </c>
      <c r="I94" s="226">
        <f t="shared" si="16"/>
        <v>1.224744871391589</v>
      </c>
      <c r="J94" s="40">
        <v>28117</v>
      </c>
      <c r="K94" s="23">
        <f>H94*I94/SQRT(J94)</f>
        <v>0</v>
      </c>
      <c r="M94" s="141"/>
      <c r="N94" s="210">
        <f t="shared" si="20"/>
        <v>0</v>
      </c>
      <c r="O94" s="23">
        <f t="shared" si="21"/>
        <v>0</v>
      </c>
      <c r="P94" s="238"/>
      <c r="Q94" s="125"/>
      <c r="R94" t="e">
        <f t="shared" si="25"/>
        <v>#DIV/0!</v>
      </c>
      <c r="T94" t="e">
        <f t="shared" si="29"/>
        <v>#DIV/0!</v>
      </c>
      <c r="U94" s="211" t="e">
        <f>IF(ABS(T94)&gt;=NORMSINV(0.9),"*","")</f>
        <v>#DIV/0!</v>
      </c>
      <c r="V94" s="211" t="e">
        <f>IF(ABS(T94)&gt;=NORMSINV(0.95),"*","")</f>
        <v>#DIV/0!</v>
      </c>
      <c r="W94" s="211" t="e">
        <f>IF(ABS(T94)&gt;=NORMSINV(0.975),"*","")</f>
        <v>#DIV/0!</v>
      </c>
      <c r="X94" s="211" t="e">
        <f>IF(ABS(T94)&gt;=NORMSINV(0.995),"*","")</f>
        <v>#DIV/0!</v>
      </c>
    </row>
    <row r="95" spans="1:24" ht="15.75">
      <c r="A95" s="208" t="str">
        <f t="shared" si="17"/>
        <v>*</v>
      </c>
      <c r="B95" s="208" t="str">
        <f t="shared" si="18"/>
        <v>*</v>
      </c>
      <c r="C95" s="208" t="str">
        <f t="shared" si="19"/>
        <v>*</v>
      </c>
      <c r="E95" s="236" t="s">
        <v>31</v>
      </c>
      <c r="F95" s="37">
        <v>48.2</v>
      </c>
      <c r="G95" s="210">
        <f>F95/100</f>
        <v>0.48200000000000004</v>
      </c>
      <c r="H95" s="23">
        <f>SQRT((1-G95)*(G95))</f>
        <v>0.49967589495592046</v>
      </c>
      <c r="I95" s="226">
        <f t="shared" si="16"/>
        <v>1.224744871391589</v>
      </c>
      <c r="J95" s="220">
        <v>28117</v>
      </c>
      <c r="K95" s="23">
        <f>H95*I95/SQRT(J95)</f>
        <v>0.0036496358843611048</v>
      </c>
      <c r="M95" s="141">
        <v>37.434630546197795</v>
      </c>
      <c r="N95" s="210">
        <f t="shared" si="20"/>
        <v>0.37434630546197795</v>
      </c>
      <c r="O95" s="23">
        <f t="shared" si="21"/>
        <v>0.48395366415489144</v>
      </c>
      <c r="P95" s="215">
        <v>1.2999426569011134</v>
      </c>
      <c r="Q95" s="125">
        <v>9427</v>
      </c>
      <c r="R95">
        <f t="shared" si="25"/>
        <v>0.006479495968091532</v>
      </c>
      <c r="T95">
        <f t="shared" si="29"/>
        <v>14.476107689977193</v>
      </c>
      <c r="U95" s="211" t="str">
        <f>IF(ABS(T95)&gt;=NORMSINV(0.9),"*","")</f>
        <v>*</v>
      </c>
      <c r="V95" s="211" t="str">
        <f>IF(ABS(T95)&gt;=NORMSINV(0.95),"*","")</f>
        <v>*</v>
      </c>
      <c r="W95" s="211" t="str">
        <f>IF(ABS(T95)&gt;=NORMSINV(0.975),"*","")</f>
        <v>*</v>
      </c>
      <c r="X95" s="211" t="str">
        <f>IF(ABS(T95)&gt;=NORMSINV(0.995),"*","")</f>
        <v>*</v>
      </c>
    </row>
    <row r="96" spans="6:24" ht="15.75">
      <c r="F96" s="242"/>
      <c r="G96" s="210">
        <f t="shared" si="23"/>
        <v>0</v>
      </c>
      <c r="H96" s="23">
        <f t="shared" si="24"/>
        <v>0</v>
      </c>
      <c r="M96" s="243"/>
      <c r="N96" s="210">
        <f aca="true" t="shared" si="30" ref="N96:N106">M96/100</f>
        <v>0</v>
      </c>
      <c r="O96" s="23">
        <f aca="true" t="shared" si="31" ref="O96:O106">SQRT((1-N96)*(N96))</f>
        <v>0</v>
      </c>
      <c r="P96" s="244"/>
      <c r="Q96" s="143"/>
      <c r="U96" s="211">
        <f>IF(ABS(T96)&gt;=NORMSINV(0.9),"*","")</f>
      </c>
      <c r="V96" s="211">
        <f>IF(ABS(T96)&gt;=NORMSINV(0.95),"*","")</f>
      </c>
      <c r="W96" s="211">
        <f>IF(ABS(T96)&gt;=NORMSINV(0.975),"*","")</f>
      </c>
      <c r="X96" s="211">
        <f>IF(ABS(T96)&gt;=NORMSINV(0.995),"*","")</f>
      </c>
    </row>
    <row r="97" spans="6:24" ht="15.75">
      <c r="F97" s="242"/>
      <c r="G97" s="210">
        <f t="shared" si="23"/>
        <v>0</v>
      </c>
      <c r="H97" s="23">
        <f t="shared" si="24"/>
        <v>0</v>
      </c>
      <c r="N97" s="210">
        <f t="shared" si="30"/>
        <v>0</v>
      </c>
      <c r="O97" s="23">
        <f t="shared" si="31"/>
        <v>0</v>
      </c>
      <c r="U97" s="211">
        <f t="shared" si="22"/>
      </c>
      <c r="V97" s="211">
        <f>IF(ABS(T97)&gt;=NORMSINV(0.95),"*","")</f>
      </c>
      <c r="W97" s="211">
        <f>IF(ABS(T97)&gt;=NORMSINV(0.975),"*","")</f>
      </c>
      <c r="X97" s="211">
        <f>IF(ABS(T97)&gt;=NORMSINV(0.995),"*","")</f>
      </c>
    </row>
    <row r="98" spans="6:24" ht="15.75">
      <c r="F98" s="242"/>
      <c r="G98" s="210">
        <f t="shared" si="23"/>
        <v>0</v>
      </c>
      <c r="H98" s="23">
        <f t="shared" si="24"/>
        <v>0</v>
      </c>
      <c r="N98" s="210">
        <f t="shared" si="30"/>
        <v>0</v>
      </c>
      <c r="O98" s="23">
        <f t="shared" si="31"/>
        <v>0</v>
      </c>
      <c r="U98" s="211">
        <f t="shared" si="22"/>
      </c>
      <c r="V98" s="211">
        <f t="shared" si="26"/>
      </c>
      <c r="W98" s="211">
        <f t="shared" si="27"/>
      </c>
      <c r="X98" s="211">
        <f t="shared" si="28"/>
      </c>
    </row>
    <row r="99" spans="6:24" ht="15.75">
      <c r="F99" s="242"/>
      <c r="G99" s="210">
        <f t="shared" si="23"/>
        <v>0</v>
      </c>
      <c r="H99" s="23">
        <f t="shared" si="24"/>
        <v>0</v>
      </c>
      <c r="N99" s="210">
        <f t="shared" si="30"/>
        <v>0</v>
      </c>
      <c r="O99" s="23">
        <f t="shared" si="31"/>
        <v>0</v>
      </c>
      <c r="U99" s="211">
        <f t="shared" si="22"/>
      </c>
      <c r="V99" s="211">
        <f t="shared" si="26"/>
      </c>
      <c r="W99" s="211">
        <f t="shared" si="27"/>
      </c>
      <c r="X99" s="211">
        <f t="shared" si="28"/>
      </c>
    </row>
    <row r="100" spans="7:24" ht="15.75">
      <c r="G100" s="210">
        <f t="shared" si="23"/>
        <v>0</v>
      </c>
      <c r="H100" s="23">
        <f t="shared" si="24"/>
        <v>0</v>
      </c>
      <c r="N100" s="210">
        <f t="shared" si="30"/>
        <v>0</v>
      </c>
      <c r="O100" s="23">
        <f t="shared" si="31"/>
        <v>0</v>
      </c>
      <c r="U100" s="211">
        <f t="shared" si="22"/>
      </c>
      <c r="V100" s="211">
        <f t="shared" si="26"/>
      </c>
      <c r="W100" s="211">
        <f t="shared" si="27"/>
      </c>
      <c r="X100" s="211">
        <f t="shared" si="28"/>
      </c>
    </row>
    <row r="101" spans="7:24" ht="15.75">
      <c r="G101" s="210">
        <f t="shared" si="23"/>
        <v>0</v>
      </c>
      <c r="H101" s="23">
        <f t="shared" si="24"/>
        <v>0</v>
      </c>
      <c r="N101" s="210">
        <f t="shared" si="30"/>
        <v>0</v>
      </c>
      <c r="O101" s="23">
        <f t="shared" si="31"/>
        <v>0</v>
      </c>
      <c r="U101" s="211">
        <f t="shared" si="22"/>
      </c>
      <c r="V101" s="211">
        <f t="shared" si="26"/>
      </c>
      <c r="W101" s="211">
        <f t="shared" si="27"/>
      </c>
      <c r="X101" s="211">
        <f t="shared" si="28"/>
      </c>
    </row>
    <row r="102" spans="7:24" ht="15.75">
      <c r="G102" s="210">
        <f t="shared" si="23"/>
        <v>0</v>
      </c>
      <c r="H102" s="23">
        <f t="shared" si="24"/>
        <v>0</v>
      </c>
      <c r="N102" s="210">
        <f t="shared" si="30"/>
        <v>0</v>
      </c>
      <c r="O102" s="23">
        <f t="shared" si="31"/>
        <v>0</v>
      </c>
      <c r="U102" s="211">
        <f t="shared" si="22"/>
      </c>
      <c r="V102" s="211">
        <f t="shared" si="26"/>
      </c>
      <c r="W102" s="211">
        <f t="shared" si="27"/>
      </c>
      <c r="X102" s="211">
        <f t="shared" si="28"/>
      </c>
    </row>
    <row r="103" spans="7:24" ht="15.75">
      <c r="G103" s="210">
        <f t="shared" si="23"/>
        <v>0</v>
      </c>
      <c r="H103" s="23">
        <f t="shared" si="24"/>
        <v>0</v>
      </c>
      <c r="N103" s="210">
        <f t="shared" si="30"/>
        <v>0</v>
      </c>
      <c r="O103" s="23">
        <f t="shared" si="31"/>
        <v>0</v>
      </c>
      <c r="U103" s="211">
        <f t="shared" si="22"/>
      </c>
      <c r="V103" s="211">
        <f t="shared" si="26"/>
      </c>
      <c r="W103" s="211">
        <f t="shared" si="27"/>
      </c>
      <c r="X103" s="211">
        <f t="shared" si="28"/>
      </c>
    </row>
    <row r="104" spans="7:24" ht="15.75">
      <c r="G104" s="210">
        <f t="shared" si="23"/>
        <v>0</v>
      </c>
      <c r="H104" s="23">
        <f t="shared" si="24"/>
        <v>0</v>
      </c>
      <c r="N104" s="210">
        <f t="shared" si="30"/>
        <v>0</v>
      </c>
      <c r="O104" s="23">
        <f t="shared" si="31"/>
        <v>0</v>
      </c>
      <c r="U104" s="211">
        <f t="shared" si="22"/>
      </c>
      <c r="V104" s="211">
        <f t="shared" si="26"/>
      </c>
      <c r="W104" s="211">
        <f t="shared" si="27"/>
      </c>
      <c r="X104" s="211">
        <f t="shared" si="28"/>
      </c>
    </row>
    <row r="105" spans="7:24" ht="15.75">
      <c r="G105" s="210">
        <f t="shared" si="23"/>
        <v>0</v>
      </c>
      <c r="H105" s="23">
        <f t="shared" si="24"/>
        <v>0</v>
      </c>
      <c r="N105" s="210">
        <f t="shared" si="30"/>
        <v>0</v>
      </c>
      <c r="O105" s="23">
        <f t="shared" si="31"/>
        <v>0</v>
      </c>
      <c r="U105" s="211">
        <f t="shared" si="22"/>
      </c>
      <c r="V105" s="211">
        <f t="shared" si="26"/>
      </c>
      <c r="W105" s="211">
        <f t="shared" si="27"/>
      </c>
      <c r="X105" s="211">
        <f t="shared" si="28"/>
      </c>
    </row>
    <row r="106" spans="7:24" ht="15.75">
      <c r="G106" s="210">
        <f t="shared" si="23"/>
        <v>0</v>
      </c>
      <c r="H106" s="23">
        <f t="shared" si="24"/>
        <v>0</v>
      </c>
      <c r="N106" s="210">
        <f t="shared" si="30"/>
        <v>0</v>
      </c>
      <c r="O106" s="23">
        <f t="shared" si="31"/>
        <v>0</v>
      </c>
      <c r="U106" s="211">
        <f t="shared" si="22"/>
      </c>
      <c r="V106" s="211">
        <f t="shared" si="26"/>
      </c>
      <c r="W106" s="211">
        <f t="shared" si="27"/>
      </c>
      <c r="X106" s="211">
        <f t="shared" si="28"/>
      </c>
    </row>
    <row r="107" spans="7:24" ht="15.75">
      <c r="G107" s="210">
        <f t="shared" si="23"/>
        <v>0</v>
      </c>
      <c r="H107" s="23">
        <f t="shared" si="24"/>
        <v>0</v>
      </c>
      <c r="U107" s="211">
        <f t="shared" si="22"/>
      </c>
      <c r="V107" s="211">
        <f t="shared" si="26"/>
      </c>
      <c r="W107" s="211">
        <f t="shared" si="27"/>
      </c>
      <c r="X107" s="211">
        <f t="shared" si="28"/>
      </c>
    </row>
    <row r="108" spans="7:24" ht="15.75">
      <c r="G108" s="210">
        <f t="shared" si="23"/>
        <v>0</v>
      </c>
      <c r="H108" s="23">
        <f t="shared" si="24"/>
        <v>0</v>
      </c>
      <c r="U108" s="211">
        <f t="shared" si="22"/>
      </c>
      <c r="V108" s="211">
        <f t="shared" si="26"/>
      </c>
      <c r="W108" s="211">
        <f t="shared" si="27"/>
      </c>
      <c r="X108" s="211">
        <f t="shared" si="28"/>
      </c>
    </row>
    <row r="109" spans="7:24" ht="15.75">
      <c r="G109" s="210">
        <f t="shared" si="23"/>
        <v>0</v>
      </c>
      <c r="H109" s="23">
        <f t="shared" si="24"/>
        <v>0</v>
      </c>
      <c r="U109" s="211">
        <f t="shared" si="22"/>
      </c>
      <c r="V109" s="211">
        <f t="shared" si="26"/>
      </c>
      <c r="W109" s="211">
        <f t="shared" si="27"/>
      </c>
      <c r="X109" s="211">
        <f t="shared" si="28"/>
      </c>
    </row>
    <row r="110" spans="7:24" ht="15.75">
      <c r="G110" s="210">
        <f t="shared" si="23"/>
        <v>0</v>
      </c>
      <c r="H110" s="23">
        <f t="shared" si="24"/>
        <v>0</v>
      </c>
      <c r="U110" s="211">
        <f t="shared" si="22"/>
      </c>
      <c r="V110" s="211">
        <f t="shared" si="26"/>
      </c>
      <c r="W110" s="211">
        <f t="shared" si="27"/>
      </c>
      <c r="X110" s="211">
        <f t="shared" si="28"/>
      </c>
    </row>
    <row r="111" spans="7:24" ht="15.75">
      <c r="G111" s="210">
        <f t="shared" si="23"/>
        <v>0</v>
      </c>
      <c r="H111" s="23">
        <f t="shared" si="24"/>
        <v>0</v>
      </c>
      <c r="U111" s="211">
        <f t="shared" si="22"/>
      </c>
      <c r="V111" s="211">
        <f t="shared" si="26"/>
      </c>
      <c r="W111" s="211">
        <f t="shared" si="27"/>
      </c>
      <c r="X111" s="211">
        <f t="shared" si="28"/>
      </c>
    </row>
    <row r="112" spans="7:24" ht="15.75">
      <c r="G112" s="210">
        <f t="shared" si="23"/>
        <v>0</v>
      </c>
      <c r="H112" s="23">
        <f t="shared" si="24"/>
        <v>0</v>
      </c>
      <c r="U112" s="211">
        <f t="shared" si="22"/>
      </c>
      <c r="V112" s="211">
        <f t="shared" si="26"/>
      </c>
      <c r="W112" s="211">
        <f t="shared" si="27"/>
      </c>
      <c r="X112" s="211">
        <f t="shared" si="28"/>
      </c>
    </row>
    <row r="113" spans="7:24" ht="15.75">
      <c r="G113" s="210">
        <f t="shared" si="23"/>
        <v>0</v>
      </c>
      <c r="H113" s="23">
        <f t="shared" si="24"/>
        <v>0</v>
      </c>
      <c r="U113" s="211">
        <f t="shared" si="22"/>
      </c>
      <c r="V113" s="211">
        <f t="shared" si="26"/>
      </c>
      <c r="W113" s="211">
        <f t="shared" si="27"/>
      </c>
      <c r="X113" s="211">
        <f t="shared" si="28"/>
      </c>
    </row>
    <row r="114" spans="7:24" ht="15.75">
      <c r="G114" s="210">
        <f t="shared" si="23"/>
        <v>0</v>
      </c>
      <c r="H114" s="23">
        <f t="shared" si="24"/>
        <v>0</v>
      </c>
      <c r="U114" s="211">
        <f t="shared" si="22"/>
      </c>
      <c r="V114" s="211">
        <f t="shared" si="26"/>
      </c>
      <c r="W114" s="211">
        <f t="shared" si="27"/>
      </c>
      <c r="X114" s="211">
        <f t="shared" si="28"/>
      </c>
    </row>
    <row r="115" spans="7:24" ht="15.75">
      <c r="G115" s="210">
        <f t="shared" si="23"/>
        <v>0</v>
      </c>
      <c r="H115" s="23">
        <f t="shared" si="24"/>
        <v>0</v>
      </c>
      <c r="U115" s="211">
        <f t="shared" si="22"/>
      </c>
      <c r="V115" s="211">
        <f t="shared" si="26"/>
      </c>
      <c r="W115" s="211">
        <f t="shared" si="27"/>
      </c>
      <c r="X115" s="211">
        <f t="shared" si="28"/>
      </c>
    </row>
    <row r="116" spans="7:24" ht="15.75">
      <c r="G116" s="210">
        <f t="shared" si="23"/>
        <v>0</v>
      </c>
      <c r="H116" s="23">
        <f t="shared" si="24"/>
        <v>0</v>
      </c>
      <c r="U116" s="211">
        <f t="shared" si="22"/>
      </c>
      <c r="V116" s="211">
        <f t="shared" si="26"/>
      </c>
      <c r="W116" s="211">
        <f t="shared" si="27"/>
      </c>
      <c r="X116" s="211">
        <f t="shared" si="28"/>
      </c>
    </row>
    <row r="117" spans="7:24" ht="15.75">
      <c r="G117" s="210">
        <f t="shared" si="23"/>
        <v>0</v>
      </c>
      <c r="H117" s="23">
        <f t="shared" si="24"/>
        <v>0</v>
      </c>
      <c r="U117" s="211">
        <f t="shared" si="22"/>
      </c>
      <c r="V117" s="211">
        <f t="shared" si="26"/>
      </c>
      <c r="W117" s="211">
        <f t="shared" si="27"/>
      </c>
      <c r="X117" s="211">
        <f t="shared" si="28"/>
      </c>
    </row>
    <row r="118" spans="7:24" ht="15.75">
      <c r="G118" s="210">
        <f t="shared" si="23"/>
        <v>0</v>
      </c>
      <c r="H118" s="23">
        <f t="shared" si="24"/>
        <v>0</v>
      </c>
      <c r="U118" s="211">
        <f t="shared" si="22"/>
      </c>
      <c r="V118" s="211">
        <f t="shared" si="26"/>
      </c>
      <c r="W118" s="211">
        <f t="shared" si="27"/>
      </c>
      <c r="X118" s="211">
        <f t="shared" si="28"/>
      </c>
    </row>
    <row r="119" spans="7:24" ht="15.75">
      <c r="G119" s="210">
        <f t="shared" si="23"/>
        <v>0</v>
      </c>
      <c r="H119" s="23">
        <f t="shared" si="24"/>
        <v>0</v>
      </c>
      <c r="U119" s="211">
        <f t="shared" si="22"/>
      </c>
      <c r="V119" s="211">
        <f t="shared" si="26"/>
      </c>
      <c r="W119" s="211">
        <f t="shared" si="27"/>
      </c>
      <c r="X119" s="211">
        <f t="shared" si="28"/>
      </c>
    </row>
    <row r="120" spans="7:24" ht="15.75">
      <c r="G120" s="210">
        <f t="shared" si="23"/>
        <v>0</v>
      </c>
      <c r="H120" s="23">
        <f t="shared" si="24"/>
        <v>0</v>
      </c>
      <c r="U120" s="211">
        <f t="shared" si="22"/>
      </c>
      <c r="V120" s="211">
        <f t="shared" si="26"/>
      </c>
      <c r="W120" s="211">
        <f t="shared" si="27"/>
      </c>
      <c r="X120" s="211">
        <f t="shared" si="28"/>
      </c>
    </row>
    <row r="121" spans="7:24" ht="15.75">
      <c r="G121" s="210">
        <f t="shared" si="23"/>
        <v>0</v>
      </c>
      <c r="H121" s="23">
        <f t="shared" si="24"/>
        <v>0</v>
      </c>
      <c r="U121" s="211">
        <f t="shared" si="22"/>
      </c>
      <c r="V121" s="211">
        <f t="shared" si="26"/>
      </c>
      <c r="W121" s="211">
        <f t="shared" si="27"/>
      </c>
      <c r="X121" s="211">
        <f t="shared" si="28"/>
      </c>
    </row>
    <row r="122" spans="7:24" ht="15.75">
      <c r="G122" s="210">
        <f t="shared" si="23"/>
        <v>0</v>
      </c>
      <c r="H122" s="23">
        <f t="shared" si="24"/>
        <v>0</v>
      </c>
      <c r="U122" s="211">
        <f t="shared" si="22"/>
      </c>
      <c r="V122" s="211">
        <f t="shared" si="26"/>
      </c>
      <c r="W122" s="211">
        <f t="shared" si="27"/>
      </c>
      <c r="X122" s="211">
        <f t="shared" si="28"/>
      </c>
    </row>
    <row r="123" spans="7:24" ht="15.75">
      <c r="G123" s="210">
        <f t="shared" si="23"/>
        <v>0</v>
      </c>
      <c r="H123" s="23">
        <f t="shared" si="24"/>
        <v>0</v>
      </c>
      <c r="U123" s="211">
        <f t="shared" si="22"/>
      </c>
      <c r="V123" s="211">
        <f t="shared" si="26"/>
      </c>
      <c r="W123" s="211">
        <f t="shared" si="27"/>
      </c>
      <c r="X123" s="211">
        <f t="shared" si="28"/>
      </c>
    </row>
    <row r="124" spans="7:24" ht="15.75">
      <c r="G124" s="210">
        <f t="shared" si="23"/>
        <v>0</v>
      </c>
      <c r="H124" s="23">
        <f t="shared" si="24"/>
        <v>0</v>
      </c>
      <c r="U124" s="211">
        <f t="shared" si="22"/>
      </c>
      <c r="V124" s="211">
        <f t="shared" si="26"/>
      </c>
      <c r="W124" s="211">
        <f t="shared" si="27"/>
      </c>
      <c r="X124" s="211">
        <f t="shared" si="28"/>
      </c>
    </row>
    <row r="125" spans="7:24" ht="15.75">
      <c r="G125" s="210">
        <f t="shared" si="23"/>
        <v>0</v>
      </c>
      <c r="H125" s="23">
        <f t="shared" si="24"/>
        <v>0</v>
      </c>
      <c r="U125" s="211">
        <f t="shared" si="22"/>
      </c>
      <c r="V125" s="211">
        <f t="shared" si="26"/>
      </c>
      <c r="W125" s="211">
        <f t="shared" si="27"/>
      </c>
      <c r="X125" s="211">
        <f t="shared" si="28"/>
      </c>
    </row>
    <row r="126" spans="7:24" ht="15.75">
      <c r="G126" s="210">
        <f t="shared" si="23"/>
        <v>0</v>
      </c>
      <c r="H126" s="23">
        <f t="shared" si="24"/>
        <v>0</v>
      </c>
      <c r="U126" s="211">
        <f t="shared" si="22"/>
      </c>
      <c r="V126" s="211">
        <f t="shared" si="26"/>
      </c>
      <c r="W126" s="211">
        <f t="shared" si="27"/>
      </c>
      <c r="X126" s="211">
        <f t="shared" si="28"/>
      </c>
    </row>
    <row r="127" spans="7:24" ht="15.75">
      <c r="G127" s="210">
        <f t="shared" si="23"/>
        <v>0</v>
      </c>
      <c r="H127" s="23">
        <f t="shared" si="24"/>
        <v>0</v>
      </c>
      <c r="U127" s="211">
        <f t="shared" si="22"/>
      </c>
      <c r="V127" s="211">
        <f t="shared" si="26"/>
      </c>
      <c r="W127" s="211">
        <f t="shared" si="27"/>
      </c>
      <c r="X127" s="211">
        <f t="shared" si="28"/>
      </c>
    </row>
    <row r="128" spans="7:24" ht="15.75">
      <c r="G128" s="210">
        <f t="shared" si="23"/>
        <v>0</v>
      </c>
      <c r="H128" s="23">
        <f t="shared" si="24"/>
        <v>0</v>
      </c>
      <c r="U128" s="211">
        <f t="shared" si="22"/>
      </c>
      <c r="V128" s="211">
        <f t="shared" si="26"/>
      </c>
      <c r="W128" s="211">
        <f t="shared" si="27"/>
      </c>
      <c r="X128" s="211">
        <f t="shared" si="28"/>
      </c>
    </row>
    <row r="129" spans="7:24" ht="15.75">
      <c r="G129" s="210">
        <f t="shared" si="23"/>
        <v>0</v>
      </c>
      <c r="H129" s="23">
        <f t="shared" si="24"/>
        <v>0</v>
      </c>
      <c r="U129" s="211">
        <f t="shared" si="22"/>
      </c>
      <c r="V129" s="211">
        <f t="shared" si="26"/>
      </c>
      <c r="W129" s="211">
        <f t="shared" si="27"/>
      </c>
      <c r="X129" s="211">
        <f t="shared" si="28"/>
      </c>
    </row>
    <row r="130" spans="7:24" ht="15.75">
      <c r="G130" s="210">
        <f t="shared" si="23"/>
        <v>0</v>
      </c>
      <c r="H130" s="23">
        <f t="shared" si="24"/>
        <v>0</v>
      </c>
      <c r="U130" s="211">
        <f t="shared" si="22"/>
      </c>
      <c r="V130" s="211">
        <f t="shared" si="26"/>
      </c>
      <c r="W130" s="211">
        <f t="shared" si="27"/>
      </c>
      <c r="X130" s="211">
        <f t="shared" si="28"/>
      </c>
    </row>
    <row r="131" spans="7:24" ht="15.75">
      <c r="G131" s="210">
        <f t="shared" si="23"/>
        <v>0</v>
      </c>
      <c r="H131" s="23">
        <f t="shared" si="24"/>
        <v>0</v>
      </c>
      <c r="U131" s="211">
        <f t="shared" si="22"/>
      </c>
      <c r="V131" s="211">
        <f t="shared" si="26"/>
      </c>
      <c r="W131" s="211">
        <f t="shared" si="27"/>
      </c>
      <c r="X131" s="211">
        <f t="shared" si="28"/>
      </c>
    </row>
    <row r="132" spans="7:24" ht="15.75">
      <c r="G132" s="210">
        <f t="shared" si="23"/>
        <v>0</v>
      </c>
      <c r="H132" s="23">
        <f t="shared" si="24"/>
        <v>0</v>
      </c>
      <c r="U132" s="211">
        <f t="shared" si="22"/>
      </c>
      <c r="V132" s="211">
        <f t="shared" si="26"/>
      </c>
      <c r="W132" s="211">
        <f t="shared" si="27"/>
      </c>
      <c r="X132" s="211">
        <f t="shared" si="28"/>
      </c>
    </row>
    <row r="133" spans="7:24" ht="15.75">
      <c r="G133" s="210">
        <f t="shared" si="23"/>
        <v>0</v>
      </c>
      <c r="H133" s="23">
        <f t="shared" si="24"/>
        <v>0</v>
      </c>
      <c r="U133" s="211">
        <f t="shared" si="22"/>
      </c>
      <c r="V133" s="211">
        <f t="shared" si="26"/>
      </c>
      <c r="W133" s="211">
        <f t="shared" si="27"/>
      </c>
      <c r="X133" s="211">
        <f t="shared" si="28"/>
      </c>
    </row>
    <row r="134" spans="7:24" ht="15.75">
      <c r="G134" s="210">
        <f t="shared" si="23"/>
        <v>0</v>
      </c>
      <c r="H134" s="23">
        <f t="shared" si="24"/>
        <v>0</v>
      </c>
      <c r="U134" s="211">
        <f aca="true" t="shared" si="32" ref="U134:U197">IF(ABS(T134)&gt;=NORMSINV(0.9),"*","")</f>
      </c>
      <c r="V134" s="211">
        <f t="shared" si="26"/>
      </c>
      <c r="W134" s="211">
        <f t="shared" si="27"/>
      </c>
      <c r="X134" s="211">
        <f t="shared" si="28"/>
      </c>
    </row>
    <row r="135" spans="7:24" ht="15.75">
      <c r="G135" s="210">
        <f aca="true" t="shared" si="33" ref="G135:G170">F135/100</f>
        <v>0</v>
      </c>
      <c r="H135" s="23">
        <f aca="true" t="shared" si="34" ref="H135:H170">SQRT((1-G135)*(G135))</f>
        <v>0</v>
      </c>
      <c r="U135" s="211">
        <f t="shared" si="32"/>
      </c>
      <c r="V135" s="211">
        <f aca="true" t="shared" si="35" ref="V135:V198">IF(ABS(T135)&gt;=NORMSINV(0.95),"*","")</f>
      </c>
      <c r="W135" s="211">
        <f aca="true" t="shared" si="36" ref="W135:W198">IF(ABS(T135)&gt;=NORMSINV(0.975),"*","")</f>
      </c>
      <c r="X135" s="211">
        <f aca="true" t="shared" si="37" ref="X135:X198">IF(ABS(T135)&gt;=NORMSINV(0.995),"*","")</f>
      </c>
    </row>
    <row r="136" spans="7:24" ht="15.75">
      <c r="G136" s="210">
        <f t="shared" si="33"/>
        <v>0</v>
      </c>
      <c r="H136" s="23">
        <f t="shared" si="34"/>
        <v>0</v>
      </c>
      <c r="U136" s="211">
        <f t="shared" si="32"/>
      </c>
      <c r="V136" s="211">
        <f t="shared" si="35"/>
      </c>
      <c r="W136" s="211">
        <f t="shared" si="36"/>
      </c>
      <c r="X136" s="211">
        <f t="shared" si="37"/>
      </c>
    </row>
    <row r="137" spans="7:24" ht="15.75">
      <c r="G137" s="210">
        <f t="shared" si="33"/>
        <v>0</v>
      </c>
      <c r="H137" s="23">
        <f t="shared" si="34"/>
        <v>0</v>
      </c>
      <c r="U137" s="211">
        <f t="shared" si="32"/>
      </c>
      <c r="V137" s="211">
        <f t="shared" si="35"/>
      </c>
      <c r="W137" s="211">
        <f t="shared" si="36"/>
      </c>
      <c r="X137" s="211">
        <f t="shared" si="37"/>
      </c>
    </row>
    <row r="138" spans="7:24" ht="15.75">
      <c r="G138" s="210">
        <f t="shared" si="33"/>
        <v>0</v>
      </c>
      <c r="H138" s="23">
        <f t="shared" si="34"/>
        <v>0</v>
      </c>
      <c r="U138" s="211">
        <f t="shared" si="32"/>
      </c>
      <c r="V138" s="211">
        <f t="shared" si="35"/>
      </c>
      <c r="W138" s="211">
        <f t="shared" si="36"/>
      </c>
      <c r="X138" s="211">
        <f t="shared" si="37"/>
      </c>
    </row>
    <row r="139" spans="7:24" ht="15.75">
      <c r="G139" s="210">
        <f t="shared" si="33"/>
        <v>0</v>
      </c>
      <c r="H139" s="23">
        <f t="shared" si="34"/>
        <v>0</v>
      </c>
      <c r="U139" s="211">
        <f t="shared" si="32"/>
      </c>
      <c r="V139" s="211">
        <f t="shared" si="35"/>
      </c>
      <c r="W139" s="211">
        <f t="shared" si="36"/>
      </c>
      <c r="X139" s="211">
        <f t="shared" si="37"/>
      </c>
    </row>
    <row r="140" spans="7:24" ht="15.75">
      <c r="G140" s="210">
        <f t="shared" si="33"/>
        <v>0</v>
      </c>
      <c r="H140" s="23">
        <f t="shared" si="34"/>
        <v>0</v>
      </c>
      <c r="U140" s="211">
        <f t="shared" si="32"/>
      </c>
      <c r="V140" s="211">
        <f t="shared" si="35"/>
      </c>
      <c r="W140" s="211">
        <f t="shared" si="36"/>
      </c>
      <c r="X140" s="211">
        <f t="shared" si="37"/>
      </c>
    </row>
    <row r="141" spans="7:24" ht="15.75">
      <c r="G141" s="210">
        <f t="shared" si="33"/>
        <v>0</v>
      </c>
      <c r="H141" s="23">
        <f t="shared" si="34"/>
        <v>0</v>
      </c>
      <c r="U141" s="211">
        <f t="shared" si="32"/>
      </c>
      <c r="V141" s="211">
        <f t="shared" si="35"/>
      </c>
      <c r="W141" s="211">
        <f t="shared" si="36"/>
      </c>
      <c r="X141" s="211">
        <f t="shared" si="37"/>
      </c>
    </row>
    <row r="142" spans="7:24" ht="15.75">
      <c r="G142" s="210">
        <f t="shared" si="33"/>
        <v>0</v>
      </c>
      <c r="H142" s="23">
        <f t="shared" si="34"/>
        <v>0</v>
      </c>
      <c r="U142" s="211">
        <f t="shared" si="32"/>
      </c>
      <c r="V142" s="211">
        <f t="shared" si="35"/>
      </c>
      <c r="W142" s="211">
        <f t="shared" si="36"/>
      </c>
      <c r="X142" s="211">
        <f t="shared" si="37"/>
      </c>
    </row>
    <row r="143" spans="7:24" ht="15.75">
      <c r="G143" s="210">
        <f t="shared" si="33"/>
        <v>0</v>
      </c>
      <c r="H143" s="23">
        <f t="shared" si="34"/>
        <v>0</v>
      </c>
      <c r="U143" s="211">
        <f t="shared" si="32"/>
      </c>
      <c r="V143" s="211">
        <f t="shared" si="35"/>
      </c>
      <c r="W143" s="211">
        <f t="shared" si="36"/>
      </c>
      <c r="X143" s="211">
        <f t="shared" si="37"/>
      </c>
    </row>
    <row r="144" spans="7:24" ht="15.75">
      <c r="G144" s="210">
        <f t="shared" si="33"/>
        <v>0</v>
      </c>
      <c r="H144" s="23">
        <f t="shared" si="34"/>
        <v>0</v>
      </c>
      <c r="U144" s="211">
        <f t="shared" si="32"/>
      </c>
      <c r="V144" s="211">
        <f t="shared" si="35"/>
      </c>
      <c r="W144" s="211">
        <f t="shared" si="36"/>
      </c>
      <c r="X144" s="211">
        <f t="shared" si="37"/>
      </c>
    </row>
    <row r="145" spans="7:24" ht="15.75">
      <c r="G145" s="210">
        <f t="shared" si="33"/>
        <v>0</v>
      </c>
      <c r="H145" s="23">
        <f t="shared" si="34"/>
        <v>0</v>
      </c>
      <c r="U145" s="211">
        <f t="shared" si="32"/>
      </c>
      <c r="V145" s="211">
        <f t="shared" si="35"/>
      </c>
      <c r="W145" s="211">
        <f t="shared" si="36"/>
      </c>
      <c r="X145" s="211">
        <f t="shared" si="37"/>
      </c>
    </row>
    <row r="146" spans="7:24" ht="15.75">
      <c r="G146" s="210">
        <f t="shared" si="33"/>
        <v>0</v>
      </c>
      <c r="H146" s="23">
        <f t="shared" si="34"/>
        <v>0</v>
      </c>
      <c r="U146" s="211">
        <f t="shared" si="32"/>
      </c>
      <c r="V146" s="211">
        <f t="shared" si="35"/>
      </c>
      <c r="W146" s="211">
        <f t="shared" si="36"/>
      </c>
      <c r="X146" s="211">
        <f t="shared" si="37"/>
      </c>
    </row>
    <row r="147" spans="7:24" ht="15.75">
      <c r="G147" s="210">
        <f t="shared" si="33"/>
        <v>0</v>
      </c>
      <c r="H147" s="23">
        <f t="shared" si="34"/>
        <v>0</v>
      </c>
      <c r="U147" s="211">
        <f t="shared" si="32"/>
      </c>
      <c r="V147" s="211">
        <f t="shared" si="35"/>
      </c>
      <c r="W147" s="211">
        <f t="shared" si="36"/>
      </c>
      <c r="X147" s="211">
        <f t="shared" si="37"/>
      </c>
    </row>
    <row r="148" spans="7:24" ht="15.75">
      <c r="G148" s="210">
        <f t="shared" si="33"/>
        <v>0</v>
      </c>
      <c r="H148" s="23">
        <f t="shared" si="34"/>
        <v>0</v>
      </c>
      <c r="U148" s="211">
        <f t="shared" si="32"/>
      </c>
      <c r="V148" s="211">
        <f t="shared" si="35"/>
      </c>
      <c r="W148" s="211">
        <f t="shared" si="36"/>
      </c>
      <c r="X148" s="211">
        <f t="shared" si="37"/>
      </c>
    </row>
    <row r="149" spans="7:24" ht="15.75">
      <c r="G149" s="210">
        <f t="shared" si="33"/>
        <v>0</v>
      </c>
      <c r="H149" s="23">
        <f t="shared" si="34"/>
        <v>0</v>
      </c>
      <c r="U149" s="211">
        <f t="shared" si="32"/>
      </c>
      <c r="V149" s="211">
        <f t="shared" si="35"/>
      </c>
      <c r="W149" s="211">
        <f t="shared" si="36"/>
      </c>
      <c r="X149" s="211">
        <f t="shared" si="37"/>
      </c>
    </row>
    <row r="150" spans="7:24" ht="15.75">
      <c r="G150" s="210">
        <f t="shared" si="33"/>
        <v>0</v>
      </c>
      <c r="H150" s="23">
        <f t="shared" si="34"/>
        <v>0</v>
      </c>
      <c r="U150" s="211">
        <f t="shared" si="32"/>
      </c>
      <c r="V150" s="211">
        <f t="shared" si="35"/>
      </c>
      <c r="W150" s="211">
        <f t="shared" si="36"/>
      </c>
      <c r="X150" s="211">
        <f t="shared" si="37"/>
      </c>
    </row>
    <row r="151" spans="7:24" ht="15.75">
      <c r="G151" s="210">
        <f t="shared" si="33"/>
        <v>0</v>
      </c>
      <c r="H151" s="23">
        <f t="shared" si="34"/>
        <v>0</v>
      </c>
      <c r="U151" s="211">
        <f t="shared" si="32"/>
      </c>
      <c r="V151" s="211">
        <f t="shared" si="35"/>
      </c>
      <c r="W151" s="211">
        <f t="shared" si="36"/>
      </c>
      <c r="X151" s="211">
        <f t="shared" si="37"/>
      </c>
    </row>
    <row r="152" spans="7:24" ht="15.75">
      <c r="G152" s="210">
        <f t="shared" si="33"/>
        <v>0</v>
      </c>
      <c r="H152" s="23">
        <f t="shared" si="34"/>
        <v>0</v>
      </c>
      <c r="U152" s="211">
        <f t="shared" si="32"/>
      </c>
      <c r="V152" s="211">
        <f t="shared" si="35"/>
      </c>
      <c r="W152" s="211">
        <f t="shared" si="36"/>
      </c>
      <c r="X152" s="211">
        <f t="shared" si="37"/>
      </c>
    </row>
    <row r="153" spans="7:24" ht="15.75">
      <c r="G153" s="210">
        <f t="shared" si="33"/>
        <v>0</v>
      </c>
      <c r="H153" s="23">
        <f t="shared" si="34"/>
        <v>0</v>
      </c>
      <c r="U153" s="211">
        <f t="shared" si="32"/>
      </c>
      <c r="V153" s="211">
        <f t="shared" si="35"/>
      </c>
      <c r="W153" s="211">
        <f t="shared" si="36"/>
      </c>
      <c r="X153" s="211">
        <f t="shared" si="37"/>
      </c>
    </row>
    <row r="154" spans="7:24" ht="15.75">
      <c r="G154" s="210">
        <f t="shared" si="33"/>
        <v>0</v>
      </c>
      <c r="H154" s="23">
        <f t="shared" si="34"/>
        <v>0</v>
      </c>
      <c r="U154" s="211">
        <f t="shared" si="32"/>
      </c>
      <c r="V154" s="211">
        <f t="shared" si="35"/>
      </c>
      <c r="W154" s="211">
        <f t="shared" si="36"/>
      </c>
      <c r="X154" s="211">
        <f t="shared" si="37"/>
      </c>
    </row>
    <row r="155" spans="7:24" ht="15.75">
      <c r="G155" s="210">
        <f t="shared" si="33"/>
        <v>0</v>
      </c>
      <c r="H155" s="23">
        <f t="shared" si="34"/>
        <v>0</v>
      </c>
      <c r="U155" s="211">
        <f t="shared" si="32"/>
      </c>
      <c r="V155" s="211">
        <f t="shared" si="35"/>
      </c>
      <c r="W155" s="211">
        <f t="shared" si="36"/>
      </c>
      <c r="X155" s="211">
        <f t="shared" si="37"/>
      </c>
    </row>
    <row r="156" spans="7:24" ht="15.75">
      <c r="G156" s="210">
        <f t="shared" si="33"/>
        <v>0</v>
      </c>
      <c r="H156" s="23">
        <f t="shared" si="34"/>
        <v>0</v>
      </c>
      <c r="U156" s="211">
        <f t="shared" si="32"/>
      </c>
      <c r="V156" s="211">
        <f t="shared" si="35"/>
      </c>
      <c r="W156" s="211">
        <f t="shared" si="36"/>
      </c>
      <c r="X156" s="211">
        <f t="shared" si="37"/>
      </c>
    </row>
    <row r="157" spans="7:24" ht="15.75">
      <c r="G157" s="210">
        <f t="shared" si="33"/>
        <v>0</v>
      </c>
      <c r="H157" s="23">
        <f t="shared" si="34"/>
        <v>0</v>
      </c>
      <c r="U157" s="211">
        <f t="shared" si="32"/>
      </c>
      <c r="V157" s="211">
        <f t="shared" si="35"/>
      </c>
      <c r="W157" s="211">
        <f t="shared" si="36"/>
      </c>
      <c r="X157" s="211">
        <f t="shared" si="37"/>
      </c>
    </row>
    <row r="158" spans="7:24" ht="15.75">
      <c r="G158" s="210">
        <f t="shared" si="33"/>
        <v>0</v>
      </c>
      <c r="H158" s="23">
        <f t="shared" si="34"/>
        <v>0</v>
      </c>
      <c r="U158" s="211">
        <f t="shared" si="32"/>
      </c>
      <c r="V158" s="211">
        <f t="shared" si="35"/>
      </c>
      <c r="W158" s="211">
        <f t="shared" si="36"/>
      </c>
      <c r="X158" s="211">
        <f t="shared" si="37"/>
      </c>
    </row>
    <row r="159" spans="7:24" ht="15.75">
      <c r="G159" s="210">
        <f t="shared" si="33"/>
        <v>0</v>
      </c>
      <c r="H159" s="23">
        <f t="shared" si="34"/>
        <v>0</v>
      </c>
      <c r="U159" s="211">
        <f t="shared" si="32"/>
      </c>
      <c r="V159" s="211">
        <f t="shared" si="35"/>
      </c>
      <c r="W159" s="211">
        <f t="shared" si="36"/>
      </c>
      <c r="X159" s="211">
        <f t="shared" si="37"/>
      </c>
    </row>
    <row r="160" spans="7:24" ht="15.75">
      <c r="G160" s="210">
        <f t="shared" si="33"/>
        <v>0</v>
      </c>
      <c r="H160" s="23">
        <f t="shared" si="34"/>
        <v>0</v>
      </c>
      <c r="U160" s="211">
        <f t="shared" si="32"/>
      </c>
      <c r="V160" s="211">
        <f t="shared" si="35"/>
      </c>
      <c r="W160" s="211">
        <f t="shared" si="36"/>
      </c>
      <c r="X160" s="211">
        <f t="shared" si="37"/>
      </c>
    </row>
    <row r="161" spans="7:24" ht="15.75">
      <c r="G161" s="210">
        <f t="shared" si="33"/>
        <v>0</v>
      </c>
      <c r="H161" s="23">
        <f t="shared" si="34"/>
        <v>0</v>
      </c>
      <c r="U161" s="211">
        <f t="shared" si="32"/>
      </c>
      <c r="V161" s="211">
        <f t="shared" si="35"/>
      </c>
      <c r="W161" s="211">
        <f t="shared" si="36"/>
      </c>
      <c r="X161" s="211">
        <f t="shared" si="37"/>
      </c>
    </row>
    <row r="162" spans="7:24" ht="15.75">
      <c r="G162" s="210">
        <f t="shared" si="33"/>
        <v>0</v>
      </c>
      <c r="H162" s="23">
        <f t="shared" si="34"/>
        <v>0</v>
      </c>
      <c r="U162" s="211">
        <f t="shared" si="32"/>
      </c>
      <c r="V162" s="211">
        <f t="shared" si="35"/>
      </c>
      <c r="W162" s="211">
        <f t="shared" si="36"/>
      </c>
      <c r="X162" s="211">
        <f t="shared" si="37"/>
      </c>
    </row>
    <row r="163" spans="7:24" ht="15.75">
      <c r="G163" s="210">
        <f t="shared" si="33"/>
        <v>0</v>
      </c>
      <c r="H163" s="23">
        <f t="shared" si="34"/>
        <v>0</v>
      </c>
      <c r="U163" s="211">
        <f t="shared" si="32"/>
      </c>
      <c r="V163" s="211">
        <f t="shared" si="35"/>
      </c>
      <c r="W163" s="211">
        <f t="shared" si="36"/>
      </c>
      <c r="X163" s="211">
        <f t="shared" si="37"/>
      </c>
    </row>
    <row r="164" spans="7:24" ht="15.75">
      <c r="G164" s="210">
        <f t="shared" si="33"/>
        <v>0</v>
      </c>
      <c r="H164" s="23">
        <f t="shared" si="34"/>
        <v>0</v>
      </c>
      <c r="U164" s="211">
        <f t="shared" si="32"/>
      </c>
      <c r="V164" s="211">
        <f t="shared" si="35"/>
      </c>
      <c r="W164" s="211">
        <f t="shared" si="36"/>
      </c>
      <c r="X164" s="211">
        <f t="shared" si="37"/>
      </c>
    </row>
    <row r="165" spans="7:24" ht="15.75">
      <c r="G165" s="210">
        <f t="shared" si="33"/>
        <v>0</v>
      </c>
      <c r="H165" s="23">
        <f t="shared" si="34"/>
        <v>0</v>
      </c>
      <c r="U165" s="211">
        <f t="shared" si="32"/>
      </c>
      <c r="V165" s="211">
        <f t="shared" si="35"/>
      </c>
      <c r="W165" s="211">
        <f t="shared" si="36"/>
      </c>
      <c r="X165" s="211">
        <f t="shared" si="37"/>
      </c>
    </row>
    <row r="166" spans="7:24" ht="15.75">
      <c r="G166" s="210">
        <f t="shared" si="33"/>
        <v>0</v>
      </c>
      <c r="H166" s="23">
        <f t="shared" si="34"/>
        <v>0</v>
      </c>
      <c r="U166" s="211">
        <f t="shared" si="32"/>
      </c>
      <c r="V166" s="211">
        <f t="shared" si="35"/>
      </c>
      <c r="W166" s="211">
        <f t="shared" si="36"/>
      </c>
      <c r="X166" s="211">
        <f t="shared" si="37"/>
      </c>
    </row>
    <row r="167" spans="7:24" ht="15.75">
      <c r="G167" s="210">
        <f t="shared" si="33"/>
        <v>0</v>
      </c>
      <c r="H167" s="23">
        <f t="shared" si="34"/>
        <v>0</v>
      </c>
      <c r="U167" s="211">
        <f t="shared" si="32"/>
      </c>
      <c r="V167" s="211">
        <f t="shared" si="35"/>
      </c>
      <c r="W167" s="211">
        <f t="shared" si="36"/>
      </c>
      <c r="X167" s="211">
        <f t="shared" si="37"/>
      </c>
    </row>
    <row r="168" spans="7:24" ht="15.75">
      <c r="G168" s="210">
        <f t="shared" si="33"/>
        <v>0</v>
      </c>
      <c r="H168" s="23">
        <f t="shared" si="34"/>
        <v>0</v>
      </c>
      <c r="U168" s="211">
        <f t="shared" si="32"/>
      </c>
      <c r="V168" s="211">
        <f t="shared" si="35"/>
      </c>
      <c r="W168" s="211">
        <f t="shared" si="36"/>
      </c>
      <c r="X168" s="211">
        <f t="shared" si="37"/>
      </c>
    </row>
    <row r="169" spans="7:24" ht="15.75">
      <c r="G169" s="210">
        <f t="shared" si="33"/>
        <v>0</v>
      </c>
      <c r="H169" s="23">
        <f t="shared" si="34"/>
        <v>0</v>
      </c>
      <c r="U169" s="211">
        <f t="shared" si="32"/>
      </c>
      <c r="V169" s="211">
        <f t="shared" si="35"/>
      </c>
      <c r="W169" s="211">
        <f t="shared" si="36"/>
      </c>
      <c r="X169" s="211">
        <f t="shared" si="37"/>
      </c>
    </row>
    <row r="170" spans="7:24" ht="15.75">
      <c r="G170" s="210">
        <f t="shared" si="33"/>
        <v>0</v>
      </c>
      <c r="H170" s="23">
        <f t="shared" si="34"/>
        <v>0</v>
      </c>
      <c r="U170" s="211">
        <f t="shared" si="32"/>
      </c>
      <c r="V170" s="211">
        <f t="shared" si="35"/>
      </c>
      <c r="W170" s="211">
        <f t="shared" si="36"/>
      </c>
      <c r="X170" s="211">
        <f t="shared" si="37"/>
      </c>
    </row>
    <row r="171" spans="21:24" ht="15.75">
      <c r="U171" s="211">
        <f t="shared" si="32"/>
      </c>
      <c r="V171" s="211">
        <f t="shared" si="35"/>
      </c>
      <c r="W171" s="211">
        <f t="shared" si="36"/>
      </c>
      <c r="X171" s="211">
        <f t="shared" si="37"/>
      </c>
    </row>
    <row r="172" spans="21:24" ht="15.75">
      <c r="U172" s="211">
        <f t="shared" si="32"/>
      </c>
      <c r="V172" s="211">
        <f t="shared" si="35"/>
      </c>
      <c r="W172" s="211">
        <f t="shared" si="36"/>
      </c>
      <c r="X172" s="211">
        <f t="shared" si="37"/>
      </c>
    </row>
    <row r="173" spans="21:24" ht="15.75">
      <c r="U173" s="211">
        <f t="shared" si="32"/>
      </c>
      <c r="V173" s="211">
        <f t="shared" si="35"/>
      </c>
      <c r="W173" s="211">
        <f t="shared" si="36"/>
      </c>
      <c r="X173" s="211">
        <f t="shared" si="37"/>
      </c>
    </row>
    <row r="174" spans="21:24" ht="15.75">
      <c r="U174" s="211">
        <f t="shared" si="32"/>
      </c>
      <c r="V174" s="211">
        <f t="shared" si="35"/>
      </c>
      <c r="W174" s="211">
        <f t="shared" si="36"/>
      </c>
      <c r="X174" s="211">
        <f t="shared" si="37"/>
      </c>
    </row>
    <row r="175" spans="21:24" ht="15.75">
      <c r="U175" s="211">
        <f t="shared" si="32"/>
      </c>
      <c r="V175" s="211">
        <f t="shared" si="35"/>
      </c>
      <c r="W175" s="211">
        <f t="shared" si="36"/>
      </c>
      <c r="X175" s="211">
        <f t="shared" si="37"/>
      </c>
    </row>
    <row r="176" spans="21:24" ht="15.75">
      <c r="U176" s="211">
        <f t="shared" si="32"/>
      </c>
      <c r="V176" s="211">
        <f t="shared" si="35"/>
      </c>
      <c r="W176" s="211">
        <f t="shared" si="36"/>
      </c>
      <c r="X176" s="211">
        <f t="shared" si="37"/>
      </c>
    </row>
    <row r="177" spans="21:24" ht="15.75">
      <c r="U177" s="211">
        <f t="shared" si="32"/>
      </c>
      <c r="V177" s="211">
        <f t="shared" si="35"/>
      </c>
      <c r="W177" s="211">
        <f t="shared" si="36"/>
      </c>
      <c r="X177" s="211">
        <f t="shared" si="37"/>
      </c>
    </row>
    <row r="178" spans="21:24" ht="15.75">
      <c r="U178" s="211">
        <f t="shared" si="32"/>
      </c>
      <c r="V178" s="211">
        <f t="shared" si="35"/>
      </c>
      <c r="W178" s="211">
        <f t="shared" si="36"/>
      </c>
      <c r="X178" s="211">
        <f t="shared" si="37"/>
      </c>
    </row>
    <row r="179" spans="21:24" ht="15.75">
      <c r="U179" s="211">
        <f t="shared" si="32"/>
      </c>
      <c r="V179" s="211">
        <f t="shared" si="35"/>
      </c>
      <c r="W179" s="211">
        <f t="shared" si="36"/>
      </c>
      <c r="X179" s="211">
        <f t="shared" si="37"/>
      </c>
    </row>
    <row r="180" spans="21:24" ht="15.75">
      <c r="U180" s="211">
        <f t="shared" si="32"/>
      </c>
      <c r="V180" s="211">
        <f t="shared" si="35"/>
      </c>
      <c r="W180" s="211">
        <f t="shared" si="36"/>
      </c>
      <c r="X180" s="211">
        <f t="shared" si="37"/>
      </c>
    </row>
    <row r="181" spans="21:24" ht="15.75">
      <c r="U181" s="211">
        <f t="shared" si="32"/>
      </c>
      <c r="V181" s="211">
        <f t="shared" si="35"/>
      </c>
      <c r="W181" s="211">
        <f t="shared" si="36"/>
      </c>
      <c r="X181" s="211">
        <f t="shared" si="37"/>
      </c>
    </row>
    <row r="182" spans="21:24" ht="15.75">
      <c r="U182" s="211">
        <f t="shared" si="32"/>
      </c>
      <c r="V182" s="211">
        <f t="shared" si="35"/>
      </c>
      <c r="W182" s="211">
        <f t="shared" si="36"/>
      </c>
      <c r="X182" s="211">
        <f t="shared" si="37"/>
      </c>
    </row>
    <row r="183" spans="21:24" ht="15.75">
      <c r="U183" s="211">
        <f t="shared" si="32"/>
      </c>
      <c r="V183" s="211">
        <f t="shared" si="35"/>
      </c>
      <c r="W183" s="211">
        <f t="shared" si="36"/>
      </c>
      <c r="X183" s="211">
        <f t="shared" si="37"/>
      </c>
    </row>
    <row r="184" spans="21:24" ht="15.75">
      <c r="U184" s="211">
        <f t="shared" si="32"/>
      </c>
      <c r="V184" s="211">
        <f t="shared" si="35"/>
      </c>
      <c r="W184" s="211">
        <f t="shared" si="36"/>
      </c>
      <c r="X184" s="211">
        <f t="shared" si="37"/>
      </c>
    </row>
    <row r="185" spans="21:24" ht="15.75">
      <c r="U185" s="211">
        <f t="shared" si="32"/>
      </c>
      <c r="V185" s="211">
        <f t="shared" si="35"/>
      </c>
      <c r="W185" s="211">
        <f t="shared" si="36"/>
      </c>
      <c r="X185" s="211">
        <f t="shared" si="37"/>
      </c>
    </row>
    <row r="186" spans="21:24" ht="15.75">
      <c r="U186" s="211">
        <f t="shared" si="32"/>
      </c>
      <c r="V186" s="211">
        <f t="shared" si="35"/>
      </c>
      <c r="W186" s="211">
        <f t="shared" si="36"/>
      </c>
      <c r="X186" s="211">
        <f t="shared" si="37"/>
      </c>
    </row>
    <row r="187" spans="21:24" ht="15.75">
      <c r="U187" s="211">
        <f t="shared" si="32"/>
      </c>
      <c r="V187" s="211">
        <f t="shared" si="35"/>
      </c>
      <c r="W187" s="211">
        <f t="shared" si="36"/>
      </c>
      <c r="X187" s="211">
        <f t="shared" si="37"/>
      </c>
    </row>
    <row r="188" spans="21:24" ht="15.75">
      <c r="U188" s="211">
        <f t="shared" si="32"/>
      </c>
      <c r="V188" s="211">
        <f t="shared" si="35"/>
      </c>
      <c r="W188" s="211">
        <f t="shared" si="36"/>
      </c>
      <c r="X188" s="211">
        <f t="shared" si="37"/>
      </c>
    </row>
    <row r="189" spans="21:24" ht="15.75">
      <c r="U189" s="211">
        <f t="shared" si="32"/>
      </c>
      <c r="V189" s="211">
        <f t="shared" si="35"/>
      </c>
      <c r="W189" s="211">
        <f t="shared" si="36"/>
      </c>
      <c r="X189" s="211">
        <f t="shared" si="37"/>
      </c>
    </row>
    <row r="190" spans="21:24" ht="15.75">
      <c r="U190" s="211">
        <f t="shared" si="32"/>
      </c>
      <c r="V190" s="211">
        <f t="shared" si="35"/>
      </c>
      <c r="W190" s="211">
        <f t="shared" si="36"/>
      </c>
      <c r="X190" s="211">
        <f t="shared" si="37"/>
      </c>
    </row>
    <row r="191" spans="21:24" ht="15.75">
      <c r="U191" s="211">
        <f t="shared" si="32"/>
      </c>
      <c r="V191" s="211">
        <f t="shared" si="35"/>
      </c>
      <c r="W191" s="211">
        <f t="shared" si="36"/>
      </c>
      <c r="X191" s="211">
        <f t="shared" si="37"/>
      </c>
    </row>
    <row r="192" spans="21:24" ht="15.75">
      <c r="U192" s="211">
        <f t="shared" si="32"/>
      </c>
      <c r="V192" s="211">
        <f t="shared" si="35"/>
      </c>
      <c r="W192" s="211">
        <f t="shared" si="36"/>
      </c>
      <c r="X192" s="211">
        <f t="shared" si="37"/>
      </c>
    </row>
    <row r="193" spans="21:24" ht="15.75">
      <c r="U193" s="211">
        <f t="shared" si="32"/>
      </c>
      <c r="V193" s="211">
        <f t="shared" si="35"/>
      </c>
      <c r="W193" s="211">
        <f t="shared" si="36"/>
      </c>
      <c r="X193" s="211">
        <f t="shared" si="37"/>
      </c>
    </row>
    <row r="194" spans="21:24" ht="15.75">
      <c r="U194" s="211">
        <f t="shared" si="32"/>
      </c>
      <c r="V194" s="211">
        <f t="shared" si="35"/>
      </c>
      <c r="W194" s="211">
        <f t="shared" si="36"/>
      </c>
      <c r="X194" s="211">
        <f t="shared" si="37"/>
      </c>
    </row>
    <row r="195" spans="21:24" ht="15.75">
      <c r="U195" s="211">
        <f t="shared" si="32"/>
      </c>
      <c r="V195" s="211">
        <f t="shared" si="35"/>
      </c>
      <c r="W195" s="211">
        <f t="shared" si="36"/>
      </c>
      <c r="X195" s="211">
        <f t="shared" si="37"/>
      </c>
    </row>
    <row r="196" spans="21:24" ht="15.75">
      <c r="U196" s="211">
        <f t="shared" si="32"/>
      </c>
      <c r="V196" s="211">
        <f t="shared" si="35"/>
      </c>
      <c r="W196" s="211">
        <f t="shared" si="36"/>
      </c>
      <c r="X196" s="211">
        <f t="shared" si="37"/>
      </c>
    </row>
    <row r="197" spans="21:24" ht="15.75">
      <c r="U197" s="211">
        <f t="shared" si="32"/>
      </c>
      <c r="V197" s="211">
        <f t="shared" si="35"/>
      </c>
      <c r="W197" s="211">
        <f t="shared" si="36"/>
      </c>
      <c r="X197" s="211">
        <f t="shared" si="37"/>
      </c>
    </row>
    <row r="198" spans="21:24" ht="15.75">
      <c r="U198" s="211">
        <f aca="true" t="shared" si="38" ref="U198:U203">IF(ABS(T198)&gt;=NORMSINV(0.9),"*","")</f>
      </c>
      <c r="V198" s="211">
        <f t="shared" si="35"/>
      </c>
      <c r="W198" s="211">
        <f t="shared" si="36"/>
      </c>
      <c r="X198" s="211">
        <f t="shared" si="37"/>
      </c>
    </row>
    <row r="199" spans="21:24" ht="15.75">
      <c r="U199" s="211">
        <f t="shared" si="38"/>
      </c>
      <c r="V199" s="211">
        <f>IF(ABS(T199)&gt;=NORMSINV(0.95),"*","")</f>
      </c>
      <c r="W199" s="211">
        <f>IF(ABS(T199)&gt;=NORMSINV(0.975),"*","")</f>
      </c>
      <c r="X199" s="211">
        <f>IF(ABS(T199)&gt;=NORMSINV(0.995),"*","")</f>
      </c>
    </row>
    <row r="200" spans="21:24" ht="15.75">
      <c r="U200" s="211">
        <f t="shared" si="38"/>
      </c>
      <c r="V200" s="211">
        <f>IF(ABS(T200)&gt;=NORMSINV(0.95),"*","")</f>
      </c>
      <c r="W200" s="211">
        <f>IF(ABS(T200)&gt;=NORMSINV(0.975),"*","")</f>
      </c>
      <c r="X200" s="211">
        <f>IF(ABS(T200)&gt;=NORMSINV(0.995),"*","")</f>
      </c>
    </row>
    <row r="201" spans="21:24" ht="15.75">
      <c r="U201" s="211">
        <f t="shared" si="38"/>
      </c>
      <c r="V201" s="211">
        <f>IF(ABS(T201)&gt;=NORMSINV(0.95),"*","")</f>
      </c>
      <c r="W201" s="211">
        <f>IF(ABS(T201)&gt;=NORMSINV(0.975),"*","")</f>
      </c>
      <c r="X201" s="211">
        <f>IF(ABS(T201)&gt;=NORMSINV(0.995),"*","")</f>
      </c>
    </row>
    <row r="202" spans="21:24" ht="15.75">
      <c r="U202" s="211">
        <f t="shared" si="38"/>
      </c>
      <c r="V202" s="211">
        <f>IF(ABS(T202)&gt;=NORMSINV(0.95),"*","")</f>
      </c>
      <c r="W202" s="211">
        <f>IF(ABS(T202)&gt;=NORMSINV(0.975),"*","")</f>
      </c>
      <c r="X202" s="211">
        <f>IF(ABS(T202)&gt;=NORMSINV(0.995),"*","")</f>
      </c>
    </row>
    <row r="203" spans="21:24" ht="15.75">
      <c r="U203" s="211">
        <f t="shared" si="38"/>
      </c>
      <c r="V203" s="211">
        <f>IF(ABS(T203)&gt;=NORMSINV(0.95),"*","")</f>
      </c>
      <c r="W203" s="211">
        <f>IF(ABS(T203)&gt;=NORMSINV(0.975),"*","")</f>
      </c>
      <c r="X203" s="211">
        <f>IF(ABS(T203)&gt;=NORMSINV(0.995),"*","")</f>
      </c>
    </row>
  </sheetData>
  <sheetProtection/>
  <protectedRanges>
    <protectedRange sqref="M8 M14:M15" name="satified_2"/>
    <protectedRange sqref="M7" name="met target_1"/>
    <protectedRange sqref="P7:P15 P21:P22" name="design effect_1"/>
    <protectedRange sqref="I23:I32" name="V1 Design Effect_1_3"/>
    <protectedRange sqref="I58:I95" name="V1 Design Effect_1_1"/>
    <protectedRange sqref="F6" name="satified_1"/>
    <protectedRange sqref="Q22" name="Sample size_11"/>
    <protectedRange sqref="Q21" name="Sample size_4_3"/>
    <protectedRange sqref="Q32 Q35 Q23 Q26 Q29" name="Sample size_8_2"/>
    <protectedRange sqref="Q24 Q27 Q33:Q34 Q30 Q36:Q57" name="Sample size_1_1_2"/>
    <protectedRange sqref="Q25" name="Sample size_5_1_1"/>
    <protectedRange sqref="Q28" name="Sample size_6_1_1"/>
    <protectedRange sqref="Q31" name="Sample size_7_1_1"/>
    <protectedRange sqref="Q6 Q16:Q20" name="Sample size_9_3"/>
    <protectedRange sqref="M22:M23 M25:M26 M28:M29 M31:M32 M34:M57" name="satified_23"/>
    <protectedRange sqref="M21" name="met target_2"/>
    <protectedRange sqref="M24" name="met target_3_1"/>
    <protectedRange sqref="M27" name="met target_4_1"/>
    <protectedRange sqref="M30" name="met target_5_1"/>
    <protectedRange sqref="Q58:Q72" name="Sample size_1_1_3"/>
    <protectedRange sqref="M58:M72" name="satified_24"/>
    <protectedRange sqref="M16:M20" name="satified"/>
    <protectedRange sqref="P6" name="design effect"/>
    <protectedRange sqref="P16:P20" name="design effect_21_1"/>
    <protectedRange sqref="P23:P56" name="design effect_2"/>
    <protectedRange sqref="P58:P95" name="design effect_3"/>
  </protectedRanges>
  <mergeCells count="7">
    <mergeCell ref="T4:W4"/>
    <mergeCell ref="A5:D5"/>
    <mergeCell ref="A1:E1"/>
    <mergeCell ref="A3:D3"/>
    <mergeCell ref="A4:D4"/>
    <mergeCell ref="G4:K4"/>
    <mergeCell ref="N4:R4"/>
  </mergeCells>
  <conditionalFormatting sqref="D31:D33 D17:D29 D9:D15 D6:D7 C6:C95">
    <cfRule type="cellIs" priority="7" dxfId="17" operator="equal" stopIfTrue="1">
      <formula>"*"</formula>
    </cfRule>
  </conditionalFormatting>
  <conditionalFormatting sqref="U6:U203">
    <cfRule type="cellIs" priority="6" dxfId="18" operator="equal" stopIfTrue="1">
      <formula>"*"</formula>
    </cfRule>
  </conditionalFormatting>
  <conditionalFormatting sqref="A6:A95">
    <cfRule type="cellIs" priority="5" dxfId="19" operator="equal" stopIfTrue="1">
      <formula>"*"</formula>
    </cfRule>
  </conditionalFormatting>
  <conditionalFormatting sqref="B6:B95">
    <cfRule type="cellIs" priority="4" dxfId="20" operator="equal" stopIfTrue="1">
      <formula>"*"</formula>
    </cfRule>
  </conditionalFormatting>
  <conditionalFormatting sqref="U3:U5">
    <cfRule type="cellIs" priority="3" dxfId="2" operator="equal" stopIfTrue="1">
      <formula>"*"</formula>
    </cfRule>
  </conditionalFormatting>
  <conditionalFormatting sqref="E6">
    <cfRule type="expression" priority="2" dxfId="19" stopIfTrue="1">
      <formula>"if q7 = *"</formula>
    </cfRule>
  </conditionalFormatting>
  <conditionalFormatting sqref="M6">
    <cfRule type="expression" priority="1" dxfId="16" stopIfTrue="1">
      <formula>$AF6="*"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2012-08-30T15:02:39Z</cp:lastPrinted>
  <dcterms:created xsi:type="dcterms:W3CDTF">2010-06-28T11:01:44Z</dcterms:created>
  <dcterms:modified xsi:type="dcterms:W3CDTF">2013-03-18T12:52:15Z</dcterms:modified>
  <cp:category/>
  <cp:version/>
  <cp:contentType/>
  <cp:contentStatus/>
</cp:coreProperties>
</file>