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Ready Reckoner" sheetId="1" r:id="rId1"/>
  </sheets>
  <definedNames/>
  <calcPr fullCalcOnLoad="1"/>
</workbook>
</file>

<file path=xl/sharedStrings.xml><?xml version="1.0" encoding="utf-8"?>
<sst xmlns="http://schemas.openxmlformats.org/spreadsheetml/2006/main" count="140" uniqueCount="99">
  <si>
    <t>Rank</t>
  </si>
  <si>
    <t>Constable</t>
  </si>
  <si>
    <t>Sergeant</t>
  </si>
  <si>
    <t>Inspector</t>
  </si>
  <si>
    <t>Chief Inspector</t>
  </si>
  <si>
    <t xml:space="preserve">source: </t>
  </si>
  <si>
    <t>http://www.homeoffice.gov.uk/about-us/home-office-circulars/circulars-2010/013-2010/federated-ranks-pay?view=Binary</t>
  </si>
  <si>
    <t>Yes</t>
  </si>
  <si>
    <t>No</t>
  </si>
  <si>
    <t>1. What is your rank?</t>
  </si>
  <si>
    <t>Paypoints at 01-Sep-10 (q2)</t>
  </si>
  <si>
    <t>Rank (q1)</t>
  </si>
  <si>
    <t>10 or more</t>
  </si>
  <si>
    <t>4 or more</t>
  </si>
  <si>
    <t>3 or more</t>
  </si>
  <si>
    <t>2 or more</t>
  </si>
  <si>
    <t>9.(a) Do you work paid overtime?</t>
  </si>
  <si>
    <t>Sept 2010/11</t>
  </si>
  <si>
    <t>Sept 2011/12</t>
  </si>
  <si>
    <t>In London</t>
  </si>
  <si>
    <t>Outside of London</t>
  </si>
  <si>
    <t>Working weeks per year</t>
  </si>
  <si>
    <t>Working hours per week</t>
  </si>
  <si>
    <t>Working hours per year</t>
  </si>
  <si>
    <t>Days per year*</t>
  </si>
  <si>
    <t>3. Where do you work?</t>
  </si>
  <si>
    <t>Sept 2012/13</t>
  </si>
  <si>
    <t>CRTP</t>
  </si>
  <si>
    <t>SPP</t>
  </si>
  <si>
    <t>Overtime</t>
  </si>
  <si>
    <t xml:space="preserve">Please select: </t>
  </si>
  <si>
    <t xml:space="preserve">   (b) If so, how much?</t>
  </si>
  <si>
    <t>Please input amount:</t>
  </si>
  <si>
    <t>financial model:</t>
  </si>
  <si>
    <t>01_08_01_Lnk_Rng_Determinations_PayPoints</t>
  </si>
  <si>
    <t>Paypoint</t>
  </si>
  <si>
    <t xml:space="preserve"> </t>
  </si>
  <si>
    <t>Indexing</t>
  </si>
  <si>
    <t>CRTP (q4), SPP (q5), Skills payment (q7), overtime (q9)</t>
  </si>
  <si>
    <t>LOOKUP TABLES</t>
  </si>
  <si>
    <t>*Should be 365.25 strictly, but this number agrees with previous Paul Wylie ready reckoner assumption</t>
  </si>
  <si>
    <r>
      <t xml:space="preserve">2. To the </t>
    </r>
    <r>
      <rPr>
        <b/>
        <u val="single"/>
        <sz val="10"/>
        <rFont val="Arial"/>
        <family val="2"/>
      </rPr>
      <t>nearest year</t>
    </r>
    <r>
      <rPr>
        <b/>
        <sz val="10"/>
        <rFont val="Arial"/>
        <family val="2"/>
      </rPr>
      <t>, how many years’ service do you have at this rank?</t>
    </r>
  </si>
  <si>
    <t>Notes</t>
  </si>
  <si>
    <t>Cash Difference from 2010/2011</t>
  </si>
  <si>
    <t>N/A</t>
  </si>
  <si>
    <t>SUB-TOTAL</t>
  </si>
  <si>
    <t>% Change from 2010/2011</t>
  </si>
  <si>
    <t>4. For the year September 2010 - September 2011, were you awarded a Competence Related Threshold Payment?</t>
  </si>
  <si>
    <t>5.(a) For the year September 2010 - September 2011, were you awarded a Special Priority Payment?</t>
  </si>
  <si>
    <t>*Deductions for Income Tax and National Insurance contributions are not included</t>
  </si>
  <si>
    <t>Unsocial Hours (q6)</t>
  </si>
  <si>
    <t>Skills payment (q7)</t>
  </si>
  <si>
    <t>On-call days per month (q8)</t>
  </si>
  <si>
    <t>on-call allowance</t>
  </si>
  <si>
    <t>Pension Contributions</t>
  </si>
  <si>
    <t>From Sept 2011</t>
  </si>
  <si>
    <t>From April 2012</t>
  </si>
  <si>
    <t>From April 2013</t>
  </si>
  <si>
    <t>Overtime (q9)</t>
  </si>
  <si>
    <t>Casual</t>
  </si>
  <si>
    <t>current</t>
  </si>
  <si>
    <t>proposed</t>
  </si>
  <si>
    <t>CRTP (q4)</t>
  </si>
  <si>
    <t>YOUR INPUT</t>
  </si>
  <si>
    <t>Please complete to reflect your current status as accurately as possible</t>
  </si>
  <si>
    <r>
      <t xml:space="preserve">7. Please select 'YES' if </t>
    </r>
    <r>
      <rPr>
        <b/>
        <u val="single"/>
        <sz val="10"/>
        <rFont val="Arial"/>
        <family val="2"/>
      </rPr>
      <t>any</t>
    </r>
    <r>
      <rPr>
        <b/>
        <sz val="10"/>
        <rFont val="Arial"/>
        <family val="2"/>
      </rPr>
      <t xml:space="preserve"> of the following are true for September 2010 - September 2011:</t>
    </r>
  </si>
  <si>
    <t xml:space="preserve">    a) You are accredited to and need PIP Level 2 in your current role; or</t>
  </si>
  <si>
    <t xml:space="preserve">    b) You are accredited  to and need Authorised Firearms Officer status in your current role; or</t>
  </si>
  <si>
    <t xml:space="preserve">    c) You are accredited  to and need Level 2 Public Order in your current role; or</t>
  </si>
  <si>
    <t xml:space="preserve">    d) You are a Neighbourhood Policing Officer who has been in the same team for 3 years or more.</t>
  </si>
  <si>
    <r>
      <t xml:space="preserve">8. For how many DAYS in a </t>
    </r>
    <r>
      <rPr>
        <b/>
        <u val="single"/>
        <sz val="10"/>
        <rFont val="Arial"/>
        <family val="2"/>
      </rPr>
      <t>typical</t>
    </r>
    <r>
      <rPr>
        <b/>
        <sz val="10"/>
        <rFont val="Arial"/>
        <family val="2"/>
      </rPr>
      <t xml:space="preserve"> MONTH are you required to be on-call?</t>
    </r>
  </si>
  <si>
    <t>In casual overtime, before or after your shift (currently paid at Time and a Third rate)</t>
  </si>
  <si>
    <t>YOUR RESULTS</t>
  </si>
  <si>
    <r>
      <t xml:space="preserve">More information, including case studies of officers in different circumstances can be found by visiting the review's website </t>
    </r>
    <r>
      <rPr>
        <b/>
        <sz val="14"/>
        <rFont val="Arial"/>
        <family val="2"/>
      </rPr>
      <t xml:space="preserve">www.review.police.uk </t>
    </r>
    <r>
      <rPr>
        <sz val="14"/>
        <rFont val="Arial"/>
        <family val="2"/>
      </rPr>
      <t xml:space="preserve">and please let us know your thoughts via </t>
    </r>
    <r>
      <rPr>
        <b/>
        <sz val="14"/>
        <rFont val="Arial"/>
        <family val="2"/>
      </rPr>
      <t>contact@policereview.gsi.gov.uk</t>
    </r>
  </si>
  <si>
    <t>The above is based on full-time workers in federated ranks only and serves as an indication of the likely effect of the review if it were to be implemented in full.</t>
  </si>
  <si>
    <r>
      <t xml:space="preserve">The combination of a 2-year progression increment freeze, abolition of CRTP, abolition of SPP and suspension of bonuses for senior ranks will produce enough savings to ensure there is </t>
    </r>
    <r>
      <rPr>
        <b/>
        <sz val="14"/>
        <rFont val="Arial"/>
        <family val="0"/>
      </rPr>
      <t>NO NEED FOR COMPULSORY REDUNDANCY OF OFFICERS</t>
    </r>
  </si>
  <si>
    <t>You may also be eligible for other payments from the review, including:</t>
  </si>
  <si>
    <r>
      <t xml:space="preserve">Maternity pay </t>
    </r>
    <r>
      <rPr>
        <sz val="14"/>
        <rFont val="Arial"/>
        <family val="0"/>
      </rPr>
      <t>extended from 13 weeks full pay to 18 weeks full pay. This will be an additional £2,360 for a Constable on the mid point of her pay scale;</t>
    </r>
  </si>
  <si>
    <r>
      <t>Motor vehicle allowance</t>
    </r>
    <r>
      <rPr>
        <sz val="14"/>
        <rFont val="Arial"/>
        <family val="0"/>
      </rPr>
      <t xml:space="preserve"> - reinstating the link with local authorities that was removed in 2010</t>
    </r>
  </si>
  <si>
    <t>Your basic pay scale</t>
  </si>
  <si>
    <t>NEW Unsocial hours payment</t>
  </si>
  <si>
    <t>NEW Expertise and Professional Accreditation Allowance</t>
  </si>
  <si>
    <t>NEW On-call allowance</t>
  </si>
  <si>
    <r>
      <t xml:space="preserve">Pension contributions </t>
    </r>
    <r>
      <rPr>
        <sz val="14"/>
        <rFont val="Arial"/>
        <family val="2"/>
      </rPr>
      <t>(11% in 2010/11). This includes the likely increases in pension contributions of 12% from April 2012 and 13% from April 2013)</t>
    </r>
  </si>
  <si>
    <t>ANNUAL TOTAL*</t>
  </si>
  <si>
    <r>
      <t xml:space="preserve">6. Including overtime, how many total HOURS do you work between 8pm and 6am in a </t>
    </r>
    <r>
      <rPr>
        <b/>
        <u val="single"/>
        <sz val="10"/>
        <rFont val="Arial"/>
        <family val="2"/>
      </rPr>
      <t>typical</t>
    </r>
    <r>
      <rPr>
        <b/>
        <sz val="10"/>
        <rFont val="Arial"/>
        <family val="2"/>
      </rPr>
      <t xml:space="preserve"> MONTH?</t>
    </r>
  </si>
  <si>
    <t>Review's recommendations apply</t>
  </si>
  <si>
    <t>On a rest day with more than 5 but fewer than 15 days notice given (currently paid at Time and a Half rate)</t>
  </si>
  <si>
    <t>On a rest day with fewer than 5 days notice given (currently paid at Double Time rate)</t>
  </si>
  <si>
    <t>In planned overtime on rest days, public holidays or annual leave days</t>
  </si>
  <si>
    <t>rest day with more than 5 but fewer than 15 days notice</t>
  </si>
  <si>
    <t>Rest fewer than 5 days notice</t>
  </si>
  <si>
    <t>Click HERE to email</t>
  </si>
  <si>
    <t>Click HERE for website</t>
  </si>
  <si>
    <t>In planned overtime on public holidays or annual leave days? (currently paid at Double Time rate)</t>
  </si>
  <si>
    <t>How would the review's recommendations affect you?</t>
  </si>
  <si>
    <t>For Constables with less than 4 years' service it is assumed that your pension contributions are currently 9.5%, as part of the 2006 pension reforms.  The likely increases in pension would therefore be 10.5% from April 2012 and 11.5% from April 2013.</t>
  </si>
  <si>
    <t>The effect of the proposed two-year progression freeze has not been counted as a cut to basic pay, because your earnings will remain the same as in 2010/11.  The review's recommendations are just that. They can only be brought into force if they are taken through the Police Negotiating Board.</t>
  </si>
  <si>
    <t xml:space="preserve">   (b) If so, how much total overtime in HOURS do you work in a typical MONTH: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</si>
</sst>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&quot;£&quot;* #,##0_-;\-&quot;£&quot;* #,##0_-;_-&quot;£&quot;* &quot;-&quot;??_-;_-@_-"/>
    <numFmt numFmtId="166" formatCode="0.0%"/>
    <numFmt numFmtId="167" formatCode="0.000%"/>
    <numFmt numFmtId="168" formatCode="0.0000%"/>
    <numFmt numFmtId="169" formatCode="0.00000%"/>
    <numFmt numFmtId="170" formatCode="&quot;£&quot;#,##0.00"/>
    <numFmt numFmtId="171" formatCode="\+#,##0;\-#,##0"/>
    <numFmt numFmtId="172" formatCode="&quot;+&quot;#,##0;\-#,##0;0\ "/>
    <numFmt numFmtId="173" formatCode="&quot;+£&quot;#,##0;\-#,##0;0\ "/>
    <numFmt numFmtId="174" formatCode="&quot;+£&quot;#,##0;\-#,##0;\2\ "/>
    <numFmt numFmtId="175" formatCode="&quot;+£&quot;#,##0.00;\-#,##0;0\ "/>
    <numFmt numFmtId="176" formatCode="&quot;+&quot;#,##0.00;\-#,##0;0\ 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8.5"/>
      <color indexed="12"/>
      <name val="Arial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0"/>
    </font>
    <font>
      <i/>
      <sz val="10"/>
      <name val="Arial"/>
      <family val="2"/>
    </font>
    <font>
      <sz val="8.5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7"/>
      <color indexed="36"/>
      <name val="Arial"/>
      <family val="0"/>
    </font>
    <font>
      <b/>
      <sz val="24"/>
      <name val="Arial"/>
      <family val="2"/>
    </font>
    <font>
      <u val="single"/>
      <sz val="12"/>
      <color indexed="12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ashed"/>
      <bottom style="dashed"/>
    </border>
    <border>
      <left style="thin"/>
      <right style="dashed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ashed"/>
      <right style="dashed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ed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ashed"/>
      <right style="medium"/>
      <top style="dashed"/>
      <bottom>
        <color indexed="63"/>
      </bottom>
    </border>
    <border>
      <left style="dashed"/>
      <right style="medium"/>
      <top>
        <color indexed="63"/>
      </top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thin"/>
      <right style="dashed"/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0" xfId="53" applyFill="1" applyAlignment="1" applyProtection="1">
      <alignment/>
      <protection/>
    </xf>
    <xf numFmtId="164" fontId="0" fillId="0" borderId="0" xfId="0" applyNumberFormat="1" applyFill="1" applyAlignment="1">
      <alignment horizontal="left"/>
    </xf>
    <xf numFmtId="0" fontId="3" fillId="0" borderId="12" xfId="57" applyFont="1" applyFill="1" applyBorder="1" applyAlignment="1">
      <alignment wrapText="1"/>
      <protection/>
    </xf>
    <xf numFmtId="0" fontId="3" fillId="0" borderId="0" xfId="57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9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 horizontal="left"/>
    </xf>
    <xf numFmtId="0" fontId="7" fillId="0" borderId="0" xfId="0" applyFont="1" applyFill="1" applyAlignment="1">
      <alignment/>
    </xf>
    <xf numFmtId="0" fontId="10" fillId="0" borderId="0" xfId="53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33" borderId="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0" fontId="8" fillId="33" borderId="10" xfId="0" applyFont="1" applyFill="1" applyBorder="1" applyAlignment="1">
      <alignment horizontal="right"/>
    </xf>
    <xf numFmtId="0" fontId="8" fillId="33" borderId="18" xfId="0" applyFont="1" applyFill="1" applyBorder="1" applyAlignment="1">
      <alignment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11" fillId="33" borderId="10" xfId="0" applyFont="1" applyFill="1" applyBorder="1" applyAlignment="1">
      <alignment horizontal="right"/>
    </xf>
    <xf numFmtId="170" fontId="11" fillId="33" borderId="25" xfId="0" applyNumberFormat="1" applyFont="1" applyFill="1" applyBorder="1" applyAlignment="1" quotePrefix="1">
      <alignment horizontal="center" vertical="center"/>
    </xf>
    <xf numFmtId="170" fontId="11" fillId="33" borderId="26" xfId="0" applyNumberFormat="1" applyFont="1" applyFill="1" applyBorder="1" applyAlignment="1" quotePrefix="1">
      <alignment horizontal="center" vertical="center"/>
    </xf>
    <xf numFmtId="170" fontId="11" fillId="33" borderId="11" xfId="0" applyNumberFormat="1" applyFont="1" applyFill="1" applyBorder="1" applyAlignment="1" quotePrefix="1">
      <alignment horizontal="center" vertical="center"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170" fontId="11" fillId="33" borderId="25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right" vertical="top"/>
    </xf>
    <xf numFmtId="170" fontId="11" fillId="33" borderId="11" xfId="0" applyNumberFormat="1" applyFont="1" applyFill="1" applyBorder="1" applyAlignment="1" quotePrefix="1">
      <alignment horizontal="center" vertical="top"/>
    </xf>
    <xf numFmtId="170" fontId="11" fillId="33" borderId="28" xfId="0" applyNumberFormat="1" applyFont="1" applyFill="1" applyBorder="1" applyAlignment="1" quotePrefix="1">
      <alignment horizontal="center" vertical="center"/>
    </xf>
    <xf numFmtId="0" fontId="11" fillId="33" borderId="29" xfId="0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2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12" fillId="0" borderId="0" xfId="0" applyFont="1" applyAlignment="1">
      <alignment/>
    </xf>
    <xf numFmtId="44" fontId="0" fillId="33" borderId="0" xfId="44" applyFont="1" applyFill="1" applyAlignment="1">
      <alignment horizontal="left"/>
    </xf>
    <xf numFmtId="0" fontId="6" fillId="33" borderId="0" xfId="0" applyFont="1" applyFill="1" applyAlignment="1">
      <alignment/>
    </xf>
    <xf numFmtId="171" fontId="0" fillId="33" borderId="0" xfId="0" applyNumberFormat="1" applyFill="1" applyAlignment="1">
      <alignment/>
    </xf>
    <xf numFmtId="0" fontId="11" fillId="33" borderId="30" xfId="0" applyFont="1" applyFill="1" applyBorder="1" applyAlignment="1">
      <alignment horizontal="right" vertical="center"/>
    </xf>
    <xf numFmtId="0" fontId="11" fillId="33" borderId="3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0" fontId="11" fillId="33" borderId="25" xfId="0" applyNumberFormat="1" applyFont="1" applyFill="1" applyBorder="1" applyAlignment="1" quotePrefix="1">
      <alignment horizontal="center" vertical="top"/>
    </xf>
    <xf numFmtId="8" fontId="0" fillId="33" borderId="0" xfId="0" applyNumberFormat="1" applyFill="1" applyAlignment="1">
      <alignment/>
    </xf>
    <xf numFmtId="8" fontId="0" fillId="33" borderId="0" xfId="0" applyNumberFormat="1" applyFill="1" applyBorder="1" applyAlignment="1">
      <alignment/>
    </xf>
    <xf numFmtId="0" fontId="11" fillId="33" borderId="32" xfId="0" applyFont="1" applyFill="1" applyBorder="1" applyAlignment="1">
      <alignment horizontal="right" vertical="center"/>
    </xf>
    <xf numFmtId="170" fontId="11" fillId="33" borderId="33" xfId="0" applyNumberFormat="1" applyFont="1" applyFill="1" applyBorder="1" applyAlignment="1" quotePrefix="1">
      <alignment horizontal="center" vertical="center"/>
    </xf>
    <xf numFmtId="0" fontId="0" fillId="0" borderId="10" xfId="0" applyBorder="1" applyAlignment="1">
      <alignment/>
    </xf>
    <xf numFmtId="170" fontId="11" fillId="33" borderId="26" xfId="0" applyNumberFormat="1" applyFont="1" applyFill="1" applyBorder="1" applyAlignment="1" quotePrefix="1">
      <alignment horizontal="center" vertical="top"/>
    </xf>
    <xf numFmtId="170" fontId="11" fillId="33" borderId="34" xfId="0" applyNumberFormat="1" applyFont="1" applyFill="1" applyBorder="1" applyAlignment="1" quotePrefix="1">
      <alignment horizontal="center" vertical="top"/>
    </xf>
    <xf numFmtId="0" fontId="11" fillId="33" borderId="35" xfId="0" applyFont="1" applyFill="1" applyBorder="1" applyAlignment="1">
      <alignment horizontal="right" vertical="top"/>
    </xf>
    <xf numFmtId="170" fontId="11" fillId="33" borderId="36" xfId="0" applyNumberFormat="1" applyFont="1" applyFill="1" applyBorder="1" applyAlignment="1" quotePrefix="1">
      <alignment horizontal="center" vertical="top"/>
    </xf>
    <xf numFmtId="0" fontId="11" fillId="33" borderId="37" xfId="0" applyFont="1" applyFill="1" applyBorder="1" applyAlignment="1">
      <alignment horizontal="center" vertical="center"/>
    </xf>
    <xf numFmtId="9" fontId="11" fillId="33" borderId="38" xfId="60" applyFont="1" applyFill="1" applyBorder="1" applyAlignment="1">
      <alignment horizontal="center" vertical="center"/>
    </xf>
    <xf numFmtId="9" fontId="11" fillId="33" borderId="39" xfId="60" applyFont="1" applyFill="1" applyBorder="1" applyAlignment="1">
      <alignment horizontal="center" vertical="center"/>
    </xf>
    <xf numFmtId="170" fontId="11" fillId="33" borderId="40" xfId="0" applyNumberFormat="1" applyFont="1" applyFill="1" applyBorder="1" applyAlignment="1" quotePrefix="1">
      <alignment horizontal="center" vertical="center"/>
    </xf>
    <xf numFmtId="170" fontId="0" fillId="0" borderId="0" xfId="0" applyNumberFormat="1" applyFont="1" applyFill="1" applyAlignment="1">
      <alignment horizontal="left"/>
    </xf>
    <xf numFmtId="169" fontId="0" fillId="0" borderId="0" xfId="60" applyNumberFormat="1" applyFont="1" applyFill="1" applyAlignment="1">
      <alignment/>
    </xf>
    <xf numFmtId="9" fontId="0" fillId="0" borderId="0" xfId="60" applyFont="1" applyFill="1" applyAlignment="1">
      <alignment horizontal="left"/>
    </xf>
    <xf numFmtId="0" fontId="0" fillId="34" borderId="41" xfId="0" applyFill="1" applyBorder="1" applyAlignment="1" applyProtection="1">
      <alignment horizontal="left" vertical="center"/>
      <protection locked="0"/>
    </xf>
    <xf numFmtId="0" fontId="0" fillId="34" borderId="41" xfId="0" applyFont="1" applyFill="1" applyBorder="1" applyAlignment="1" applyProtection="1">
      <alignment horizontal="left" vertical="center"/>
      <protection locked="0"/>
    </xf>
    <xf numFmtId="164" fontId="0" fillId="34" borderId="41" xfId="0" applyNumberFormat="1" applyFill="1" applyBorder="1" applyAlignment="1" applyProtection="1">
      <alignment horizontal="left" vertical="center"/>
      <protection locked="0"/>
    </xf>
    <xf numFmtId="170" fontId="11" fillId="33" borderId="42" xfId="0" applyNumberFormat="1" applyFont="1" applyFill="1" applyBorder="1" applyAlignment="1" quotePrefix="1">
      <alignment horizontal="center" vertical="top"/>
    </xf>
    <xf numFmtId="0" fontId="12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 quotePrefix="1">
      <alignment/>
    </xf>
    <xf numFmtId="3" fontId="0" fillId="34" borderId="41" xfId="0" applyNumberFormat="1" applyFill="1" applyBorder="1" applyAlignment="1" applyProtection="1">
      <alignment horizontal="left" vertical="center"/>
      <protection locked="0"/>
    </xf>
    <xf numFmtId="0" fontId="5" fillId="0" borderId="0" xfId="57" applyFont="1" applyFill="1" applyBorder="1" applyAlignment="1">
      <alignment/>
      <protection/>
    </xf>
    <xf numFmtId="170" fontId="3" fillId="0" borderId="0" xfId="57" applyNumberFormat="1" applyFont="1" applyFill="1" applyBorder="1" applyAlignment="1">
      <alignment wrapText="1"/>
      <protection/>
    </xf>
    <xf numFmtId="16" fontId="0" fillId="0" borderId="0" xfId="0" applyNumberFormat="1" applyAlignment="1" quotePrefix="1">
      <alignment/>
    </xf>
    <xf numFmtId="0" fontId="7" fillId="0" borderId="0" xfId="0" applyFont="1" applyFill="1" applyAlignment="1" quotePrefix="1">
      <alignment horizontal="left"/>
    </xf>
    <xf numFmtId="166" fontId="0" fillId="0" borderId="0" xfId="60" applyNumberFormat="1" applyFont="1" applyAlignment="1">
      <alignment/>
    </xf>
    <xf numFmtId="166" fontId="0" fillId="0" borderId="0" xfId="60" applyNumberFormat="1" applyFont="1" applyFill="1" applyAlignment="1">
      <alignment/>
    </xf>
    <xf numFmtId="166" fontId="0" fillId="33" borderId="0" xfId="6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9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wrapText="1"/>
    </xf>
    <xf numFmtId="166" fontId="0" fillId="33" borderId="0" xfId="60" applyNumberFormat="1" applyFont="1" applyFill="1" applyAlignment="1">
      <alignment wrapText="1"/>
    </xf>
    <xf numFmtId="0" fontId="15" fillId="33" borderId="0" xfId="53" applyFont="1" applyFill="1" applyAlignment="1" applyProtection="1">
      <alignment horizontal="center" wrapText="1"/>
      <protection/>
    </xf>
    <xf numFmtId="0" fontId="15" fillId="33" borderId="0" xfId="53" applyFont="1" applyFill="1" applyAlignment="1" applyProtection="1">
      <alignment horizontal="center" vertical="center" wrapText="1"/>
      <protection/>
    </xf>
    <xf numFmtId="170" fontId="11" fillId="35" borderId="34" xfId="0" applyNumberFormat="1" applyFont="1" applyFill="1" applyBorder="1" applyAlignment="1">
      <alignment horizontal="center" vertical="center"/>
    </xf>
    <xf numFmtId="170" fontId="11" fillId="35" borderId="42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170" fontId="11" fillId="33" borderId="25" xfId="0" applyNumberFormat="1" applyFont="1" applyFill="1" applyBorder="1" applyAlignment="1" quotePrefix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57" applyFont="1" applyFill="1" applyBorder="1" applyAlignment="1">
      <alignment wrapText="1"/>
      <protection/>
    </xf>
    <xf numFmtId="0" fontId="8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 wrapText="1"/>
    </xf>
    <xf numFmtId="0" fontId="14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170" fontId="11" fillId="33" borderId="26" xfId="0" applyNumberFormat="1" applyFont="1" applyFill="1" applyBorder="1" applyAlignment="1" quotePrefix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170" fontId="11" fillId="33" borderId="11" xfId="0" applyNumberFormat="1" applyFont="1" applyFill="1" applyBorder="1" applyAlignment="1" quotePrefix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1" fillId="33" borderId="43" xfId="0" applyFont="1" applyFill="1" applyBorder="1" applyAlignment="1">
      <alignment horizontal="right" vertical="top" wrapText="1"/>
    </xf>
    <xf numFmtId="0" fontId="11" fillId="33" borderId="27" xfId="0" applyFont="1" applyFill="1" applyBorder="1" applyAlignment="1">
      <alignment horizontal="right" vertical="top" wrapText="1"/>
    </xf>
    <xf numFmtId="0" fontId="11" fillId="33" borderId="44" xfId="0" applyFont="1" applyFill="1" applyBorder="1" applyAlignment="1">
      <alignment horizontal="right" vertical="top" wrapText="1"/>
    </xf>
    <xf numFmtId="0" fontId="0" fillId="0" borderId="27" xfId="0" applyBorder="1" applyAlignment="1">
      <alignment horizontal="right" vertical="top"/>
    </xf>
    <xf numFmtId="0" fontId="8" fillId="33" borderId="0" xfId="0" applyFont="1" applyFill="1" applyAlignment="1">
      <alignment horizontal="left" wrapText="1"/>
    </xf>
    <xf numFmtId="170" fontId="11" fillId="33" borderId="45" xfId="0" applyNumberFormat="1" applyFont="1" applyFill="1" applyBorder="1" applyAlignment="1" quotePrefix="1">
      <alignment horizontal="center"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170" fontId="11" fillId="33" borderId="47" xfId="0" applyNumberFormat="1" applyFont="1" applyFill="1" applyBorder="1" applyAlignment="1" quotePrefix="1">
      <alignment horizontal="center" vertical="center"/>
    </xf>
    <xf numFmtId="0" fontId="0" fillId="0" borderId="26" xfId="0" applyBorder="1" applyAlignment="1">
      <alignment vertical="center"/>
    </xf>
    <xf numFmtId="0" fontId="0" fillId="0" borderId="48" xfId="0" applyBorder="1" applyAlignment="1">
      <alignment vertical="center"/>
    </xf>
    <xf numFmtId="0" fontId="14" fillId="33" borderId="16" xfId="0" applyFont="1" applyFill="1" applyBorder="1" applyAlignment="1">
      <alignment horizontal="center"/>
    </xf>
    <xf numFmtId="170" fontId="11" fillId="33" borderId="49" xfId="0" applyNumberFormat="1" applyFont="1" applyFill="1" applyBorder="1" applyAlignment="1" quotePrefix="1">
      <alignment horizontal="center" vertical="center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28575</xdr:rowOff>
    </xdr:from>
    <xdr:to>
      <xdr:col>8</xdr:col>
      <xdr:colOff>1209675</xdr:colOff>
      <xdr:row>6</xdr:row>
      <xdr:rowOff>0</xdr:rowOff>
    </xdr:to>
    <xdr:sp>
      <xdr:nvSpPr>
        <xdr:cNvPr id="1" name="AutoShape 121"/>
        <xdr:cNvSpPr>
          <a:spLocks/>
        </xdr:cNvSpPr>
      </xdr:nvSpPr>
      <xdr:spPr>
        <a:xfrm rot="5400000">
          <a:off x="13601700" y="1571625"/>
          <a:ext cx="2428875" cy="228600"/>
        </a:xfrm>
        <a:prstGeom prst="leftBrace">
          <a:avLst>
            <a:gd name="adj" fmla="val -5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meoffice.gov.uk/about-us/home-office-circulars/circulars-2010/013-2010/federated-ranks-pay?view=Binary" TargetMode="External" /><Relationship Id="rId2" Type="http://schemas.openxmlformats.org/officeDocument/2006/relationships/hyperlink" Target="mailto:contact@policereview.gsi.gov.uk" TargetMode="External" /><Relationship Id="rId3" Type="http://schemas.openxmlformats.org/officeDocument/2006/relationships/hyperlink" Target="http://www.review.police.uk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="70" zoomScaleNormal="70" zoomScalePageLayoutView="0" workbookViewId="0" topLeftCell="A1">
      <selection activeCell="C6" sqref="C6"/>
    </sheetView>
  </sheetViews>
  <sheetFormatPr defaultColWidth="9.140625" defaultRowHeight="20.25" customHeight="1"/>
  <cols>
    <col min="1" max="1" width="3.421875" style="4" customWidth="1"/>
    <col min="2" max="2" width="29.57421875" style="4" customWidth="1"/>
    <col min="3" max="3" width="93.8515625" style="5" customWidth="1"/>
    <col min="4" max="4" width="7.57421875" style="5" customWidth="1"/>
    <col min="5" max="5" width="8.421875" style="5" customWidth="1"/>
    <col min="6" max="6" width="42.57421875" style="4" customWidth="1"/>
    <col min="7" max="8" width="18.421875" style="4" bestFit="1" customWidth="1"/>
    <col min="9" max="9" width="19.421875" style="4" customWidth="1"/>
    <col min="10" max="10" width="12.00390625" style="4" customWidth="1"/>
    <col min="11" max="11" width="25.8515625" style="4" bestFit="1" customWidth="1"/>
    <col min="12" max="12" width="11.421875" style="4" customWidth="1"/>
    <col min="13" max="13" width="14.140625" style="4" bestFit="1" customWidth="1"/>
    <col min="14" max="16384" width="9.140625" style="4" customWidth="1"/>
  </cols>
  <sheetData>
    <row r="1" ht="20.25" customHeight="1">
      <c r="F1" s="71"/>
    </row>
    <row r="2" spans="3:8" ht="30">
      <c r="C2" s="123" t="s">
        <v>95</v>
      </c>
      <c r="D2" s="123"/>
      <c r="E2" s="123"/>
      <c r="F2" s="123"/>
      <c r="G2" s="123"/>
      <c r="H2" s="123"/>
    </row>
    <row r="3" ht="20.25" customHeight="1">
      <c r="F3" s="71"/>
    </row>
    <row r="4" spans="2:12" ht="30.75" thickBot="1">
      <c r="B4" s="143" t="s">
        <v>63</v>
      </c>
      <c r="C4" s="143"/>
      <c r="D4" s="143"/>
      <c r="E4" s="101"/>
      <c r="F4" s="123" t="s">
        <v>72</v>
      </c>
      <c r="G4" s="123"/>
      <c r="H4" s="123"/>
      <c r="I4" s="123"/>
      <c r="J4" s="101"/>
      <c r="K4" s="101"/>
      <c r="L4" s="108"/>
    </row>
    <row r="5" spans="2:12" ht="20.25" customHeight="1">
      <c r="B5" s="91" t="s">
        <v>64</v>
      </c>
      <c r="C5" s="15"/>
      <c r="D5" s="16"/>
      <c r="E5" s="17"/>
      <c r="F5" s="72"/>
      <c r="G5" s="3"/>
      <c r="H5" s="124" t="s">
        <v>86</v>
      </c>
      <c r="I5" s="124"/>
      <c r="J5" s="101"/>
      <c r="K5" s="101"/>
      <c r="L5" s="101"/>
    </row>
    <row r="6" spans="2:9" ht="20.25" customHeight="1" thickBot="1">
      <c r="B6" s="6"/>
      <c r="C6" s="17"/>
      <c r="D6" s="18"/>
      <c r="E6" s="17"/>
      <c r="F6" s="72"/>
      <c r="G6" s="3"/>
      <c r="H6" s="3"/>
      <c r="I6" s="3"/>
    </row>
    <row r="7" spans="2:9" ht="18">
      <c r="B7" s="129" t="s">
        <v>9</v>
      </c>
      <c r="C7" s="130"/>
      <c r="D7" s="24"/>
      <c r="F7" s="35"/>
      <c r="G7" s="36" t="s">
        <v>17</v>
      </c>
      <c r="H7" s="37" t="s">
        <v>18</v>
      </c>
      <c r="I7" s="38" t="s">
        <v>26</v>
      </c>
    </row>
    <row r="8" spans="2:9" ht="25.5" customHeight="1">
      <c r="B8" s="19" t="s">
        <v>30</v>
      </c>
      <c r="C8" s="87" t="s">
        <v>1</v>
      </c>
      <c r="D8" s="31"/>
      <c r="F8" s="39"/>
      <c r="G8" s="40"/>
      <c r="H8" s="41"/>
      <c r="I8" s="42"/>
    </row>
    <row r="9" spans="2:9" ht="7.5" customHeight="1">
      <c r="B9" s="6"/>
      <c r="C9" s="17"/>
      <c r="D9" s="18"/>
      <c r="F9" s="43"/>
      <c r="G9" s="44"/>
      <c r="H9" s="45"/>
      <c r="I9" s="46"/>
    </row>
    <row r="10" spans="2:9" ht="18">
      <c r="B10" s="129" t="s">
        <v>41</v>
      </c>
      <c r="C10" s="131"/>
      <c r="D10" s="24"/>
      <c r="F10" s="47" t="s">
        <v>79</v>
      </c>
      <c r="G10" s="116">
        <f>IF(ISERROR(INDEX($A$69:$E$92,MATCH($C8&amp;$C11,$E$69:$E$92,0),IF(C14=$C$69,3,4))),"Check years' service",INDEX($A$69:$E$92,MATCH($C8&amp;$C11,$E$69:$E$92,0),IF(C14=$C$69,3,4)))</f>
        <v>32703</v>
      </c>
      <c r="H10" s="125">
        <f>G10</f>
        <v>32703</v>
      </c>
      <c r="I10" s="127">
        <f>H10</f>
        <v>32703</v>
      </c>
    </row>
    <row r="11" spans="2:9" ht="25.5" customHeight="1">
      <c r="B11" s="19" t="s">
        <v>30</v>
      </c>
      <c r="C11" s="87">
        <v>7</v>
      </c>
      <c r="D11" s="31"/>
      <c r="F11" s="34"/>
      <c r="G11" s="116"/>
      <c r="H11" s="126"/>
      <c r="I11" s="128"/>
    </row>
    <row r="12" spans="2:9" ht="7.5" customHeight="1">
      <c r="B12" s="6"/>
      <c r="C12" s="17"/>
      <c r="D12" s="18"/>
      <c r="F12" s="34"/>
      <c r="G12" s="44"/>
      <c r="H12" s="45"/>
      <c r="I12" s="46"/>
    </row>
    <row r="13" spans="2:9" ht="20.25" customHeight="1">
      <c r="B13" s="129" t="s">
        <v>25</v>
      </c>
      <c r="C13" s="131"/>
      <c r="D13" s="24"/>
      <c r="F13" s="47" t="s">
        <v>27</v>
      </c>
      <c r="G13" s="48">
        <f>IF(AND(ISNUMBER(G10),C17=$A$97),$A$101,0)</f>
        <v>0</v>
      </c>
      <c r="H13" s="49"/>
      <c r="I13" s="50"/>
    </row>
    <row r="14" spans="2:9" ht="25.5" customHeight="1">
      <c r="B14" s="19" t="s">
        <v>30</v>
      </c>
      <c r="C14" s="88" t="s">
        <v>20</v>
      </c>
      <c r="D14" s="32"/>
      <c r="F14" s="34"/>
      <c r="G14" s="44"/>
      <c r="H14" s="45"/>
      <c r="I14" s="46"/>
    </row>
    <row r="15" spans="2:9" ht="7.5" customHeight="1">
      <c r="B15" s="6"/>
      <c r="C15" s="17"/>
      <c r="D15" s="18"/>
      <c r="F15" s="34"/>
      <c r="G15" s="44"/>
      <c r="H15" s="45"/>
      <c r="I15" s="46"/>
    </row>
    <row r="16" spans="2:9" ht="20.25" customHeight="1">
      <c r="B16" s="129" t="s">
        <v>47</v>
      </c>
      <c r="C16" s="131"/>
      <c r="D16" s="24"/>
      <c r="F16" s="47" t="s">
        <v>28</v>
      </c>
      <c r="G16" s="48">
        <f>IF(AND(ISNUMBER(G10),C20=$A$97),C23,"")</f>
      </c>
      <c r="H16" s="49"/>
      <c r="I16" s="50"/>
    </row>
    <row r="17" spans="2:11" ht="25.5" customHeight="1">
      <c r="B17" s="19" t="s">
        <v>30</v>
      </c>
      <c r="C17" s="87" t="s">
        <v>8</v>
      </c>
      <c r="D17" s="31"/>
      <c r="F17" s="34"/>
      <c r="G17" s="44"/>
      <c r="H17" s="45"/>
      <c r="I17" s="46"/>
      <c r="K17" s="93"/>
    </row>
    <row r="18" spans="2:9" ht="7.5" customHeight="1">
      <c r="B18" s="6"/>
      <c r="C18" s="17"/>
      <c r="D18" s="18"/>
      <c r="F18" s="34"/>
      <c r="G18" s="44"/>
      <c r="H18" s="45"/>
      <c r="I18" s="46"/>
    </row>
    <row r="19" spans="2:11" ht="20.25" customHeight="1">
      <c r="B19" s="68" t="s">
        <v>48</v>
      </c>
      <c r="C19" s="92"/>
      <c r="D19" s="24"/>
      <c r="F19" s="47" t="s">
        <v>80</v>
      </c>
      <c r="G19" s="48"/>
      <c r="H19" s="49">
        <f>IF(ISNUMBER(H10),(H10/$C$107)*12*0.1*C26,"")</f>
        <v>1317.0797260273973</v>
      </c>
      <c r="I19" s="50">
        <f>IF(ISNUMBER(I10),(I10/$C$107)*12*0.1*C26,"")</f>
        <v>1317.0797260273973</v>
      </c>
      <c r="K19" s="93"/>
    </row>
    <row r="20" spans="2:9" ht="25.5" customHeight="1">
      <c r="B20" s="19" t="s">
        <v>30</v>
      </c>
      <c r="C20" s="87" t="s">
        <v>8</v>
      </c>
      <c r="D20" s="31"/>
      <c r="F20" s="47"/>
      <c r="G20" s="51"/>
      <c r="H20" s="52"/>
      <c r="I20" s="53"/>
    </row>
    <row r="21" spans="2:9" ht="7.5" customHeight="1">
      <c r="B21" s="6"/>
      <c r="C21" s="17"/>
      <c r="D21" s="18"/>
      <c r="F21" s="34"/>
      <c r="G21" s="44"/>
      <c r="H21" s="45"/>
      <c r="I21" s="46"/>
    </row>
    <row r="22" spans="2:9" ht="20.25" customHeight="1">
      <c r="B22" s="104" t="s">
        <v>31</v>
      </c>
      <c r="D22" s="24"/>
      <c r="F22" s="133" t="s">
        <v>81</v>
      </c>
      <c r="G22" s="54"/>
      <c r="H22" s="49">
        <f>IF(AND(ISNUMBER(H10),$C33=$A$97),$A$111,"")</f>
        <v>1200</v>
      </c>
      <c r="I22" s="50">
        <f>IF(AND(ISNUMBER(I10),$C33=$A$97),$A$111,"")</f>
        <v>1200</v>
      </c>
    </row>
    <row r="23" spans="2:9" ht="25.5" customHeight="1">
      <c r="B23" s="20" t="s">
        <v>32</v>
      </c>
      <c r="C23" s="89"/>
      <c r="D23" s="31"/>
      <c r="F23" s="135"/>
      <c r="G23" s="44"/>
      <c r="H23" s="45"/>
      <c r="I23" s="46"/>
    </row>
    <row r="24" spans="2:9" ht="21.75" customHeight="1">
      <c r="B24" s="6"/>
      <c r="C24" s="17"/>
      <c r="D24" s="18"/>
      <c r="F24" s="135"/>
      <c r="G24" s="44"/>
      <c r="H24" s="45"/>
      <c r="I24" s="46"/>
    </row>
    <row r="25" spans="1:11" ht="18">
      <c r="A25" s="8"/>
      <c r="B25" s="102" t="s">
        <v>85</v>
      </c>
      <c r="C25" s="69"/>
      <c r="D25" s="24"/>
      <c r="F25" s="47" t="s">
        <v>82</v>
      </c>
      <c r="G25" s="54"/>
      <c r="H25" s="49">
        <f>IF(AND(ISNUMBER($C36),ISNUMBER(H10),$C36&gt;0),(($C36*12)-12)*$C$115,"")</f>
      </c>
      <c r="I25" s="50">
        <f>IF(AND(ISNUMBER($C36),ISNUMBER(I10),$C36&gt;0),(($C36*12)-12)*$C$115,"")</f>
      </c>
      <c r="K25" s="65"/>
    </row>
    <row r="26" spans="2:9" ht="25.5" customHeight="1">
      <c r="B26" s="20" t="s">
        <v>30</v>
      </c>
      <c r="C26" s="87">
        <v>70</v>
      </c>
      <c r="D26" s="31"/>
      <c r="F26" s="47"/>
      <c r="G26" s="54"/>
      <c r="H26" s="52"/>
      <c r="I26" s="53"/>
    </row>
    <row r="27" spans="2:9" ht="7.5" customHeight="1">
      <c r="B27" s="6"/>
      <c r="C27" s="17"/>
      <c r="D27" s="18"/>
      <c r="F27" s="34"/>
      <c r="G27" s="44"/>
      <c r="H27" s="45"/>
      <c r="I27" s="46"/>
    </row>
    <row r="28" spans="2:9" ht="18" customHeight="1">
      <c r="B28" s="114" t="s">
        <v>65</v>
      </c>
      <c r="C28" s="115"/>
      <c r="D28" s="7"/>
      <c r="F28" s="55" t="s">
        <v>29</v>
      </c>
      <c r="G28" s="49">
        <f>IF(OR($C$8=$A$63,$C$8=$A$64),0,IF(AND($C$39=$A$97,ISNUMBER(G10)),(G10/$C$107)*12*($C$152*$C$42+$C$153*$C$44+$C$154*$C$46+$C$155*$C$48)," "))</f>
        <v>0</v>
      </c>
      <c r="H28" s="49">
        <f>IF(OR($C$8=$A$63,$C$8=$A$64),0,IF(AND($C$39=$A$97,ISNUMBER(H10)),(H10/$C$107)*12*($D$152*$C$42+$D$153*$C$44+$D$154*$C$46+$D$155*$C$48)," "))</f>
        <v>0</v>
      </c>
      <c r="I28" s="83">
        <f>IF(OR($C$8=$A$63,$C$8=$A$64),0,IF(AND($C$39=$A$97,ISNUMBER(I10)),(I10/$C$107)*12*($D$152*$C$42+$D$153*$C$44+$D$154*$C$46+$D$155*$C$48)," "))</f>
        <v>0</v>
      </c>
    </row>
    <row r="29" spans="2:9" ht="18" customHeight="1">
      <c r="B29" s="114" t="s">
        <v>66</v>
      </c>
      <c r="C29" s="115"/>
      <c r="D29" s="7"/>
      <c r="F29" s="55"/>
      <c r="G29" s="70"/>
      <c r="H29" s="76"/>
      <c r="I29" s="56"/>
    </row>
    <row r="30" spans="2:9" ht="18" customHeight="1">
      <c r="B30" s="114" t="s">
        <v>67</v>
      </c>
      <c r="C30" s="115"/>
      <c r="D30" s="7"/>
      <c r="F30" s="78" t="s">
        <v>45</v>
      </c>
      <c r="G30" s="79">
        <f>IF(ISNUMBER(G10),SUM(G10:G28),"N/A")</f>
        <v>32703</v>
      </c>
      <c r="H30" s="77">
        <f>IF(ISNUMBER(H10),SUM(H10:H28),"N/A")</f>
        <v>35220.0797260274</v>
      </c>
      <c r="I30" s="90">
        <f>IF(ISNUMBER(I10),SUM(I10:I28),"N/A")</f>
        <v>35220.0797260274</v>
      </c>
    </row>
    <row r="31" spans="2:9" ht="18" customHeight="1">
      <c r="B31" s="114" t="s">
        <v>68</v>
      </c>
      <c r="C31" s="115"/>
      <c r="D31" s="7"/>
      <c r="F31" s="132" t="s">
        <v>83</v>
      </c>
      <c r="G31" s="144">
        <f>IF(ISNUMBER(G10),-INDEX($E$69:$H$92,MATCH($C$8&amp;$C$11,$E$69:$E$92,0),MATCH(G$7,$E$69:$H$69,0))*(G10+G13),"N/A")</f>
        <v>-3597.33</v>
      </c>
      <c r="H31" s="140">
        <f>IF(ISNUMBER(H10),-((H10*(7/12)*INDEX($E$69:$H$92,MATCH($C$8&amp;$C$11,$E$69:$E$92,0),MATCH(H$7,$E$69:$H$69,0)))+(H10*(5/12)*INDEX($E$69:$H$92,MATCH($C$8&amp;$C$11,$E$69:$E$92,0),MATCH(H$7,$E$69:$H$69,0)))),"N/A")</f>
        <v>-3924.3599999999997</v>
      </c>
      <c r="I31" s="137">
        <f>IF(ISNUMBER(I10),-((I10*(7/12)*INDEX($E$69:$H$92,MATCH($C$8&amp;$C$11,$E$69:$E$92,0),MATCH(I$7,$E$69:$H$69,0)))+(I10*(5/12)*INDEX($E$69:$H$92,MATCH($C$8&amp;$C$11,$E$69:$E$92,0),MATCH(I$7,$E$69:$H$69,0)))),"N/A")</f>
        <v>-4251.39</v>
      </c>
    </row>
    <row r="32" spans="2:9" ht="20.25" customHeight="1">
      <c r="B32" s="114" t="s">
        <v>69</v>
      </c>
      <c r="C32" s="115"/>
      <c r="D32" s="7"/>
      <c r="F32" s="133"/>
      <c r="G32" s="145"/>
      <c r="H32" s="141"/>
      <c r="I32" s="138"/>
    </row>
    <row r="33" spans="2:9" ht="20.25" customHeight="1">
      <c r="B33" s="20" t="s">
        <v>30</v>
      </c>
      <c r="C33" s="87" t="s">
        <v>7</v>
      </c>
      <c r="D33" s="31"/>
      <c r="F33" s="133"/>
      <c r="G33" s="145"/>
      <c r="H33" s="141"/>
      <c r="I33" s="138"/>
    </row>
    <row r="34" spans="2:9" ht="20.25" customHeight="1">
      <c r="B34" s="6"/>
      <c r="C34" s="17"/>
      <c r="D34" s="18"/>
      <c r="F34" s="133"/>
      <c r="G34" s="146"/>
      <c r="H34" s="141"/>
      <c r="I34" s="138"/>
    </row>
    <row r="35" spans="2:9" ht="20.25" customHeight="1" thickBot="1">
      <c r="B35" s="68" t="s">
        <v>70</v>
      </c>
      <c r="C35" s="69"/>
      <c r="D35" s="33"/>
      <c r="F35" s="134"/>
      <c r="G35" s="147"/>
      <c r="H35" s="142"/>
      <c r="I35" s="139"/>
    </row>
    <row r="36" spans="2:9" ht="25.5" customHeight="1" thickBot="1" thickTop="1">
      <c r="B36" s="20" t="s">
        <v>30</v>
      </c>
      <c r="C36" s="87">
        <v>0</v>
      </c>
      <c r="D36" s="31"/>
      <c r="F36" s="73" t="s">
        <v>84</v>
      </c>
      <c r="G36" s="57">
        <f>IF(ISNUMBER(G10),G30+G31,"N/A")</f>
        <v>29105.67</v>
      </c>
      <c r="H36" s="57">
        <f>IF(ISNUMBER(H10),H30+H31,"N/A")</f>
        <v>31295.719726027397</v>
      </c>
      <c r="I36" s="74">
        <f>IF(ISNUMBER(I10),I30+I31,"N/A")</f>
        <v>30968.689726027398</v>
      </c>
    </row>
    <row r="37" spans="2:9" ht="7.5" customHeight="1" thickTop="1">
      <c r="B37" s="6"/>
      <c r="C37" s="17"/>
      <c r="D37" s="18"/>
      <c r="E37" s="17"/>
      <c r="F37" s="75"/>
      <c r="I37" s="7"/>
    </row>
    <row r="38" spans="2:9" ht="20.25" customHeight="1">
      <c r="B38" s="21" t="s">
        <v>16</v>
      </c>
      <c r="C38" s="17"/>
      <c r="D38" s="18"/>
      <c r="E38" s="17"/>
      <c r="F38" s="66" t="s">
        <v>43</v>
      </c>
      <c r="G38" s="80" t="s">
        <v>44</v>
      </c>
      <c r="H38" s="111">
        <f>IF(ISNUMBER(H36-$G36),(H36-$G36),"N/A")</f>
        <v>2190.0497260273987</v>
      </c>
      <c r="I38" s="112">
        <f>IF(ISNUMBER(I36-$G36),(I36-$G36),"N/A")</f>
        <v>1863.0197260273999</v>
      </c>
    </row>
    <row r="39" spans="2:9" ht="25.5" customHeight="1" thickBot="1">
      <c r="B39" s="20" t="s">
        <v>30</v>
      </c>
      <c r="C39" s="87" t="s">
        <v>7</v>
      </c>
      <c r="D39" s="31"/>
      <c r="E39" s="17"/>
      <c r="F39" s="58" t="s">
        <v>46</v>
      </c>
      <c r="G39" s="67" t="s">
        <v>44</v>
      </c>
      <c r="H39" s="81">
        <f>IF(ISNUMBER((H36-$G36)/$G36),(H36-$G36)/$G36,"N/A")</f>
        <v>0.07524477966071212</v>
      </c>
      <c r="I39" s="82">
        <f>IF(ISNUMBER((I36-$G36)/$G36),(I36-$G36)/$G36,"N/A")</f>
        <v>0.06400882460453237</v>
      </c>
    </row>
    <row r="40" spans="2:5" ht="7.5" customHeight="1">
      <c r="B40" s="6"/>
      <c r="C40" s="17"/>
      <c r="D40" s="18"/>
      <c r="E40" s="17"/>
    </row>
    <row r="41" spans="2:6" ht="20.25" customHeight="1">
      <c r="B41" s="21" t="s">
        <v>98</v>
      </c>
      <c r="C41" s="113"/>
      <c r="D41" s="18"/>
      <c r="E41" s="17"/>
      <c r="F41" s="59" t="s">
        <v>49</v>
      </c>
    </row>
    <row r="42" spans="2:5" ht="51" customHeight="1">
      <c r="B42" s="20" t="s">
        <v>71</v>
      </c>
      <c r="C42" s="94"/>
      <c r="D42" s="18"/>
      <c r="E42" s="17"/>
    </row>
    <row r="43" spans="2:6" ht="15" customHeight="1">
      <c r="B43" s="6"/>
      <c r="D43" s="18"/>
      <c r="E43" s="17"/>
      <c r="F43" s="62" t="s">
        <v>42</v>
      </c>
    </row>
    <row r="44" spans="2:9" ht="50.25" customHeight="1">
      <c r="B44" s="103" t="s">
        <v>87</v>
      </c>
      <c r="C44" s="94"/>
      <c r="D44" s="18"/>
      <c r="E44" s="17"/>
      <c r="F44" s="136" t="s">
        <v>73</v>
      </c>
      <c r="G44" s="118"/>
      <c r="H44" s="118"/>
      <c r="I44" s="109" t="s">
        <v>93</v>
      </c>
    </row>
    <row r="45" spans="2:9" ht="18.75" customHeight="1">
      <c r="B45" s="6"/>
      <c r="D45" s="18"/>
      <c r="E45" s="17"/>
      <c r="F45" s="118"/>
      <c r="G45" s="118"/>
      <c r="H45" s="118"/>
      <c r="I45" s="110" t="s">
        <v>92</v>
      </c>
    </row>
    <row r="46" spans="2:9" ht="38.25" customHeight="1">
      <c r="B46" s="103" t="s">
        <v>88</v>
      </c>
      <c r="C46" s="94"/>
      <c r="D46" s="31"/>
      <c r="F46" s="121" t="s">
        <v>74</v>
      </c>
      <c r="G46" s="121"/>
      <c r="H46" s="121"/>
      <c r="I46" s="121"/>
    </row>
    <row r="47" spans="2:9" ht="13.5" customHeight="1">
      <c r="B47" s="20"/>
      <c r="C47" s="30"/>
      <c r="D47" s="31"/>
      <c r="F47" s="121"/>
      <c r="G47" s="121"/>
      <c r="H47" s="121"/>
      <c r="I47" s="121"/>
    </row>
    <row r="48" spans="2:9" ht="50.25" customHeight="1">
      <c r="B48" s="20" t="s">
        <v>94</v>
      </c>
      <c r="C48" s="94"/>
      <c r="D48" s="31"/>
      <c r="F48" s="121" t="s">
        <v>75</v>
      </c>
      <c r="G48" s="121"/>
      <c r="H48" s="121"/>
      <c r="I48" s="121"/>
    </row>
    <row r="49" spans="2:9" ht="20.25" customHeight="1" thickBot="1">
      <c r="B49" s="22"/>
      <c r="C49" s="23"/>
      <c r="D49" s="25"/>
      <c r="F49" s="121"/>
      <c r="G49" s="121"/>
      <c r="H49" s="121"/>
      <c r="I49" s="121"/>
    </row>
    <row r="50" spans="5:9" ht="12" customHeight="1">
      <c r="E50" s="63"/>
      <c r="F50" s="121"/>
      <c r="G50" s="121"/>
      <c r="H50" s="121"/>
      <c r="I50" s="121"/>
    </row>
    <row r="51" spans="1:9" ht="20.25" customHeight="1">
      <c r="A51" s="64"/>
      <c r="E51" s="63"/>
      <c r="F51" s="121" t="s">
        <v>76</v>
      </c>
      <c r="G51" s="121"/>
      <c r="H51" s="121"/>
      <c r="I51" s="121"/>
    </row>
    <row r="52" spans="5:9" ht="39.75" customHeight="1">
      <c r="E52" s="63"/>
      <c r="F52" s="122" t="s">
        <v>77</v>
      </c>
      <c r="G52" s="121"/>
      <c r="H52" s="121"/>
      <c r="I52" s="121"/>
    </row>
    <row r="53" spans="6:9" ht="47.25" customHeight="1">
      <c r="F53" s="122" t="s">
        <v>78</v>
      </c>
      <c r="G53" s="121"/>
      <c r="H53" s="121"/>
      <c r="I53" s="121"/>
    </row>
    <row r="54" spans="6:9" ht="82.5" customHeight="1">
      <c r="F54" s="121" t="s">
        <v>96</v>
      </c>
      <c r="G54" s="121"/>
      <c r="H54" s="121"/>
      <c r="I54" s="121"/>
    </row>
    <row r="55" spans="6:9" ht="75.75" customHeight="1">
      <c r="F55" s="121" t="s">
        <v>97</v>
      </c>
      <c r="G55" s="121"/>
      <c r="H55" s="121"/>
      <c r="I55" s="121"/>
    </row>
    <row r="58" spans="1:6" ht="20.25" customHeight="1" hidden="1">
      <c r="A58" s="14" t="s">
        <v>39</v>
      </c>
      <c r="B58" s="8"/>
      <c r="C58" s="1"/>
      <c r="D58" s="1"/>
      <c r="E58" s="1"/>
      <c r="F58"/>
    </row>
    <row r="59" spans="1:6" ht="20.25" customHeight="1" hidden="1">
      <c r="A59" s="8"/>
      <c r="B59" s="8"/>
      <c r="C59" s="1"/>
      <c r="D59" s="1"/>
      <c r="E59" s="1"/>
      <c r="F59"/>
    </row>
    <row r="60" spans="1:8" ht="20.25" customHeight="1" hidden="1">
      <c r="A60" s="2" t="s">
        <v>11</v>
      </c>
      <c r="B60" s="8"/>
      <c r="C60" s="8"/>
      <c r="D60" s="8"/>
      <c r="E60" s="8"/>
      <c r="F60" s="8"/>
      <c r="G60" s="8"/>
      <c r="H60" s="8"/>
    </row>
    <row r="61" spans="1:8" ht="20.25" customHeight="1" hidden="1">
      <c r="A61" t="s">
        <v>1</v>
      </c>
      <c r="B61" s="8"/>
      <c r="C61" s="8"/>
      <c r="D61" s="8"/>
      <c r="E61" s="8"/>
      <c r="F61" s="8"/>
      <c r="G61" s="8"/>
      <c r="H61" s="8"/>
    </row>
    <row r="62" spans="1:8" ht="20.25" customHeight="1" hidden="1">
      <c r="A62" t="s">
        <v>2</v>
      </c>
      <c r="B62" s="8"/>
      <c r="C62" s="8"/>
      <c r="D62" s="8"/>
      <c r="E62" s="8"/>
      <c r="F62" s="8"/>
      <c r="G62" s="8"/>
      <c r="H62" s="8"/>
    </row>
    <row r="63" spans="1:8" ht="20.25" customHeight="1" hidden="1">
      <c r="A63" t="s">
        <v>3</v>
      </c>
      <c r="B63" s="8"/>
      <c r="C63" s="8"/>
      <c r="D63" s="8"/>
      <c r="E63" s="8"/>
      <c r="F63" s="8"/>
      <c r="G63" s="8"/>
      <c r="H63" s="8"/>
    </row>
    <row r="64" spans="1:8" ht="20.25" customHeight="1" hidden="1">
      <c r="A64" t="s">
        <v>4</v>
      </c>
      <c r="B64" s="8"/>
      <c r="C64" s="8"/>
      <c r="D64" s="8"/>
      <c r="E64" s="8"/>
      <c r="F64" s="8"/>
      <c r="G64" s="8"/>
      <c r="H64" s="8"/>
    </row>
    <row r="65" spans="1:8" ht="20.25" customHeight="1" hidden="1">
      <c r="A65"/>
      <c r="B65" s="8"/>
      <c r="C65" s="8"/>
      <c r="D65" s="8"/>
      <c r="E65" s="8"/>
      <c r="F65" s="8"/>
      <c r="G65" s="8"/>
      <c r="H65" s="8"/>
    </row>
    <row r="66" spans="1:8" ht="20.25" customHeight="1" hidden="1">
      <c r="A66" s="2" t="s">
        <v>10</v>
      </c>
      <c r="B66" s="8"/>
      <c r="C66" s="8"/>
      <c r="D66" s="8"/>
      <c r="E66" s="8"/>
      <c r="F66" s="8"/>
      <c r="G66" s="8"/>
      <c r="H66" s="8"/>
    </row>
    <row r="67" spans="1:8" ht="20.25" customHeight="1" hidden="1">
      <c r="A67" s="8" t="s">
        <v>36</v>
      </c>
      <c r="B67" s="9" t="s">
        <v>5</v>
      </c>
      <c r="C67" s="10" t="s">
        <v>6</v>
      </c>
      <c r="D67" s="10"/>
      <c r="E67" s="8"/>
      <c r="F67" s="8"/>
      <c r="G67" s="8"/>
      <c r="H67" s="8"/>
    </row>
    <row r="68" spans="1:13" ht="20.25" customHeight="1" hidden="1">
      <c r="A68" s="2"/>
      <c r="B68" s="9" t="s">
        <v>33</v>
      </c>
      <c r="C68" s="27" t="s">
        <v>34</v>
      </c>
      <c r="D68" s="27"/>
      <c r="E68" s="8"/>
      <c r="F68" s="8"/>
      <c r="G68" s="8"/>
      <c r="H68" s="8"/>
      <c r="I68" s="8"/>
      <c r="J68" s="8"/>
      <c r="K68" s="8"/>
      <c r="L68" s="8"/>
      <c r="M68" s="8"/>
    </row>
    <row r="69" spans="1:13" ht="20.25" customHeight="1" hidden="1">
      <c r="A69" s="28" t="s">
        <v>0</v>
      </c>
      <c r="B69" s="26" t="s">
        <v>35</v>
      </c>
      <c r="C69" s="29" t="s">
        <v>20</v>
      </c>
      <c r="D69" s="29" t="s">
        <v>19</v>
      </c>
      <c r="E69" s="29" t="s">
        <v>37</v>
      </c>
      <c r="F69" s="97" t="s">
        <v>17</v>
      </c>
      <c r="G69" s="98" t="s">
        <v>18</v>
      </c>
      <c r="H69" s="98" t="s">
        <v>26</v>
      </c>
      <c r="I69" s="8"/>
      <c r="J69" s="8"/>
      <c r="K69" s="8"/>
      <c r="L69" s="8"/>
      <c r="M69" s="8"/>
    </row>
    <row r="70" spans="1:13" ht="20.25" customHeight="1" hidden="1">
      <c r="A70" s="8" t="s">
        <v>1</v>
      </c>
      <c r="B70" s="1">
        <v>0</v>
      </c>
      <c r="C70" s="11">
        <v>23259</v>
      </c>
      <c r="D70" s="11">
        <v>23259</v>
      </c>
      <c r="E70" s="8" t="str">
        <f aca="true" t="shared" si="0" ref="E70:E92">A70&amp;B70</f>
        <v>Constable0</v>
      </c>
      <c r="F70" s="99">
        <v>0.095</v>
      </c>
      <c r="G70" s="100">
        <v>0.105</v>
      </c>
      <c r="H70" s="100">
        <v>0.115</v>
      </c>
      <c r="I70" s="8"/>
      <c r="J70" s="8"/>
      <c r="K70" s="8"/>
      <c r="L70" s="8"/>
      <c r="M70" s="8"/>
    </row>
    <row r="71" spans="1:13" ht="20.25" customHeight="1" hidden="1">
      <c r="A71" s="8" t="s">
        <v>1</v>
      </c>
      <c r="B71" s="1">
        <v>1</v>
      </c>
      <c r="C71" s="11">
        <v>25962</v>
      </c>
      <c r="D71" s="11">
        <v>25962</v>
      </c>
      <c r="E71" s="8" t="str">
        <f t="shared" si="0"/>
        <v>Constable1</v>
      </c>
      <c r="F71" s="99">
        <v>0.095</v>
      </c>
      <c r="G71" s="100">
        <v>0.105</v>
      </c>
      <c r="H71" s="100">
        <v>0.115</v>
      </c>
      <c r="I71" s="8"/>
      <c r="J71" s="8"/>
      <c r="K71" s="8"/>
      <c r="L71" s="8"/>
      <c r="M71" s="8"/>
    </row>
    <row r="72" spans="1:13" ht="20.25" customHeight="1" hidden="1">
      <c r="A72" s="8" t="s">
        <v>1</v>
      </c>
      <c r="B72" s="1">
        <v>2</v>
      </c>
      <c r="C72" s="11">
        <v>27471</v>
      </c>
      <c r="D72" s="11">
        <v>27471</v>
      </c>
      <c r="E72" s="8" t="str">
        <f t="shared" si="0"/>
        <v>Constable2</v>
      </c>
      <c r="F72" s="99">
        <v>0.095</v>
      </c>
      <c r="G72" s="100">
        <v>0.105</v>
      </c>
      <c r="H72" s="100">
        <v>0.115</v>
      </c>
      <c r="I72" s="8"/>
      <c r="J72" s="8"/>
      <c r="K72" s="8"/>
      <c r="L72" s="8"/>
      <c r="M72" s="8"/>
    </row>
    <row r="73" spans="1:13" ht="20.25" customHeight="1" hidden="1">
      <c r="A73" s="8" t="s">
        <v>1</v>
      </c>
      <c r="B73" s="1">
        <v>3</v>
      </c>
      <c r="C73" s="11">
        <v>29148</v>
      </c>
      <c r="D73" s="11">
        <v>29148</v>
      </c>
      <c r="E73" s="8" t="str">
        <f t="shared" si="0"/>
        <v>Constable3</v>
      </c>
      <c r="F73" s="99">
        <v>0.095</v>
      </c>
      <c r="G73" s="100">
        <v>0.105</v>
      </c>
      <c r="H73" s="100">
        <v>0.115</v>
      </c>
      <c r="I73" s="8"/>
      <c r="J73" s="8"/>
      <c r="K73" s="8"/>
      <c r="L73" s="8"/>
      <c r="M73" s="8"/>
    </row>
    <row r="74" spans="1:13" ht="20.25" customHeight="1" hidden="1">
      <c r="A74" s="8" t="s">
        <v>1</v>
      </c>
      <c r="B74" s="1">
        <v>4</v>
      </c>
      <c r="C74" s="11">
        <v>30066</v>
      </c>
      <c r="D74" s="11">
        <v>30066</v>
      </c>
      <c r="E74" s="8" t="str">
        <f t="shared" si="0"/>
        <v>Constable4</v>
      </c>
      <c r="F74" s="99">
        <v>0.095</v>
      </c>
      <c r="G74" s="100">
        <v>0.105</v>
      </c>
      <c r="H74" s="100">
        <v>0.115</v>
      </c>
      <c r="I74" s="8"/>
      <c r="J74" s="8"/>
      <c r="K74" s="8"/>
      <c r="L74" s="8"/>
      <c r="M74" s="8"/>
    </row>
    <row r="75" spans="1:13" ht="20.25" customHeight="1" hidden="1">
      <c r="A75" s="8" t="s">
        <v>1</v>
      </c>
      <c r="B75" s="1">
        <v>5</v>
      </c>
      <c r="C75" s="11">
        <v>31032</v>
      </c>
      <c r="D75" s="11">
        <v>31032</v>
      </c>
      <c r="E75" s="8" t="str">
        <f t="shared" si="0"/>
        <v>Constable5</v>
      </c>
      <c r="F75" s="99">
        <v>0.11</v>
      </c>
      <c r="G75" s="100">
        <v>0.12</v>
      </c>
      <c r="H75" s="100">
        <v>0.13</v>
      </c>
      <c r="I75" s="8"/>
      <c r="J75" s="8"/>
      <c r="K75" s="8"/>
      <c r="L75" s="8"/>
      <c r="M75" s="8"/>
    </row>
    <row r="76" spans="1:13" ht="20.25" customHeight="1" hidden="1">
      <c r="A76" s="8" t="s">
        <v>1</v>
      </c>
      <c r="B76" s="1">
        <v>6</v>
      </c>
      <c r="C76" s="11">
        <v>31917</v>
      </c>
      <c r="D76" s="11">
        <v>31917</v>
      </c>
      <c r="E76" s="8" t="str">
        <f t="shared" si="0"/>
        <v>Constable6</v>
      </c>
      <c r="F76" s="99">
        <v>0.11</v>
      </c>
      <c r="G76" s="100">
        <v>0.12</v>
      </c>
      <c r="H76" s="100">
        <v>0.13</v>
      </c>
      <c r="I76" s="8"/>
      <c r="J76" s="8"/>
      <c r="K76" s="8"/>
      <c r="L76" s="8"/>
      <c r="M76" s="8"/>
    </row>
    <row r="77" spans="1:13" ht="20.25" customHeight="1" hidden="1">
      <c r="A77" s="8" t="s">
        <v>1</v>
      </c>
      <c r="B77" s="1">
        <v>7</v>
      </c>
      <c r="C77" s="11">
        <v>32703</v>
      </c>
      <c r="D77" s="11">
        <v>32703</v>
      </c>
      <c r="E77" s="8" t="str">
        <f t="shared" si="0"/>
        <v>Constable7</v>
      </c>
      <c r="F77" s="99">
        <v>0.11</v>
      </c>
      <c r="G77" s="100">
        <v>0.12</v>
      </c>
      <c r="H77" s="100">
        <v>0.13</v>
      </c>
      <c r="I77" s="8"/>
      <c r="J77" s="8"/>
      <c r="K77" s="8"/>
      <c r="L77" s="8"/>
      <c r="M77" s="8"/>
    </row>
    <row r="78" spans="1:13" ht="20.25" customHeight="1" hidden="1">
      <c r="A78" s="8" t="s">
        <v>1</v>
      </c>
      <c r="B78" s="1">
        <v>8</v>
      </c>
      <c r="C78" s="11">
        <v>33753</v>
      </c>
      <c r="D78" s="11">
        <v>33753</v>
      </c>
      <c r="E78" s="8" t="str">
        <f t="shared" si="0"/>
        <v>Constable8</v>
      </c>
      <c r="F78" s="99">
        <v>0.11</v>
      </c>
      <c r="G78" s="100">
        <v>0.12</v>
      </c>
      <c r="H78" s="100">
        <v>0.13</v>
      </c>
      <c r="I78" s="8"/>
      <c r="J78" s="8"/>
      <c r="K78" s="8"/>
      <c r="L78" s="8"/>
      <c r="M78" s="8"/>
    </row>
    <row r="79" spans="1:13" ht="20.25" customHeight="1" hidden="1">
      <c r="A79" s="8" t="s">
        <v>1</v>
      </c>
      <c r="B79" s="1">
        <v>9</v>
      </c>
      <c r="C79" s="11">
        <v>35796</v>
      </c>
      <c r="D79" s="11">
        <v>35796</v>
      </c>
      <c r="E79" s="8" t="str">
        <f t="shared" si="0"/>
        <v>Constable9</v>
      </c>
      <c r="F79" s="99">
        <v>0.11</v>
      </c>
      <c r="G79" s="100">
        <v>0.12</v>
      </c>
      <c r="H79" s="100">
        <v>0.13</v>
      </c>
      <c r="I79" s="8"/>
      <c r="J79" s="8"/>
      <c r="K79" s="8"/>
      <c r="L79" s="8"/>
      <c r="M79" s="8"/>
    </row>
    <row r="80" spans="1:13" ht="20.25" customHeight="1" hidden="1">
      <c r="A80" s="8" t="s">
        <v>1</v>
      </c>
      <c r="B80" s="1" t="s">
        <v>12</v>
      </c>
      <c r="C80" s="11">
        <v>36519</v>
      </c>
      <c r="D80" s="11">
        <v>36519</v>
      </c>
      <c r="E80" s="8" t="str">
        <f t="shared" si="0"/>
        <v>Constable10 or more</v>
      </c>
      <c r="F80" s="99">
        <v>0.11</v>
      </c>
      <c r="G80" s="100">
        <v>0.12</v>
      </c>
      <c r="H80" s="100">
        <v>0.13</v>
      </c>
      <c r="I80" s="8"/>
      <c r="J80" s="8"/>
      <c r="K80" s="8"/>
      <c r="L80" s="8"/>
      <c r="M80" s="8"/>
    </row>
    <row r="81" spans="1:13" ht="20.25" customHeight="1" hidden="1">
      <c r="A81" s="12" t="s">
        <v>2</v>
      </c>
      <c r="B81" s="1">
        <v>0</v>
      </c>
      <c r="C81" s="11">
        <v>36519</v>
      </c>
      <c r="D81" s="11">
        <v>36519</v>
      </c>
      <c r="E81" s="8" t="str">
        <f t="shared" si="0"/>
        <v>Sergeant0</v>
      </c>
      <c r="F81" s="99">
        <v>0.11</v>
      </c>
      <c r="G81" s="100">
        <v>0.12</v>
      </c>
      <c r="H81" s="100">
        <v>0.13</v>
      </c>
      <c r="I81" s="8"/>
      <c r="J81" s="8"/>
      <c r="K81" s="8"/>
      <c r="L81" s="8"/>
      <c r="M81" s="8"/>
    </row>
    <row r="82" spans="1:13" ht="20.25" customHeight="1" hidden="1">
      <c r="A82" s="12" t="s">
        <v>2</v>
      </c>
      <c r="B82" s="1">
        <v>1</v>
      </c>
      <c r="C82" s="11">
        <v>37767</v>
      </c>
      <c r="D82" s="11">
        <v>37767</v>
      </c>
      <c r="E82" s="8" t="str">
        <f t="shared" si="0"/>
        <v>Sergeant1</v>
      </c>
      <c r="F82" s="99">
        <v>0.11</v>
      </c>
      <c r="G82" s="100">
        <v>0.12</v>
      </c>
      <c r="H82" s="100">
        <v>0.13</v>
      </c>
      <c r="I82" s="8"/>
      <c r="J82" s="8"/>
      <c r="K82" s="8"/>
      <c r="L82" s="8"/>
      <c r="M82" s="8"/>
    </row>
    <row r="83" spans="1:13" ht="20.25" customHeight="1" hidden="1">
      <c r="A83" s="12" t="s">
        <v>2</v>
      </c>
      <c r="B83" s="1">
        <v>2</v>
      </c>
      <c r="C83" s="11">
        <v>39033</v>
      </c>
      <c r="D83" s="11">
        <v>39036</v>
      </c>
      <c r="E83" s="8" t="str">
        <f t="shared" si="0"/>
        <v>Sergeant2</v>
      </c>
      <c r="F83" s="99">
        <v>0.11</v>
      </c>
      <c r="G83" s="100">
        <v>0.12</v>
      </c>
      <c r="H83" s="100">
        <v>0.13</v>
      </c>
      <c r="I83" s="8"/>
      <c r="J83" s="8"/>
      <c r="K83" s="8"/>
      <c r="L83" s="8"/>
      <c r="M83" s="8"/>
    </row>
    <row r="84" spans="1:13" ht="20.25" customHeight="1" hidden="1">
      <c r="A84" s="12" t="s">
        <v>2</v>
      </c>
      <c r="B84" s="1">
        <v>3</v>
      </c>
      <c r="C84" s="11">
        <v>39867</v>
      </c>
      <c r="D84" s="11">
        <v>39867</v>
      </c>
      <c r="E84" s="8" t="str">
        <f t="shared" si="0"/>
        <v>Sergeant3</v>
      </c>
      <c r="F84" s="99">
        <v>0.11</v>
      </c>
      <c r="G84" s="100">
        <v>0.12</v>
      </c>
      <c r="H84" s="100">
        <v>0.13</v>
      </c>
      <c r="I84" s="8"/>
      <c r="J84" s="8"/>
      <c r="K84" s="8"/>
      <c r="L84" s="8"/>
      <c r="M84" s="8"/>
    </row>
    <row r="85" spans="1:13" ht="20.25" customHeight="1" hidden="1">
      <c r="A85" s="12" t="s">
        <v>2</v>
      </c>
      <c r="B85" s="1" t="s">
        <v>13</v>
      </c>
      <c r="C85" s="11">
        <v>41040</v>
      </c>
      <c r="D85" s="11">
        <v>41040</v>
      </c>
      <c r="E85" s="8" t="str">
        <f t="shared" si="0"/>
        <v>Sergeant4 or more</v>
      </c>
      <c r="F85" s="99">
        <v>0.11</v>
      </c>
      <c r="G85" s="100">
        <v>0.12</v>
      </c>
      <c r="H85" s="100">
        <v>0.13</v>
      </c>
      <c r="I85" s="8"/>
      <c r="J85" s="8"/>
      <c r="K85" s="8"/>
      <c r="L85" s="8"/>
      <c r="M85" s="8"/>
    </row>
    <row r="86" spans="1:13" ht="20.25" customHeight="1" hidden="1">
      <c r="A86" s="12" t="s">
        <v>3</v>
      </c>
      <c r="B86" s="1">
        <v>0</v>
      </c>
      <c r="C86" s="11">
        <v>46788</v>
      </c>
      <c r="D86" s="11">
        <v>48840</v>
      </c>
      <c r="E86" s="8" t="str">
        <f t="shared" si="0"/>
        <v>Inspector0</v>
      </c>
      <c r="F86" s="99">
        <v>0.11</v>
      </c>
      <c r="G86" s="100">
        <v>0.12</v>
      </c>
      <c r="H86" s="100">
        <v>0.13</v>
      </c>
      <c r="I86" s="8"/>
      <c r="J86" s="8"/>
      <c r="K86" s="8"/>
      <c r="L86" s="8"/>
      <c r="M86" s="8"/>
    </row>
    <row r="87" spans="1:13" ht="20.25" customHeight="1" hidden="1">
      <c r="A87" s="12" t="s">
        <v>3</v>
      </c>
      <c r="B87" s="1">
        <v>1</v>
      </c>
      <c r="C87" s="11">
        <v>48108</v>
      </c>
      <c r="D87" s="11">
        <v>50163</v>
      </c>
      <c r="E87" s="8" t="str">
        <f t="shared" si="0"/>
        <v>Inspector1</v>
      </c>
      <c r="F87" s="99">
        <v>0.11</v>
      </c>
      <c r="G87" s="100">
        <v>0.12</v>
      </c>
      <c r="H87" s="100">
        <v>0.13</v>
      </c>
      <c r="I87" s="8"/>
      <c r="J87" s="8"/>
      <c r="K87" s="8"/>
      <c r="L87" s="8"/>
      <c r="M87" s="8"/>
    </row>
    <row r="88" spans="1:13" ht="20.25" customHeight="1" hidden="1">
      <c r="A88" s="12" t="s">
        <v>3</v>
      </c>
      <c r="B88" s="1">
        <v>2</v>
      </c>
      <c r="C88" s="11">
        <v>49428</v>
      </c>
      <c r="D88" s="11">
        <v>51489</v>
      </c>
      <c r="E88" s="8" t="str">
        <f t="shared" si="0"/>
        <v>Inspector2</v>
      </c>
      <c r="F88" s="99">
        <v>0.11</v>
      </c>
      <c r="G88" s="100">
        <v>0.12</v>
      </c>
      <c r="H88" s="100">
        <v>0.13</v>
      </c>
      <c r="I88" s="8"/>
      <c r="J88" s="8"/>
      <c r="K88" s="8"/>
      <c r="L88" s="8"/>
      <c r="M88" s="8"/>
    </row>
    <row r="89" spans="1:13" ht="20.25" customHeight="1" hidden="1">
      <c r="A89" s="12" t="s">
        <v>3</v>
      </c>
      <c r="B89" s="1" t="s">
        <v>14</v>
      </c>
      <c r="C89" s="11">
        <v>50751</v>
      </c>
      <c r="D89" s="11">
        <v>52818</v>
      </c>
      <c r="E89" s="8" t="str">
        <f t="shared" si="0"/>
        <v>Inspector3 or more</v>
      </c>
      <c r="F89" s="99">
        <v>0.11</v>
      </c>
      <c r="G89" s="100">
        <v>0.12</v>
      </c>
      <c r="H89" s="100">
        <v>0.13</v>
      </c>
      <c r="I89" s="8"/>
      <c r="J89" s="8"/>
      <c r="K89" s="8"/>
      <c r="L89" s="8"/>
      <c r="M89" s="8"/>
    </row>
    <row r="90" spans="1:13" ht="76.5" hidden="1">
      <c r="A90" s="12" t="s">
        <v>4</v>
      </c>
      <c r="B90" s="1">
        <v>0</v>
      </c>
      <c r="C90" s="11">
        <v>51789</v>
      </c>
      <c r="D90" s="11">
        <v>53853</v>
      </c>
      <c r="E90" s="8" t="str">
        <f t="shared" si="0"/>
        <v>Chief Inspector0</v>
      </c>
      <c r="F90" s="99">
        <v>0.11</v>
      </c>
      <c r="G90" s="100">
        <v>0.12</v>
      </c>
      <c r="H90" s="100">
        <v>0.13</v>
      </c>
      <c r="I90" s="8"/>
      <c r="J90" s="8"/>
      <c r="K90" s="8"/>
      <c r="L90" s="8"/>
      <c r="M90" s="8"/>
    </row>
    <row r="91" spans="1:13" ht="76.5" hidden="1">
      <c r="A91" s="12" t="s">
        <v>4</v>
      </c>
      <c r="B91" s="1">
        <v>1</v>
      </c>
      <c r="C91" s="11">
        <v>52830</v>
      </c>
      <c r="D91" s="11">
        <v>54888</v>
      </c>
      <c r="E91" s="8" t="str">
        <f t="shared" si="0"/>
        <v>Chief Inspector1</v>
      </c>
      <c r="F91" s="99">
        <v>0.11</v>
      </c>
      <c r="G91" s="100">
        <v>0.12</v>
      </c>
      <c r="H91" s="100">
        <v>0.13</v>
      </c>
      <c r="I91" s="8"/>
      <c r="J91" s="8"/>
      <c r="K91" s="8"/>
      <c r="L91" s="8"/>
      <c r="M91" s="8"/>
    </row>
    <row r="92" spans="1:13" ht="76.5" hidden="1">
      <c r="A92" s="12" t="s">
        <v>4</v>
      </c>
      <c r="B92" s="1" t="s">
        <v>15</v>
      </c>
      <c r="C92" s="11">
        <v>53919</v>
      </c>
      <c r="D92" s="11">
        <v>55980</v>
      </c>
      <c r="E92" s="8" t="str">
        <f t="shared" si="0"/>
        <v>Chief Inspector2 or more</v>
      </c>
      <c r="F92" s="99">
        <v>0.11</v>
      </c>
      <c r="G92" s="100">
        <v>0.12</v>
      </c>
      <c r="H92" s="100">
        <v>0.13</v>
      </c>
      <c r="I92" s="8"/>
      <c r="J92" s="8"/>
      <c r="K92" s="8"/>
      <c r="L92" s="8"/>
      <c r="M92" s="8"/>
    </row>
    <row r="93" spans="1:8" ht="20.25" customHeight="1" hidden="1">
      <c r="A93" s="8"/>
      <c r="B93" s="8"/>
      <c r="C93" s="8"/>
      <c r="D93" s="8"/>
      <c r="E93" s="8"/>
      <c r="F93" s="8"/>
      <c r="G93" s="8"/>
      <c r="H93" s="8"/>
    </row>
    <row r="94" spans="1:8" ht="20.25" customHeight="1" hidden="1">
      <c r="A94" s="8"/>
      <c r="B94" s="8"/>
      <c r="C94" s="8"/>
      <c r="D94" s="8"/>
      <c r="E94" s="8"/>
      <c r="F94" s="8"/>
      <c r="G94" s="8"/>
      <c r="H94" s="8"/>
    </row>
    <row r="95" spans="1:8" ht="20.25" customHeight="1" hidden="1">
      <c r="A95" s="8"/>
      <c r="B95" s="8"/>
      <c r="C95" s="8"/>
      <c r="D95" s="8"/>
      <c r="E95" s="8"/>
      <c r="F95" s="8"/>
      <c r="G95" s="8"/>
      <c r="H95" s="8"/>
    </row>
    <row r="96" spans="1:8" ht="20.25" customHeight="1" hidden="1">
      <c r="A96" s="120" t="s">
        <v>38</v>
      </c>
      <c r="B96" s="118"/>
      <c r="C96" s="118"/>
      <c r="D96" s="8"/>
      <c r="E96" s="8"/>
      <c r="F96" s="8"/>
      <c r="G96" s="8"/>
      <c r="H96" s="8"/>
    </row>
    <row r="97" spans="1:8" ht="20.25" customHeight="1" hidden="1">
      <c r="A97" s="13" t="s">
        <v>7</v>
      </c>
      <c r="B97" s="8"/>
      <c r="C97" s="8"/>
      <c r="D97" s="8"/>
      <c r="E97" s="8"/>
      <c r="F97" s="8"/>
      <c r="G97" s="8"/>
      <c r="H97" s="8"/>
    </row>
    <row r="98" spans="1:8" ht="20.25" customHeight="1" hidden="1">
      <c r="A98" s="13" t="s">
        <v>8</v>
      </c>
      <c r="B98" s="8"/>
      <c r="C98" s="8"/>
      <c r="D98" s="8"/>
      <c r="E98" s="8"/>
      <c r="F98" s="8"/>
      <c r="G98" s="8"/>
      <c r="H98" s="8"/>
    </row>
    <row r="99" spans="1:8" ht="20.25" customHeight="1" hidden="1">
      <c r="A99" s="13"/>
      <c r="B99" s="8"/>
      <c r="C99" s="8"/>
      <c r="D99" s="8"/>
      <c r="E99" s="8"/>
      <c r="F99" s="8"/>
      <c r="G99" s="8"/>
      <c r="H99" s="8"/>
    </row>
    <row r="100" spans="1:8" ht="20.25" customHeight="1" hidden="1">
      <c r="A100" s="95" t="s">
        <v>62</v>
      </c>
      <c r="B100" s="8"/>
      <c r="C100" s="8"/>
      <c r="D100" s="8"/>
      <c r="E100" s="8"/>
      <c r="F100" s="8"/>
      <c r="G100" s="8"/>
      <c r="H100" s="8"/>
    </row>
    <row r="101" spans="1:8" ht="20.25" customHeight="1" hidden="1">
      <c r="A101" s="96">
        <v>1212</v>
      </c>
      <c r="B101" s="8"/>
      <c r="C101" s="8"/>
      <c r="D101" s="8"/>
      <c r="E101" s="8"/>
      <c r="F101" s="8"/>
      <c r="G101" s="8"/>
      <c r="H101" s="8"/>
    </row>
    <row r="102" spans="1:8" ht="20.25" customHeight="1" hidden="1">
      <c r="A102" s="2"/>
      <c r="B102" s="8"/>
      <c r="C102" s="8"/>
      <c r="D102" s="8"/>
      <c r="E102" s="8"/>
      <c r="F102" s="8"/>
      <c r="G102" s="8"/>
      <c r="H102" s="8"/>
    </row>
    <row r="103" spans="1:8" ht="20.25" customHeight="1" hidden="1">
      <c r="A103" s="119" t="s">
        <v>50</v>
      </c>
      <c r="B103" s="119"/>
      <c r="C103" s="1"/>
      <c r="D103" s="8"/>
      <c r="E103" s="8"/>
      <c r="F103" s="8"/>
      <c r="G103" s="8"/>
      <c r="H103" s="8"/>
    </row>
    <row r="104" spans="1:8" ht="20.25" customHeight="1" hidden="1">
      <c r="A104" s="150" t="s">
        <v>24</v>
      </c>
      <c r="B104" s="150"/>
      <c r="C104" s="1">
        <v>365</v>
      </c>
      <c r="D104" s="8" t="s">
        <v>40</v>
      </c>
      <c r="E104" s="8"/>
      <c r="F104" s="8"/>
      <c r="G104" s="8"/>
      <c r="H104" s="8"/>
    </row>
    <row r="105" spans="1:8" ht="20.25" customHeight="1" hidden="1">
      <c r="A105" s="117" t="s">
        <v>21</v>
      </c>
      <c r="B105" s="118"/>
      <c r="C105" s="60">
        <f>C104/7</f>
        <v>52.142857142857146</v>
      </c>
      <c r="D105" s="8"/>
      <c r="E105" s="8"/>
      <c r="F105" s="8"/>
      <c r="G105" s="8"/>
      <c r="H105" s="8"/>
    </row>
    <row r="106" spans="1:8" ht="20.25" customHeight="1" hidden="1">
      <c r="A106" s="117" t="s">
        <v>22</v>
      </c>
      <c r="B106" s="118"/>
      <c r="C106" s="1">
        <v>40</v>
      </c>
      <c r="D106" s="8"/>
      <c r="E106" s="8"/>
      <c r="F106" s="8"/>
      <c r="G106" s="8"/>
      <c r="H106" s="8"/>
    </row>
    <row r="107" spans="1:8" ht="20.25" customHeight="1" hidden="1">
      <c r="A107" s="117" t="s">
        <v>23</v>
      </c>
      <c r="B107" s="118"/>
      <c r="C107" s="61">
        <f>C105*C106</f>
        <v>2085.714285714286</v>
      </c>
      <c r="D107" s="8"/>
      <c r="E107" s="8"/>
      <c r="F107" s="8"/>
      <c r="G107" s="8"/>
      <c r="H107" s="8"/>
    </row>
    <row r="108" spans="1:8" ht="20.25" customHeight="1" hidden="1">
      <c r="A108" s="8"/>
      <c r="B108" s="8"/>
      <c r="C108" s="8"/>
      <c r="D108" s="8"/>
      <c r="E108" s="8"/>
      <c r="F108" s="8"/>
      <c r="G108" s="8"/>
      <c r="H108" s="8"/>
    </row>
    <row r="109" spans="1:8" ht="20.25" customHeight="1" hidden="1">
      <c r="A109" s="8"/>
      <c r="B109" s="8"/>
      <c r="C109" s="8"/>
      <c r="D109" s="8"/>
      <c r="E109" s="8"/>
      <c r="F109" s="8"/>
      <c r="G109" s="8"/>
      <c r="H109" s="8"/>
    </row>
    <row r="110" spans="1:8" ht="20.25" customHeight="1" hidden="1">
      <c r="A110" s="2" t="s">
        <v>51</v>
      </c>
      <c r="B110" s="8"/>
      <c r="C110" s="8"/>
      <c r="D110" s="8"/>
      <c r="E110" s="8"/>
      <c r="F110" s="8"/>
      <c r="G110" s="8"/>
      <c r="H110" s="8"/>
    </row>
    <row r="111" spans="1:8" ht="20.25" customHeight="1" hidden="1">
      <c r="A111" s="84">
        <v>1200</v>
      </c>
      <c r="B111" s="8"/>
      <c r="C111" s="8"/>
      <c r="D111" s="8"/>
      <c r="E111" s="8"/>
      <c r="F111" s="8"/>
      <c r="G111" s="8"/>
      <c r="H111" s="8"/>
    </row>
    <row r="112" spans="1:8" ht="20.25" customHeight="1" hidden="1">
      <c r="A112" s="84"/>
      <c r="B112" s="8"/>
      <c r="C112" s="8"/>
      <c r="D112" s="8"/>
      <c r="E112" s="8"/>
      <c r="F112" s="8"/>
      <c r="G112" s="8"/>
      <c r="H112" s="8"/>
    </row>
    <row r="113" spans="1:8" ht="20.25" customHeight="1" hidden="1">
      <c r="A113" s="8"/>
      <c r="B113" s="8"/>
      <c r="C113" s="8"/>
      <c r="D113" s="8"/>
      <c r="E113" s="8"/>
      <c r="F113" s="8"/>
      <c r="G113" s="8"/>
      <c r="H113" s="8"/>
    </row>
    <row r="114" spans="1:8" ht="20.25" customHeight="1" hidden="1">
      <c r="A114" s="2" t="s">
        <v>52</v>
      </c>
      <c r="B114" s="8"/>
      <c r="C114" s="8"/>
      <c r="D114" s="8"/>
      <c r="E114" s="8"/>
      <c r="F114" s="8"/>
      <c r="G114" s="8"/>
      <c r="H114" s="8"/>
    </row>
    <row r="115" spans="1:8" ht="20.25" customHeight="1" hidden="1">
      <c r="A115" s="8" t="s">
        <v>53</v>
      </c>
      <c r="C115" s="84">
        <v>15</v>
      </c>
      <c r="D115" s="8"/>
      <c r="E115" s="8"/>
      <c r="F115" s="8"/>
      <c r="G115" s="8"/>
      <c r="H115" s="8"/>
    </row>
    <row r="116" spans="1:8" ht="20.25" customHeight="1" hidden="1">
      <c r="A116" s="2"/>
      <c r="B116" s="8"/>
      <c r="C116" s="8"/>
      <c r="D116" s="8"/>
      <c r="E116" s="8"/>
      <c r="F116" s="8"/>
      <c r="G116" s="8"/>
      <c r="H116" s="8"/>
    </row>
    <row r="117" spans="1:8" ht="20.25" customHeight="1" hidden="1">
      <c r="A117" s="8">
        <v>0</v>
      </c>
      <c r="B117" s="8"/>
      <c r="C117" s="8"/>
      <c r="D117" s="8"/>
      <c r="E117" s="8"/>
      <c r="F117" s="8"/>
      <c r="G117" s="8"/>
      <c r="H117" s="8"/>
    </row>
    <row r="118" spans="1:8" ht="20.25" customHeight="1" hidden="1">
      <c r="A118" s="8">
        <v>1</v>
      </c>
      <c r="B118" s="8"/>
      <c r="C118" s="8"/>
      <c r="D118" s="8"/>
      <c r="E118" s="8"/>
      <c r="F118" s="8"/>
      <c r="G118" s="8"/>
      <c r="H118" s="8"/>
    </row>
    <row r="119" spans="1:8" ht="20.25" customHeight="1" hidden="1">
      <c r="A119" s="8">
        <v>2</v>
      </c>
      <c r="B119" s="8"/>
      <c r="C119" s="8"/>
      <c r="D119" s="8"/>
      <c r="E119" s="8"/>
      <c r="F119" s="8"/>
      <c r="G119" s="8"/>
      <c r="H119" s="8"/>
    </row>
    <row r="120" spans="1:8" ht="20.25" customHeight="1" hidden="1">
      <c r="A120" s="8">
        <v>3</v>
      </c>
      <c r="B120" s="8"/>
      <c r="C120" s="8"/>
      <c r="D120" s="8"/>
      <c r="E120" s="8"/>
      <c r="F120" s="8"/>
      <c r="G120" s="8"/>
      <c r="H120" s="8"/>
    </row>
    <row r="121" spans="1:8" ht="20.25" customHeight="1" hidden="1">
      <c r="A121" s="8">
        <v>4</v>
      </c>
      <c r="B121" s="8"/>
      <c r="C121" s="8"/>
      <c r="D121" s="8"/>
      <c r="E121" s="8"/>
      <c r="F121" s="8"/>
      <c r="G121" s="8"/>
      <c r="H121" s="8"/>
    </row>
    <row r="122" spans="1:8" ht="20.25" customHeight="1" hidden="1">
      <c r="A122" s="8">
        <v>5</v>
      </c>
      <c r="B122" s="8"/>
      <c r="C122" s="8"/>
      <c r="D122" s="8"/>
      <c r="E122" s="8"/>
      <c r="F122" s="8"/>
      <c r="G122" s="8"/>
      <c r="H122" s="8"/>
    </row>
    <row r="123" spans="1:8" ht="20.25" customHeight="1" hidden="1">
      <c r="A123" s="8">
        <v>6</v>
      </c>
      <c r="B123" s="8"/>
      <c r="C123" s="8"/>
      <c r="D123" s="8"/>
      <c r="E123" s="8"/>
      <c r="F123" s="8"/>
      <c r="G123" s="8"/>
      <c r="H123" s="8"/>
    </row>
    <row r="124" spans="1:8" ht="20.25" customHeight="1" hidden="1">
      <c r="A124" s="8">
        <v>7</v>
      </c>
      <c r="B124" s="8"/>
      <c r="C124" s="8"/>
      <c r="D124" s="8"/>
      <c r="E124" s="8"/>
      <c r="F124" s="8"/>
      <c r="G124" s="8"/>
      <c r="H124" s="8"/>
    </row>
    <row r="125" spans="1:8" ht="20.25" customHeight="1" hidden="1">
      <c r="A125" s="8">
        <v>8</v>
      </c>
      <c r="B125" s="8"/>
      <c r="C125" s="8"/>
      <c r="D125" s="8"/>
      <c r="E125" s="8"/>
      <c r="F125" s="8"/>
      <c r="G125" s="8"/>
      <c r="H125" s="8"/>
    </row>
    <row r="126" spans="1:8" ht="20.25" customHeight="1" hidden="1">
      <c r="A126" s="8">
        <v>9</v>
      </c>
      <c r="B126" s="8"/>
      <c r="C126" s="8"/>
      <c r="D126" s="8"/>
      <c r="E126" s="8"/>
      <c r="F126" s="8"/>
      <c r="G126" s="8"/>
      <c r="H126" s="8"/>
    </row>
    <row r="127" spans="1:8" ht="20.25" customHeight="1" hidden="1">
      <c r="A127" s="8">
        <v>10</v>
      </c>
      <c r="B127" s="8"/>
      <c r="C127" s="8"/>
      <c r="D127" s="8"/>
      <c r="E127" s="8"/>
      <c r="F127" s="8"/>
      <c r="G127" s="8"/>
      <c r="H127" s="8"/>
    </row>
    <row r="128" spans="1:8" ht="20.25" customHeight="1" hidden="1">
      <c r="A128" s="8">
        <v>11</v>
      </c>
      <c r="B128" s="8"/>
      <c r="C128" s="8"/>
      <c r="D128" s="8"/>
      <c r="E128" s="8"/>
      <c r="F128" s="8"/>
      <c r="G128" s="8"/>
      <c r="H128" s="8"/>
    </row>
    <row r="129" spans="1:8" ht="20.25" customHeight="1" hidden="1">
      <c r="A129" s="8">
        <v>12</v>
      </c>
      <c r="B129" s="8"/>
      <c r="C129" s="8"/>
      <c r="D129" s="8"/>
      <c r="E129" s="8"/>
      <c r="F129" s="8"/>
      <c r="G129" s="8"/>
      <c r="H129" s="8"/>
    </row>
    <row r="130" spans="1:8" ht="20.25" customHeight="1" hidden="1">
      <c r="A130" s="8">
        <v>13</v>
      </c>
      <c r="B130" s="8"/>
      <c r="C130" s="8"/>
      <c r="D130" s="8"/>
      <c r="E130" s="8"/>
      <c r="F130" s="8"/>
      <c r="G130" s="8"/>
      <c r="H130" s="8"/>
    </row>
    <row r="131" spans="1:8" ht="20.25" customHeight="1" hidden="1">
      <c r="A131" s="8">
        <v>14</v>
      </c>
      <c r="B131" s="8"/>
      <c r="C131" s="8"/>
      <c r="D131" s="8"/>
      <c r="E131" s="8"/>
      <c r="F131" s="8"/>
      <c r="G131" s="8"/>
      <c r="H131" s="8"/>
    </row>
    <row r="132" spans="1:8" ht="20.25" customHeight="1" hidden="1">
      <c r="A132" s="8">
        <v>15</v>
      </c>
      <c r="B132" s="8"/>
      <c r="C132" s="8"/>
      <c r="D132" s="8"/>
      <c r="E132" s="8"/>
      <c r="F132" s="8"/>
      <c r="G132" s="8"/>
      <c r="H132" s="8"/>
    </row>
    <row r="133" spans="1:8" ht="20.25" customHeight="1" hidden="1">
      <c r="A133" s="8">
        <v>16</v>
      </c>
      <c r="B133" s="8"/>
      <c r="C133" s="8"/>
      <c r="D133" s="8"/>
      <c r="E133" s="8"/>
      <c r="F133" s="8"/>
      <c r="G133" s="8"/>
      <c r="H133" s="8"/>
    </row>
    <row r="134" spans="1:8" ht="20.25" customHeight="1" hidden="1">
      <c r="A134" s="8">
        <v>17</v>
      </c>
      <c r="B134" s="8"/>
      <c r="C134" s="8"/>
      <c r="D134" s="8"/>
      <c r="E134" s="8"/>
      <c r="F134" s="8"/>
      <c r="G134" s="8"/>
      <c r="H134" s="8"/>
    </row>
    <row r="135" spans="1:8" ht="20.25" customHeight="1" hidden="1">
      <c r="A135" s="8">
        <v>18</v>
      </c>
      <c r="B135" s="8"/>
      <c r="C135" s="8"/>
      <c r="D135" s="8"/>
      <c r="E135" s="8"/>
      <c r="F135" s="8"/>
      <c r="G135" s="8"/>
      <c r="H135" s="8"/>
    </row>
    <row r="136" spans="1:8" ht="20.25" customHeight="1" hidden="1">
      <c r="A136" s="8">
        <v>19</v>
      </c>
      <c r="B136" s="8"/>
      <c r="C136" s="8"/>
      <c r="D136" s="8"/>
      <c r="E136" s="8"/>
      <c r="F136" s="8"/>
      <c r="G136" s="8"/>
      <c r="H136" s="8"/>
    </row>
    <row r="137" spans="1:8" ht="20.25" customHeight="1" hidden="1">
      <c r="A137" s="8">
        <v>20</v>
      </c>
      <c r="B137" s="8"/>
      <c r="C137" s="8"/>
      <c r="D137" s="8"/>
      <c r="E137" s="8"/>
      <c r="F137" s="8"/>
      <c r="G137" s="8"/>
      <c r="H137" s="8"/>
    </row>
    <row r="138" spans="1:8" ht="20.25" customHeight="1" hidden="1">
      <c r="A138" s="8">
        <v>21</v>
      </c>
      <c r="B138" s="8"/>
      <c r="C138" s="8"/>
      <c r="D138" s="8"/>
      <c r="E138" s="8"/>
      <c r="F138" s="8"/>
      <c r="G138" s="8"/>
      <c r="H138" s="8"/>
    </row>
    <row r="139" spans="1:8" ht="20.25" customHeight="1" hidden="1">
      <c r="A139" s="8">
        <v>22</v>
      </c>
      <c r="B139" s="8"/>
      <c r="C139" s="8"/>
      <c r="D139" s="8"/>
      <c r="E139" s="8"/>
      <c r="F139" s="8"/>
      <c r="G139" s="8"/>
      <c r="H139" s="8"/>
    </row>
    <row r="140" spans="1:8" ht="20.25" customHeight="1" hidden="1">
      <c r="A140" s="8">
        <v>23</v>
      </c>
      <c r="B140" s="8"/>
      <c r="C140" s="8"/>
      <c r="D140" s="8"/>
      <c r="E140" s="8"/>
      <c r="F140" s="8"/>
      <c r="G140" s="8"/>
      <c r="H140" s="8"/>
    </row>
    <row r="141" spans="1:8" ht="20.25" customHeight="1" hidden="1">
      <c r="A141" s="8">
        <v>24</v>
      </c>
      <c r="B141" s="8"/>
      <c r="C141" s="8"/>
      <c r="D141" s="8"/>
      <c r="E141" s="8"/>
      <c r="F141" s="8"/>
      <c r="G141" s="8"/>
      <c r="H141" s="8"/>
    </row>
    <row r="142" spans="1:8" ht="20.25" customHeight="1" hidden="1">
      <c r="A142" s="8">
        <v>25</v>
      </c>
      <c r="B142" s="8"/>
      <c r="C142" s="8"/>
      <c r="D142" s="8"/>
      <c r="E142" s="8"/>
      <c r="F142" s="8"/>
      <c r="G142" s="8"/>
      <c r="H142" s="8"/>
    </row>
    <row r="143" spans="1:8" ht="20.25" customHeight="1" hidden="1">
      <c r="A143" s="8">
        <v>26</v>
      </c>
      <c r="B143" s="8"/>
      <c r="C143" s="8"/>
      <c r="D143" s="8"/>
      <c r="E143" s="8"/>
      <c r="F143" s="8"/>
      <c r="G143" s="8"/>
      <c r="H143" s="8"/>
    </row>
    <row r="144" spans="1:8" ht="20.25" customHeight="1" hidden="1">
      <c r="A144" s="8">
        <v>27</v>
      </c>
      <c r="B144" s="8"/>
      <c r="C144" s="8"/>
      <c r="D144" s="8"/>
      <c r="E144" s="8"/>
      <c r="F144" s="8"/>
      <c r="G144" s="8"/>
      <c r="H144" s="8"/>
    </row>
    <row r="145" spans="1:8" ht="20.25" customHeight="1" hidden="1">
      <c r="A145" s="8">
        <v>28</v>
      </c>
      <c r="B145" s="8"/>
      <c r="C145" s="8"/>
      <c r="D145" s="8"/>
      <c r="E145" s="8"/>
      <c r="F145" s="8"/>
      <c r="G145" s="8"/>
      <c r="H145" s="8"/>
    </row>
    <row r="146" spans="1:8" ht="20.25" customHeight="1" hidden="1">
      <c r="A146" s="8">
        <v>29</v>
      </c>
      <c r="B146" s="8"/>
      <c r="C146" s="8"/>
      <c r="D146" s="8"/>
      <c r="E146" s="8"/>
      <c r="F146" s="8"/>
      <c r="G146" s="8"/>
      <c r="H146" s="8"/>
    </row>
    <row r="147" spans="1:8" ht="20.25" customHeight="1" hidden="1">
      <c r="A147" s="8">
        <v>30</v>
      </c>
      <c r="B147" s="8"/>
      <c r="C147" s="8"/>
      <c r="D147" s="8"/>
      <c r="E147" s="8"/>
      <c r="F147" s="8"/>
      <c r="G147" s="8"/>
      <c r="H147" s="8"/>
    </row>
    <row r="148" spans="1:8" ht="20.25" customHeight="1" hidden="1">
      <c r="A148" s="8">
        <v>31</v>
      </c>
      <c r="B148" s="8"/>
      <c r="C148" s="8"/>
      <c r="D148" s="8"/>
      <c r="E148" s="8"/>
      <c r="F148" s="8"/>
      <c r="G148" s="8"/>
      <c r="H148" s="8"/>
    </row>
    <row r="149" spans="1:8" ht="20.25" customHeight="1" hidden="1">
      <c r="A149" s="8"/>
      <c r="B149" s="8"/>
      <c r="C149" s="8"/>
      <c r="D149" s="8"/>
      <c r="E149" s="8"/>
      <c r="F149" s="8"/>
      <c r="G149" s="8"/>
      <c r="H149" s="8"/>
    </row>
    <row r="150" spans="1:8" ht="20.25" customHeight="1" hidden="1">
      <c r="A150" s="2" t="s">
        <v>58</v>
      </c>
      <c r="B150" s="8"/>
      <c r="C150" s="8"/>
      <c r="D150" s="8"/>
      <c r="E150" s="8"/>
      <c r="F150" s="8"/>
      <c r="G150" s="8"/>
      <c r="H150" s="8"/>
    </row>
    <row r="151" spans="1:8" ht="20.25" customHeight="1" hidden="1">
      <c r="A151" s="2"/>
      <c r="B151" s="8"/>
      <c r="C151" s="9" t="s">
        <v>60</v>
      </c>
      <c r="D151" s="8" t="s">
        <v>61</v>
      </c>
      <c r="E151" s="8"/>
      <c r="F151" s="106"/>
      <c r="G151" s="8"/>
      <c r="H151" s="8"/>
    </row>
    <row r="152" spans="1:8" ht="20.25" customHeight="1" hidden="1">
      <c r="A152" s="148" t="s">
        <v>59</v>
      </c>
      <c r="B152" s="148"/>
      <c r="C152" s="8">
        <f>4/3</f>
        <v>1.3333333333333333</v>
      </c>
      <c r="D152" s="1">
        <v>1</v>
      </c>
      <c r="E152" s="8"/>
      <c r="F152" s="107"/>
      <c r="G152" s="8"/>
      <c r="H152" s="8"/>
    </row>
    <row r="153" spans="1:8" ht="29.25" customHeight="1" hidden="1">
      <c r="A153" s="149" t="s">
        <v>90</v>
      </c>
      <c r="B153" s="148"/>
      <c r="C153" s="8">
        <v>1.5</v>
      </c>
      <c r="D153" s="1">
        <v>1.5</v>
      </c>
      <c r="E153" s="8"/>
      <c r="F153" s="107"/>
      <c r="G153" s="8"/>
      <c r="H153" s="8"/>
    </row>
    <row r="154" spans="1:8" ht="20.25" customHeight="1" hidden="1">
      <c r="A154" s="148" t="s">
        <v>91</v>
      </c>
      <c r="B154" s="148"/>
      <c r="C154" s="8">
        <v>2</v>
      </c>
      <c r="D154" s="1">
        <v>1.5</v>
      </c>
      <c r="E154" s="8"/>
      <c r="F154" s="106"/>
      <c r="G154" s="8"/>
      <c r="H154" s="8"/>
    </row>
    <row r="155" spans="1:8" ht="25.5" customHeight="1" hidden="1">
      <c r="A155" s="149" t="s">
        <v>89</v>
      </c>
      <c r="B155" s="148"/>
      <c r="C155" s="9">
        <v>2</v>
      </c>
      <c r="D155" s="1">
        <v>2</v>
      </c>
      <c r="E155" s="8"/>
      <c r="F155" s="106"/>
      <c r="G155" s="8"/>
      <c r="H155" s="8"/>
    </row>
    <row r="156" spans="1:8" ht="20.25" customHeight="1" hidden="1">
      <c r="A156" s="8"/>
      <c r="B156" s="8"/>
      <c r="C156" s="1"/>
      <c r="D156" s="8"/>
      <c r="E156" s="8"/>
      <c r="F156" s="105"/>
      <c r="G156" s="8"/>
      <c r="H156" s="8"/>
    </row>
    <row r="157" spans="1:8" ht="20.25" customHeight="1" hidden="1">
      <c r="A157" s="2" t="s">
        <v>54</v>
      </c>
      <c r="B157" s="8"/>
      <c r="C157" s="8"/>
      <c r="D157" s="8"/>
      <c r="E157" s="8"/>
      <c r="F157" s="8"/>
      <c r="G157" s="8"/>
      <c r="H157" s="8"/>
    </row>
    <row r="158" spans="1:8" ht="20.25" customHeight="1" hidden="1">
      <c r="A158" s="85" t="s">
        <v>55</v>
      </c>
      <c r="B158" s="8"/>
      <c r="C158" s="86">
        <v>0.11</v>
      </c>
      <c r="D158" s="8"/>
      <c r="E158" s="8"/>
      <c r="F158" s="8"/>
      <c r="G158" s="8"/>
      <c r="H158" s="8"/>
    </row>
    <row r="159" spans="1:6" ht="20.25" customHeight="1" hidden="1">
      <c r="A159" s="8" t="s">
        <v>56</v>
      </c>
      <c r="B159" s="8"/>
      <c r="C159" s="86">
        <v>0.12</v>
      </c>
      <c r="D159" s="1"/>
      <c r="E159" s="1"/>
      <c r="F159"/>
    </row>
    <row r="160" spans="1:6" ht="20.25" customHeight="1" hidden="1">
      <c r="A160" s="8" t="s">
        <v>57</v>
      </c>
      <c r="B160" s="8"/>
      <c r="C160" s="86">
        <v>0.13</v>
      </c>
      <c r="D160" s="1"/>
      <c r="E160" s="1"/>
      <c r="F160"/>
    </row>
    <row r="161" spans="1:6" ht="20.25" customHeight="1" hidden="1">
      <c r="A161" s="8"/>
      <c r="B161" s="8"/>
      <c r="C161" s="1"/>
      <c r="D161" s="1"/>
      <c r="E161" s="1"/>
      <c r="F161"/>
    </row>
    <row r="162" ht="20.25" customHeight="1" hidden="1"/>
    <row r="163" ht="20.25" customHeight="1" hidden="1"/>
    <row r="164" ht="20.25" customHeight="1" hidden="1"/>
    <row r="165" ht="20.25" customHeight="1" hidden="1"/>
    <row r="166" ht="20.25" customHeight="1" hidden="1"/>
    <row r="167" ht="20.25" customHeight="1" hidden="1"/>
    <row r="168" ht="20.25" customHeight="1" hidden="1"/>
    <row r="169" ht="20.25" customHeight="1" hidden="1"/>
    <row r="170" ht="20.25" customHeight="1" hidden="1"/>
    <row r="171" ht="20.25" customHeight="1" hidden="1"/>
    <row r="172" ht="20.25" customHeight="1" hidden="1"/>
    <row r="173" ht="20.25" customHeight="1" hidden="1"/>
    <row r="174" ht="20.25" customHeight="1" hidden="1"/>
    <row r="175" ht="20.25" customHeight="1" hidden="1"/>
    <row r="176" ht="20.25" customHeight="1" hidden="1"/>
    <row r="177" ht="20.25" customHeight="1" hidden="1"/>
    <row r="178" ht="20.25" customHeight="1" hidden="1"/>
    <row r="179" ht="20.25" customHeight="1" hidden="1"/>
    <row r="180" ht="20.25" customHeight="1" hidden="1"/>
    <row r="181" ht="20.25" customHeight="1" hidden="1"/>
    <row r="182" ht="20.25" customHeight="1" hidden="1"/>
    <row r="183" ht="20.25" customHeight="1" hidden="1"/>
    <row r="184" ht="20.25" customHeight="1" hidden="1"/>
    <row r="185" ht="20.25" customHeight="1" hidden="1"/>
    <row r="186" ht="20.25" customHeight="1" hidden="1"/>
    <row r="187" ht="20.25" customHeight="1" hidden="1"/>
    <row r="188" ht="20.25" customHeight="1" hidden="1"/>
    <row r="189" ht="20.25" customHeight="1" hidden="1"/>
    <row r="190" ht="20.25" customHeight="1" hidden="1"/>
    <row r="191" ht="20.25" customHeight="1" hidden="1"/>
    <row r="192" ht="20.25" customHeight="1" hidden="1"/>
    <row r="193" ht="20.25" customHeight="1" hidden="1"/>
    <row r="194" ht="20.25" customHeight="1" hidden="1"/>
    <row r="195" ht="20.25" customHeight="1" hidden="1"/>
    <row r="196" ht="20.25" customHeight="1" hidden="1"/>
    <row r="197" ht="20.25" customHeight="1" hidden="1"/>
    <row r="198" ht="20.25" customHeight="1" hidden="1"/>
    <row r="199" ht="20.25" customHeight="1" hidden="1"/>
    <row r="200" ht="20.25" customHeight="1" hidden="1"/>
    <row r="201" ht="20.25" customHeight="1" hidden="1"/>
    <row r="202" ht="20.25" customHeight="1" hidden="1"/>
    <row r="203" ht="20.25" customHeight="1" hidden="1"/>
    <row r="204" ht="20.25" customHeight="1" hidden="1"/>
    <row r="205" ht="20.25" customHeight="1" hidden="1"/>
    <row r="206" ht="20.25" customHeight="1" hidden="1"/>
    <row r="207" ht="20.25" customHeight="1" hidden="1"/>
    <row r="208" ht="20.25" customHeight="1" hidden="1"/>
    <row r="209" ht="20.25" customHeight="1" hidden="1"/>
    <row r="210" ht="20.25" customHeight="1" hidden="1"/>
    <row r="211" ht="20.25" customHeight="1" hidden="1"/>
    <row r="212" ht="20.25" customHeight="1" hidden="1"/>
    <row r="213" ht="20.25" customHeight="1" hidden="1"/>
    <row r="214" ht="20.25" customHeight="1" hidden="1"/>
    <row r="215" ht="20.25" customHeight="1" hidden="1"/>
    <row r="216" ht="20.25" customHeight="1" hidden="1"/>
    <row r="217" ht="20.25" customHeight="1" hidden="1"/>
    <row r="218" ht="20.25" customHeight="1" hidden="1"/>
    <row r="219" ht="20.25" customHeight="1" hidden="1"/>
    <row r="220" ht="20.25" customHeight="1" hidden="1"/>
    <row r="221" ht="20.25" customHeight="1" hidden="1"/>
    <row r="222" ht="20.25" customHeight="1" hidden="1"/>
    <row r="223" ht="20.25" customHeight="1" hidden="1"/>
    <row r="224" ht="20.25" customHeight="1" hidden="1"/>
    <row r="225" ht="20.25" customHeight="1" hidden="1"/>
    <row r="226" ht="20.25" customHeight="1" hidden="1"/>
  </sheetData>
  <sheetProtection password="C69E" sheet="1" objects="1" scenarios="1" autoFilter="0"/>
  <mergeCells count="39">
    <mergeCell ref="F46:I47"/>
    <mergeCell ref="A152:B152"/>
    <mergeCell ref="A155:B155"/>
    <mergeCell ref="A153:B153"/>
    <mergeCell ref="A154:B154"/>
    <mergeCell ref="F54:I54"/>
    <mergeCell ref="F55:I55"/>
    <mergeCell ref="A107:B107"/>
    <mergeCell ref="A104:B104"/>
    <mergeCell ref="A105:B105"/>
    <mergeCell ref="F22:F24"/>
    <mergeCell ref="F44:H45"/>
    <mergeCell ref="I31:I35"/>
    <mergeCell ref="H31:H35"/>
    <mergeCell ref="B4:D4"/>
    <mergeCell ref="B29:C29"/>
    <mergeCell ref="B30:C30"/>
    <mergeCell ref="G31:G35"/>
    <mergeCell ref="B31:C31"/>
    <mergeCell ref="C2:H2"/>
    <mergeCell ref="F4:I4"/>
    <mergeCell ref="B28:C28"/>
    <mergeCell ref="H5:I5"/>
    <mergeCell ref="H10:H11"/>
    <mergeCell ref="I10:I11"/>
    <mergeCell ref="B7:C7"/>
    <mergeCell ref="B10:C10"/>
    <mergeCell ref="B16:C16"/>
    <mergeCell ref="B13:C13"/>
    <mergeCell ref="B32:C32"/>
    <mergeCell ref="G10:G11"/>
    <mergeCell ref="A106:B106"/>
    <mergeCell ref="A103:B103"/>
    <mergeCell ref="A96:C96"/>
    <mergeCell ref="F48:I50"/>
    <mergeCell ref="F51:I51"/>
    <mergeCell ref="F52:I52"/>
    <mergeCell ref="F53:I53"/>
    <mergeCell ref="F31:F35"/>
  </mergeCells>
  <conditionalFormatting sqref="G19 G36:I36 G29:I30">
    <cfRule type="cellIs" priority="1" dxfId="5" operator="equal" stopIfTrue="1">
      <formula>"Please amend the number of years of service"</formula>
    </cfRule>
  </conditionalFormatting>
  <conditionalFormatting sqref="G10:I11">
    <cfRule type="cellIs" priority="2" dxfId="5" operator="equal" stopIfTrue="1">
      <formula>"Check years' service"</formula>
    </cfRule>
  </conditionalFormatting>
  <conditionalFormatting sqref="G13 G16 G28:I28">
    <cfRule type="cellIs" priority="3" dxfId="4" operator="equal" stopIfTrue="1">
      <formula>0</formula>
    </cfRule>
  </conditionalFormatting>
  <conditionalFormatting sqref="B39:D49">
    <cfRule type="expression" priority="4" dxfId="2" stopIfTrue="1">
      <formula>$C$8=$A$63</formula>
    </cfRule>
    <cfRule type="expression" priority="5" dxfId="2" stopIfTrue="1">
      <formula>$C$8=$A$64</formula>
    </cfRule>
  </conditionalFormatting>
  <conditionalFormatting sqref="B38:D38">
    <cfRule type="expression" priority="6" dxfId="7" stopIfTrue="1">
      <formula>$C$8=$A$63</formula>
    </cfRule>
    <cfRule type="expression" priority="7" dxfId="7" stopIfTrue="1">
      <formula>$C$8=$A$64</formula>
    </cfRule>
  </conditionalFormatting>
  <dataValidations count="14">
    <dataValidation type="whole" allowBlank="1" showInputMessage="1" showErrorMessage="1" prompt="Please enter an amount from £0 - £5000" error="Value not within permitted range" sqref="D23">
      <formula1>0</formula1>
      <formula2>5000</formula2>
    </dataValidation>
    <dataValidation allowBlank="1" showInputMessage="1" showErrorMessage="1" error="Please amend the number of years of service" sqref="G10"/>
    <dataValidation type="whole" allowBlank="1" showInputMessage="1" showErrorMessage="1" prompt="Please add up the TOTAL number of hours of casual overtime you receive in a typical month" error="In 9(a) you have stated that you did not receive overtime" sqref="C42">
      <formula1>0</formula1>
      <formula2>IF(C39="no",0,9.99999999999999E+148)</formula2>
    </dataValidation>
    <dataValidation type="whole" allowBlank="1" showInputMessage="1" showErrorMessage="1" prompt="Please add up the TOTAL number of hours of overtime for public holidays and annual leave days you receive in a typical month" error="In 9(a) you have stated that you did not receive overtime" sqref="C48">
      <formula1>0</formula1>
      <formula2>IF(C39="no",0,9.99999999999999E+148)</formula2>
    </dataValidation>
    <dataValidation type="list" allowBlank="1" showInputMessage="1" showErrorMessage="1" sqref="C39:D39 C20:D20 C33:D33 C17:D17">
      <formula1>$A$97:$A$98</formula1>
    </dataValidation>
    <dataValidation type="list" allowBlank="1" showInputMessage="1" showErrorMessage="1" sqref="C8:D8">
      <formula1>$A$61:$A$64</formula1>
    </dataValidation>
    <dataValidation type="list" allowBlank="1" showInputMessage="1" showErrorMessage="1" sqref="C11:D11">
      <formula1>IF($C$8=$A$61,$B$70:$B$80,IF($C$8=$A$62,$B$81:$B$85,IF($C$8=$A$63,$B$86:$B$89,IF($C$8=$A$64,$B$90:$B$92))))</formula1>
    </dataValidation>
    <dataValidation type="list" showInputMessage="1" showErrorMessage="1" sqref="C14:D14">
      <formula1>$C$69:$D$69</formula1>
    </dataValidation>
    <dataValidation allowBlank="1" showInputMessage="1" showErrorMessage="1" prompt="Please add up the TOTAL number of hours worked between 8pm and 6am in a typical month.&#10;&#10;Payment is per hour, so even a late shift that finishes at 10pm will attract an additional 10% of basic pay for two hours." sqref="C26"/>
    <dataValidation type="whole" allowBlank="1" showInputMessage="1" showErrorMessage="1" prompt="Please enter the amount you were awarded for 2010/11 SPP" error="In 5(a) you have stated that you did not receive a SPP " sqref="C23">
      <formula1>0</formula1>
      <formula2>IF(C20="no",0,9.99999999999999E+148)</formula2>
    </dataValidation>
    <dataValidation type="list" allowBlank="1" showInputMessage="1" showErrorMessage="1" sqref="D26">
      <formula1>$A$103:$A$103</formula1>
    </dataValidation>
    <dataValidation type="list" allowBlank="1" showInputMessage="1" showErrorMessage="1" sqref="C36:D36">
      <formula1>$A$117:$A$148</formula1>
    </dataValidation>
    <dataValidation type="whole" allowBlank="1" showInputMessage="1" showErrorMessage="1" prompt="Please add up the TOTAL number of hours of overtime on a rest day with more than 5 but fewer than 15 days notice that you receive in a typical month" error="In 9(a) you have stated that you did not receive overtime" sqref="C44">
      <formula1>0</formula1>
      <formula2>IF($C$39="no",0,9.99999999999999E+148)</formula2>
    </dataValidation>
    <dataValidation type="whole" allowBlank="1" showInputMessage="1" showErrorMessage="1" prompt="Please add up the TOTAL number of hours of overtime on a rest day with fewer than 5 days notice that you receive in a typical month" error="In 9(a) you have stated that you did not receive overtime" sqref="C46">
      <formula1>0</formula1>
      <formula2>IF(C39="no",0,9.99999999999999E+148)</formula2>
    </dataValidation>
  </dataValidations>
  <hyperlinks>
    <hyperlink ref="C67" r:id="rId1" display="http://www.homeoffice.gov.uk/about-us/home-office-circulars/circulars-2010/013-2010/federated-ranks-pay?view=Binary"/>
    <hyperlink ref="I45" r:id="rId2" display="Click HERE to email"/>
    <hyperlink ref="I44" r:id="rId3" display="Click HERE for website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1970-01-01T00:00:00Z</dcterms:created>
  <dcterms:modified xsi:type="dcterms:W3CDTF">2012-07-19T11:03:28Z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