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15" windowHeight="12015" activeTab="0"/>
  </bookViews>
  <sheets>
    <sheet name="Workforce Info August 2012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<sst xmlns="http://schemas.openxmlformats.org/spreadsheetml/2006/main" count="99" uniqueCount="53">
  <si>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</si>
  <si>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</si>
  <si>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</si>
  <si>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</si>
  <si>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</si>
  <si>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</si>
  <si>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</si>
  <si>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</si>
  <si>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</si>
  <si>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r>
      <t xml:space="preserve">Comments
</t>
    </r>
    <r>
      <rPr>
        <b/>
        <sz val="12"/>
        <color indexed="8"/>
        <rFont val="Arial"/>
        <family val="2"/>
      </rPr>
      <t>(NB: These will be published alongside your row of information)</t>
    </r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</si>
  <si>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</si>
  <si>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</si>
  <si>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</si>
  <si>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</si>
  <si>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</si>
  <si>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</si>
  <si>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</si>
  <si>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</si>
  <si>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</si>
  <si>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</si>
  <si>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</si>
  <si>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</si>
  <si>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</si>
  <si>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</si>
  <si>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</si>
  <si>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</si>
  <si>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</si>
  <si>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</si>
  <si>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</si>
  <si>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</si>
  <si>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</si>
  <si>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</si>
  <si>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</si>
  <si>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</si>
  <si>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 xml:space="preserve">Home Office (excl agencies) </t>
  </si>
  <si>
    <t>Ministerial Department</t>
  </si>
  <si>
    <t>Home Office</t>
  </si>
  <si>
    <t xml:space="preserve">We have recorded all Non Payroll staff under Agency as we do not record staff in the categories you define. The categories we record against are Agency, Contractor and Contractor Non-Paid but the Agency staff are not necessarily clerical/admin grades and the Contractors could be Interim Managers as well as Specialist Contractors - we cannot determine exactly. We have therefore recorded all our Agency and Contractor Non-Paid staff under Agency. 
</t>
  </si>
  <si>
    <t>Criminal Records Bureau</t>
  </si>
  <si>
    <t>Executive Agency</t>
  </si>
  <si>
    <t xml:space="preserve">Non payroll staff see notes above.
</t>
  </si>
  <si>
    <t>Identity and Passport Service</t>
  </si>
  <si>
    <t xml:space="preserve">Non payroll staff see notes above.
</t>
  </si>
  <si>
    <t>UK Border Agency</t>
  </si>
  <si>
    <t xml:space="preserve">National Fraud Authority </t>
  </si>
  <si>
    <t>Equality and Human Rights Commission</t>
  </si>
  <si>
    <t>Executive Non-Departmental Public Body</t>
  </si>
  <si>
    <t>Independent Police Complaints Commission</t>
  </si>
  <si>
    <t>Independent Safeguarding Authority</t>
  </si>
  <si>
    <t>National Policing Improvement Agency</t>
  </si>
  <si>
    <t>Office of the Immigration Services Commissioner</t>
  </si>
  <si>
    <t>Security Industry Authority</t>
  </si>
  <si>
    <t>Serious Organised Crime Agency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</si>
</sst>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6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64" fontId="0" fillId="0" borderId="10" xfId="0" applyNumberFormat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164" fontId="0" fillId="33" borderId="10" xfId="0" applyNumberFormat="1" applyFill="1" applyBorder="1" applyAlignment="1" applyProtection="1">
      <alignment horizontal="right" vertical="center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4" fontId="0" fillId="0" borderId="10" xfId="0" applyNumberForma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64" fontId="0" fillId="0" borderId="10" xfId="0" applyNumberFormat="1" applyFont="1" applyFill="1" applyBorder="1" applyAlignment="1" applyProtection="1">
      <alignment horizontal="right" vertical="center"/>
      <protection/>
    </xf>
    <xf numFmtId="164" fontId="0" fillId="0" borderId="10" xfId="0" applyNumberFormat="1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zoomScalePageLayoutView="0" workbookViewId="0" topLeftCell="A1">
      <selection activeCell="A1" sqref="A1:A3"/>
    </sheetView>
  </sheetViews>
  <sheetFormatPr defaultColWidth="8.88671875" defaultRowHeight="15"/>
  <cols>
    <col min="1" max="1" width="23.3359375" style="0" customWidth="1"/>
    <col min="2" max="2" width="21.6640625" style="0" customWidth="1"/>
    <col min="3" max="3" width="13.4453125" style="0" customWidth="1"/>
    <col min="4" max="4" width="9.4453125" style="0" customWidth="1"/>
    <col min="5" max="5" width="10.88671875" style="0" customWidth="1"/>
    <col min="6" max="6" width="9.4453125" style="0" customWidth="1"/>
    <col min="8" max="8" width="9.4453125" style="0" customWidth="1"/>
    <col min="10" max="10" width="9.4453125" style="0" customWidth="1"/>
    <col min="12" max="12" width="9.4453125" style="0" customWidth="1"/>
    <col min="14" max="14" width="9.4453125" style="0" customWidth="1"/>
    <col min="16" max="16" width="9.4453125" style="0" customWidth="1"/>
    <col min="18" max="18" width="9.4453125" style="0" customWidth="1"/>
    <col min="20" max="20" width="9.4453125" style="0" customWidth="1"/>
    <col min="22" max="22" width="9.4453125" style="0" customWidth="1"/>
    <col min="24" max="24" width="9.4453125" style="0" customWidth="1"/>
    <col min="26" max="26" width="9.4453125" style="0" customWidth="1"/>
    <col min="30" max="30" width="13.6640625" style="0" customWidth="1"/>
    <col min="31" max="35" width="12.88671875" style="0" customWidth="1"/>
    <col min="36" max="36" width="13.21484375" style="0" customWidth="1"/>
    <col min="37" max="39" width="12.88671875" style="0" customWidth="1"/>
    <col min="40" max="40" width="13.21484375" style="0" customWidth="1"/>
    <col min="41" max="41" width="61.77734375" style="0" customWidth="1"/>
  </cols>
  <sheetData>
    <row r="1" spans="1:41" ht="15">
      <c r="A1" s="23" t="s">
        <v>0</v>
      </c>
      <c r="B1" s="43" t="s">
        <v>1</v>
      </c>
      <c r="C1" s="43" t="s">
        <v>2</v>
      </c>
      <c r="D1" s="28" t="s">
        <v>3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9"/>
      <c r="R1" s="26" t="s">
        <v>4</v>
      </c>
      <c r="S1" s="45"/>
      <c r="T1" s="45"/>
      <c r="U1" s="45"/>
      <c r="V1" s="45"/>
      <c r="W1" s="45"/>
      <c r="X1" s="45"/>
      <c r="Y1" s="45"/>
      <c r="Z1" s="45"/>
      <c r="AA1" s="27"/>
      <c r="AB1" s="46" t="s">
        <v>5</v>
      </c>
      <c r="AC1" s="47"/>
      <c r="AD1" s="30" t="s">
        <v>6</v>
      </c>
      <c r="AE1" s="31"/>
      <c r="AF1" s="31"/>
      <c r="AG1" s="31"/>
      <c r="AH1" s="31"/>
      <c r="AI1" s="31"/>
      <c r="AJ1" s="32"/>
      <c r="AK1" s="33" t="s">
        <v>7</v>
      </c>
      <c r="AL1" s="34"/>
      <c r="AM1" s="34"/>
      <c r="AN1" s="35" t="s">
        <v>8</v>
      </c>
      <c r="AO1" s="23" t="s">
        <v>9</v>
      </c>
    </row>
    <row r="2" spans="1:41" ht="15">
      <c r="A2" s="41"/>
      <c r="B2" s="41"/>
      <c r="C2" s="41"/>
      <c r="D2" s="39" t="s">
        <v>10</v>
      </c>
      <c r="E2" s="40"/>
      <c r="F2" s="39" t="s">
        <v>11</v>
      </c>
      <c r="G2" s="40"/>
      <c r="H2" s="39" t="s">
        <v>12</v>
      </c>
      <c r="I2" s="40"/>
      <c r="J2" s="39" t="s">
        <v>13</v>
      </c>
      <c r="K2" s="40"/>
      <c r="L2" s="39" t="s">
        <v>14</v>
      </c>
      <c r="M2" s="40"/>
      <c r="N2" s="39" t="s">
        <v>15</v>
      </c>
      <c r="O2" s="40"/>
      <c r="P2" s="28" t="s">
        <v>16</v>
      </c>
      <c r="Q2" s="29"/>
      <c r="R2" s="28" t="s">
        <v>17</v>
      </c>
      <c r="S2" s="27"/>
      <c r="T2" s="26" t="s">
        <v>18</v>
      </c>
      <c r="U2" s="27"/>
      <c r="V2" s="26" t="s">
        <v>19</v>
      </c>
      <c r="W2" s="27"/>
      <c r="X2" s="26" t="s">
        <v>20</v>
      </c>
      <c r="Y2" s="27"/>
      <c r="Z2" s="28" t="s">
        <v>21</v>
      </c>
      <c r="AA2" s="29"/>
      <c r="AB2" s="48"/>
      <c r="AC2" s="49"/>
      <c r="AD2" s="23" t="s">
        <v>22</v>
      </c>
      <c r="AE2" s="23" t="s">
        <v>23</v>
      </c>
      <c r="AF2" s="23" t="s">
        <v>24</v>
      </c>
      <c r="AG2" s="23" t="s">
        <v>25</v>
      </c>
      <c r="AH2" s="23" t="s">
        <v>26</v>
      </c>
      <c r="AI2" s="23" t="s">
        <v>27</v>
      </c>
      <c r="AJ2" s="25" t="s">
        <v>28</v>
      </c>
      <c r="AK2" s="23" t="s">
        <v>29</v>
      </c>
      <c r="AL2" s="23" t="s">
        <v>30</v>
      </c>
      <c r="AM2" s="23" t="s">
        <v>31</v>
      </c>
      <c r="AN2" s="36"/>
      <c r="AO2" s="38"/>
    </row>
    <row r="3" spans="1:41" ht="30">
      <c r="A3" s="42"/>
      <c r="B3" s="42"/>
      <c r="C3" s="42"/>
      <c r="D3" s="10" t="s">
        <v>32</v>
      </c>
      <c r="E3" s="10" t="s">
        <v>33</v>
      </c>
      <c r="F3" s="10" t="s">
        <v>32</v>
      </c>
      <c r="G3" s="10" t="s">
        <v>33</v>
      </c>
      <c r="H3" s="10" t="s">
        <v>32</v>
      </c>
      <c r="I3" s="10" t="s">
        <v>33</v>
      </c>
      <c r="J3" s="10" t="s">
        <v>32</v>
      </c>
      <c r="K3" s="10" t="s">
        <v>33</v>
      </c>
      <c r="L3" s="10" t="s">
        <v>32</v>
      </c>
      <c r="M3" s="10" t="s">
        <v>33</v>
      </c>
      <c r="N3" s="10" t="s">
        <v>32</v>
      </c>
      <c r="O3" s="10" t="s">
        <v>33</v>
      </c>
      <c r="P3" s="10" t="s">
        <v>32</v>
      </c>
      <c r="Q3" s="10" t="s">
        <v>33</v>
      </c>
      <c r="R3" s="11" t="s">
        <v>32</v>
      </c>
      <c r="S3" s="11" t="s">
        <v>33</v>
      </c>
      <c r="T3" s="11" t="s">
        <v>32</v>
      </c>
      <c r="U3" s="11" t="s">
        <v>33</v>
      </c>
      <c r="V3" s="11" t="s">
        <v>32</v>
      </c>
      <c r="W3" s="11" t="s">
        <v>33</v>
      </c>
      <c r="X3" s="11" t="s">
        <v>32</v>
      </c>
      <c r="Y3" s="11" t="s">
        <v>33</v>
      </c>
      <c r="Z3" s="11" t="s">
        <v>32</v>
      </c>
      <c r="AA3" s="11" t="s">
        <v>33</v>
      </c>
      <c r="AB3" s="12" t="s">
        <v>32</v>
      </c>
      <c r="AC3" s="13" t="s">
        <v>33</v>
      </c>
      <c r="AD3" s="24"/>
      <c r="AE3" s="24"/>
      <c r="AF3" s="24"/>
      <c r="AG3" s="24"/>
      <c r="AH3" s="24"/>
      <c r="AI3" s="24"/>
      <c r="AJ3" s="25"/>
      <c r="AK3" s="24"/>
      <c r="AL3" s="24"/>
      <c r="AM3" s="24"/>
      <c r="AN3" s="37"/>
      <c r="AO3" s="24"/>
    </row>
    <row r="4" spans="1:41" ht="102" customHeight="1">
      <c r="A4" s="1" t="s">
        <v>34</v>
      </c>
      <c r="B4" s="2" t="s">
        <v>35</v>
      </c>
      <c r="C4" s="1" t="s">
        <v>36</v>
      </c>
      <c r="D4" s="14">
        <v>2207</v>
      </c>
      <c r="E4" s="16">
        <v>2091.5595786786794</v>
      </c>
      <c r="F4" s="15">
        <v>5137</v>
      </c>
      <c r="G4" s="16">
        <v>4870.053664564558</v>
      </c>
      <c r="H4" s="15">
        <v>2352</v>
      </c>
      <c r="I4" s="16">
        <v>2270.1337771771773</v>
      </c>
      <c r="J4" s="15">
        <v>983</v>
      </c>
      <c r="K4" s="16">
        <v>957.2548273273272</v>
      </c>
      <c r="L4" s="15">
        <v>153</v>
      </c>
      <c r="M4" s="16">
        <v>151.67777777777778</v>
      </c>
      <c r="N4" s="15"/>
      <c r="O4" s="16"/>
      <c r="P4" s="19">
        <f>SUM(D4,F4,H4,J4,L4,N4)</f>
        <v>10832</v>
      </c>
      <c r="Q4" s="20">
        <f>SUM(E4,G4,I4,K4,M4,O4)</f>
        <v>10340.67962552552</v>
      </c>
      <c r="R4" s="3">
        <v>445</v>
      </c>
      <c r="S4" s="16">
        <v>445</v>
      </c>
      <c r="T4" s="3"/>
      <c r="U4" s="16"/>
      <c r="V4" s="3"/>
      <c r="W4" s="16"/>
      <c r="X4" s="3"/>
      <c r="Y4" s="3"/>
      <c r="Z4" s="17">
        <f>SUM(R4,T4,V4,X4,)</f>
        <v>445</v>
      </c>
      <c r="AA4" s="18">
        <f>SUM(S4,U4,W4,Y4)</f>
        <v>445</v>
      </c>
      <c r="AB4" s="19">
        <f>P4+Z4</f>
        <v>11277</v>
      </c>
      <c r="AC4" s="20">
        <f>Q4+AA4</f>
        <v>10785.67962552552</v>
      </c>
      <c r="AD4" s="4">
        <v>26314000</v>
      </c>
      <c r="AE4" s="5">
        <v>7448000</v>
      </c>
      <c r="AF4" s="5">
        <v>101000</v>
      </c>
      <c r="AG4" s="5">
        <v>377000</v>
      </c>
      <c r="AH4" s="5">
        <v>6240000</v>
      </c>
      <c r="AI4" s="5">
        <v>2872000</v>
      </c>
      <c r="AJ4" s="21">
        <f>SUM(AD4:AI4)</f>
        <v>43352000</v>
      </c>
      <c r="AK4" s="6">
        <v>1668000</v>
      </c>
      <c r="AL4" s="6">
        <v>442000</v>
      </c>
      <c r="AM4" s="22">
        <f>SUM(AK4:AL4)</f>
        <v>2110000</v>
      </c>
      <c r="AN4" s="22">
        <f>SUM(AM4,AJ4)</f>
        <v>45462000</v>
      </c>
      <c r="AO4" s="7" t="s">
        <v>37</v>
      </c>
    </row>
    <row r="5" spans="1:41" ht="24.75" customHeight="1">
      <c r="A5" s="2" t="s">
        <v>38</v>
      </c>
      <c r="B5" s="2" t="s">
        <v>39</v>
      </c>
      <c r="C5" s="2" t="s">
        <v>36</v>
      </c>
      <c r="D5" s="15">
        <v>224</v>
      </c>
      <c r="E5" s="16">
        <v>201.65432432432434</v>
      </c>
      <c r="F5" s="15">
        <v>156</v>
      </c>
      <c r="G5" s="16">
        <v>148.9514564564564</v>
      </c>
      <c r="H5" s="15">
        <v>100</v>
      </c>
      <c r="I5" s="16">
        <v>98.09594594594596</v>
      </c>
      <c r="J5" s="15">
        <v>19</v>
      </c>
      <c r="K5" s="16">
        <v>18</v>
      </c>
      <c r="L5" s="15">
        <v>2</v>
      </c>
      <c r="M5" s="16">
        <v>2</v>
      </c>
      <c r="N5" s="15"/>
      <c r="O5" s="16"/>
      <c r="P5" s="19">
        <f aca="true" t="shared" si="0" ref="P5:Q15">SUM(D5,F5,H5,J5,L5,N5)</f>
        <v>501</v>
      </c>
      <c r="Q5" s="20">
        <f t="shared" si="0"/>
        <v>468.7017267267267</v>
      </c>
      <c r="R5" s="3">
        <v>1</v>
      </c>
      <c r="S5" s="16">
        <v>1</v>
      </c>
      <c r="T5" s="3"/>
      <c r="U5" s="16"/>
      <c r="V5" s="3"/>
      <c r="W5" s="16"/>
      <c r="X5" s="3"/>
      <c r="Y5" s="3"/>
      <c r="Z5" s="17">
        <f aca="true" t="shared" si="1" ref="Z5:Z15">SUM(R5,T5,V5,X5,)</f>
        <v>1</v>
      </c>
      <c r="AA5" s="18">
        <f aca="true" t="shared" si="2" ref="AA5:AA15">SUM(S5,U5,W5,Y5)</f>
        <v>1</v>
      </c>
      <c r="AB5" s="19">
        <f aca="true" t="shared" si="3" ref="AB5:AC15">P5+Z5</f>
        <v>502</v>
      </c>
      <c r="AC5" s="20">
        <f t="shared" si="3"/>
        <v>469.7017267267267</v>
      </c>
      <c r="AD5" s="4">
        <v>933000</v>
      </c>
      <c r="AE5" s="5">
        <v>4000</v>
      </c>
      <c r="AF5" s="5">
        <v>0</v>
      </c>
      <c r="AG5" s="5">
        <v>0</v>
      </c>
      <c r="AH5" s="5">
        <v>176000</v>
      </c>
      <c r="AI5" s="5">
        <v>68000</v>
      </c>
      <c r="AJ5" s="21">
        <f aca="true" t="shared" si="4" ref="AJ5:AJ15">SUM(AD5:AI5)</f>
        <v>1181000</v>
      </c>
      <c r="AK5" s="6">
        <v>24000</v>
      </c>
      <c r="AL5" s="6">
        <v>-1000</v>
      </c>
      <c r="AM5" s="22">
        <f aca="true" t="shared" si="5" ref="AM5:AM15">SUM(AK5:AL5)</f>
        <v>23000</v>
      </c>
      <c r="AN5" s="22">
        <f aca="true" t="shared" si="6" ref="AN5:AN15">SUM(AM5,AJ5)</f>
        <v>1204000</v>
      </c>
      <c r="AO5" s="8" t="s">
        <v>40</v>
      </c>
    </row>
    <row r="6" spans="1:41" ht="24.75" customHeight="1">
      <c r="A6" s="2" t="s">
        <v>41</v>
      </c>
      <c r="B6" s="2" t="s">
        <v>39</v>
      </c>
      <c r="C6" s="2" t="s">
        <v>36</v>
      </c>
      <c r="D6" s="15">
        <v>1969</v>
      </c>
      <c r="E6" s="16">
        <v>1712.3173441441493</v>
      </c>
      <c r="F6" s="15">
        <v>796</v>
      </c>
      <c r="G6" s="16">
        <v>710.4641132132139</v>
      </c>
      <c r="H6" s="15">
        <v>486</v>
      </c>
      <c r="I6" s="16">
        <v>474.98462462462453</v>
      </c>
      <c r="J6" s="15">
        <v>123</v>
      </c>
      <c r="K6" s="16">
        <v>122.08607357357357</v>
      </c>
      <c r="L6" s="15">
        <v>13</v>
      </c>
      <c r="M6" s="16">
        <v>12.9</v>
      </c>
      <c r="N6" s="15"/>
      <c r="O6" s="16"/>
      <c r="P6" s="19">
        <f t="shared" si="0"/>
        <v>3387</v>
      </c>
      <c r="Q6" s="20">
        <f t="shared" si="0"/>
        <v>3032.7521555555613</v>
      </c>
      <c r="R6" s="3">
        <v>6</v>
      </c>
      <c r="S6" s="16">
        <v>6</v>
      </c>
      <c r="T6" s="3"/>
      <c r="U6" s="16"/>
      <c r="V6" s="3"/>
      <c r="W6" s="16"/>
      <c r="X6" s="3"/>
      <c r="Y6" s="3"/>
      <c r="Z6" s="17">
        <f t="shared" si="1"/>
        <v>6</v>
      </c>
      <c r="AA6" s="18">
        <f t="shared" si="2"/>
        <v>6</v>
      </c>
      <c r="AB6" s="19">
        <f t="shared" si="3"/>
        <v>3393</v>
      </c>
      <c r="AC6" s="20">
        <f t="shared" si="3"/>
        <v>3038.7521555555613</v>
      </c>
      <c r="AD6" s="4">
        <v>5814000</v>
      </c>
      <c r="AE6" s="5">
        <v>89000</v>
      </c>
      <c r="AF6" s="5">
        <v>0</v>
      </c>
      <c r="AG6" s="5">
        <v>467000</v>
      </c>
      <c r="AH6" s="5">
        <v>1047000</v>
      </c>
      <c r="AI6" s="5">
        <v>446000</v>
      </c>
      <c r="AJ6" s="21">
        <f t="shared" si="4"/>
        <v>7863000</v>
      </c>
      <c r="AK6" s="6">
        <v>35000</v>
      </c>
      <c r="AL6" s="6">
        <v>11000</v>
      </c>
      <c r="AM6" s="22">
        <f t="shared" si="5"/>
        <v>46000</v>
      </c>
      <c r="AN6" s="22">
        <f t="shared" si="6"/>
        <v>7909000</v>
      </c>
      <c r="AO6" s="7" t="s">
        <v>42</v>
      </c>
    </row>
    <row r="7" spans="1:41" ht="24.75" customHeight="1">
      <c r="A7" s="2" t="s">
        <v>43</v>
      </c>
      <c r="B7" s="2" t="s">
        <v>39</v>
      </c>
      <c r="C7" s="2" t="s">
        <v>36</v>
      </c>
      <c r="D7" s="15">
        <v>4109</v>
      </c>
      <c r="E7" s="16">
        <v>3717.2149167417397</v>
      </c>
      <c r="F7" s="15">
        <v>3835</v>
      </c>
      <c r="G7" s="16">
        <v>3628.3053947447434</v>
      </c>
      <c r="H7" s="15">
        <v>2922</v>
      </c>
      <c r="I7" s="16">
        <v>2813.0075443693713</v>
      </c>
      <c r="J7" s="15">
        <v>519</v>
      </c>
      <c r="K7" s="16">
        <v>508.142364864865</v>
      </c>
      <c r="L7" s="15">
        <v>41</v>
      </c>
      <c r="M7" s="16">
        <v>40.763888888888886</v>
      </c>
      <c r="N7" s="15"/>
      <c r="O7" s="16"/>
      <c r="P7" s="19">
        <f t="shared" si="0"/>
        <v>11426</v>
      </c>
      <c r="Q7" s="20">
        <f t="shared" si="0"/>
        <v>10707.434109609609</v>
      </c>
      <c r="R7" s="3">
        <v>201</v>
      </c>
      <c r="S7" s="16">
        <v>201</v>
      </c>
      <c r="T7" s="3"/>
      <c r="U7" s="16"/>
      <c r="V7" s="3"/>
      <c r="W7" s="16"/>
      <c r="X7" s="3"/>
      <c r="Y7" s="3"/>
      <c r="Z7" s="17">
        <f t="shared" si="1"/>
        <v>201</v>
      </c>
      <c r="AA7" s="18">
        <f t="shared" si="2"/>
        <v>201</v>
      </c>
      <c r="AB7" s="19">
        <f t="shared" si="3"/>
        <v>11627</v>
      </c>
      <c r="AC7" s="20">
        <f t="shared" si="3"/>
        <v>10908.434109609609</v>
      </c>
      <c r="AD7" s="4">
        <v>22536000</v>
      </c>
      <c r="AE7" s="5">
        <v>2760000</v>
      </c>
      <c r="AF7" s="5">
        <v>133000</v>
      </c>
      <c r="AG7" s="5">
        <v>533000</v>
      </c>
      <c r="AH7" s="5">
        <v>4895000</v>
      </c>
      <c r="AI7" s="5">
        <v>1973000</v>
      </c>
      <c r="AJ7" s="21">
        <f t="shared" si="4"/>
        <v>32830000</v>
      </c>
      <c r="AK7" s="6">
        <v>399000</v>
      </c>
      <c r="AL7" s="6">
        <v>32000</v>
      </c>
      <c r="AM7" s="22">
        <f t="shared" si="5"/>
        <v>431000</v>
      </c>
      <c r="AN7" s="22">
        <f t="shared" si="6"/>
        <v>33261000</v>
      </c>
      <c r="AO7" s="7" t="s">
        <v>42</v>
      </c>
    </row>
    <row r="8" spans="1:41" ht="24.75" customHeight="1">
      <c r="A8" s="2" t="s">
        <v>44</v>
      </c>
      <c r="B8" s="2" t="s">
        <v>39</v>
      </c>
      <c r="C8" s="2" t="s">
        <v>36</v>
      </c>
      <c r="D8" s="15">
        <v>0</v>
      </c>
      <c r="E8" s="16">
        <v>0</v>
      </c>
      <c r="F8" s="15">
        <v>2</v>
      </c>
      <c r="G8" s="16">
        <v>2</v>
      </c>
      <c r="H8" s="15">
        <v>20</v>
      </c>
      <c r="I8" s="16">
        <v>20</v>
      </c>
      <c r="J8" s="15">
        <v>18</v>
      </c>
      <c r="K8" s="16">
        <v>17.544444444444444</v>
      </c>
      <c r="L8" s="15">
        <v>4</v>
      </c>
      <c r="M8" s="16">
        <v>4</v>
      </c>
      <c r="N8" s="15"/>
      <c r="O8" s="16"/>
      <c r="P8" s="19">
        <f t="shared" si="0"/>
        <v>44</v>
      </c>
      <c r="Q8" s="20">
        <f t="shared" si="0"/>
        <v>43.544444444444444</v>
      </c>
      <c r="R8" s="3">
        <v>1</v>
      </c>
      <c r="S8" s="16">
        <v>1</v>
      </c>
      <c r="T8" s="3"/>
      <c r="U8" s="16"/>
      <c r="V8" s="3"/>
      <c r="W8" s="16"/>
      <c r="X8" s="3"/>
      <c r="Y8" s="3"/>
      <c r="Z8" s="17">
        <f t="shared" si="1"/>
        <v>1</v>
      </c>
      <c r="AA8" s="18">
        <f t="shared" si="2"/>
        <v>1</v>
      </c>
      <c r="AB8" s="19">
        <f t="shared" si="3"/>
        <v>45</v>
      </c>
      <c r="AC8" s="20">
        <f t="shared" si="3"/>
        <v>44.544444444444444</v>
      </c>
      <c r="AD8" s="4">
        <v>173000</v>
      </c>
      <c r="AE8" s="5">
        <v>5000</v>
      </c>
      <c r="AF8" s="5">
        <v>0</v>
      </c>
      <c r="AG8" s="5">
        <v>0</v>
      </c>
      <c r="AH8" s="5">
        <v>38000</v>
      </c>
      <c r="AI8" s="5">
        <v>18000</v>
      </c>
      <c r="AJ8" s="21">
        <f t="shared" si="4"/>
        <v>234000</v>
      </c>
      <c r="AK8" s="6">
        <v>34000</v>
      </c>
      <c r="AL8" s="6">
        <v>0</v>
      </c>
      <c r="AM8" s="22">
        <f t="shared" si="5"/>
        <v>34000</v>
      </c>
      <c r="AN8" s="22">
        <f t="shared" si="6"/>
        <v>268000</v>
      </c>
      <c r="AO8" s="7" t="s">
        <v>42</v>
      </c>
    </row>
    <row r="9" spans="1:41" ht="33" customHeight="1">
      <c r="A9" s="2" t="s">
        <v>45</v>
      </c>
      <c r="B9" s="2" t="s">
        <v>46</v>
      </c>
      <c r="C9" s="2" t="s">
        <v>36</v>
      </c>
      <c r="D9" s="15">
        <v>11</v>
      </c>
      <c r="E9" s="16">
        <v>9.5</v>
      </c>
      <c r="F9" s="15">
        <v>53</v>
      </c>
      <c r="G9" s="16">
        <v>49.88</v>
      </c>
      <c r="H9" s="15">
        <v>162</v>
      </c>
      <c r="I9" s="16">
        <v>155.51</v>
      </c>
      <c r="J9" s="15">
        <v>62</v>
      </c>
      <c r="K9" s="16">
        <v>57.91</v>
      </c>
      <c r="L9" s="15">
        <v>15</v>
      </c>
      <c r="M9" s="16">
        <v>14.8</v>
      </c>
      <c r="N9" s="15"/>
      <c r="O9" s="16"/>
      <c r="P9" s="19">
        <f t="shared" si="0"/>
        <v>303</v>
      </c>
      <c r="Q9" s="20">
        <f t="shared" si="0"/>
        <v>287.59999999999997</v>
      </c>
      <c r="R9" s="3">
        <v>3</v>
      </c>
      <c r="S9" s="16">
        <v>2.42</v>
      </c>
      <c r="T9" s="3">
        <v>15</v>
      </c>
      <c r="U9" s="16">
        <v>13.9</v>
      </c>
      <c r="V9" s="3"/>
      <c r="W9" s="16"/>
      <c r="X9" s="3"/>
      <c r="Y9" s="3"/>
      <c r="Z9" s="17">
        <f t="shared" si="1"/>
        <v>18</v>
      </c>
      <c r="AA9" s="18">
        <f t="shared" si="2"/>
        <v>16.32</v>
      </c>
      <c r="AB9" s="19">
        <f t="shared" si="3"/>
        <v>321</v>
      </c>
      <c r="AC9" s="20">
        <f t="shared" si="3"/>
        <v>303.91999999999996</v>
      </c>
      <c r="AD9" s="4">
        <v>863471</v>
      </c>
      <c r="AE9" s="5">
        <v>61270</v>
      </c>
      <c r="AF9" s="5"/>
      <c r="AG9" s="5"/>
      <c r="AH9" s="5">
        <v>177171</v>
      </c>
      <c r="AI9" s="5">
        <v>77395</v>
      </c>
      <c r="AJ9" s="21">
        <f t="shared" si="4"/>
        <v>1179307</v>
      </c>
      <c r="AK9" s="6">
        <v>266500</v>
      </c>
      <c r="AL9" s="6"/>
      <c r="AM9" s="22">
        <f t="shared" si="5"/>
        <v>266500</v>
      </c>
      <c r="AN9" s="22">
        <f t="shared" si="6"/>
        <v>1445807</v>
      </c>
      <c r="AO9" s="9"/>
    </row>
    <row r="10" spans="1:41" ht="33" customHeight="1">
      <c r="A10" s="2" t="s">
        <v>47</v>
      </c>
      <c r="B10" s="2" t="s">
        <v>46</v>
      </c>
      <c r="C10" s="2" t="s">
        <v>36</v>
      </c>
      <c r="D10" s="15">
        <v>23</v>
      </c>
      <c r="E10" s="16">
        <v>21.63</v>
      </c>
      <c r="F10" s="15">
        <v>31</v>
      </c>
      <c r="G10" s="16">
        <v>30.52</v>
      </c>
      <c r="H10" s="15">
        <v>272</v>
      </c>
      <c r="I10" s="16">
        <v>265.58000000000004</v>
      </c>
      <c r="J10" s="15">
        <v>30</v>
      </c>
      <c r="K10" s="16">
        <v>29.720000000000002</v>
      </c>
      <c r="L10" s="15">
        <v>5</v>
      </c>
      <c r="M10" s="16">
        <v>5</v>
      </c>
      <c r="N10" s="15">
        <v>0</v>
      </c>
      <c r="O10" s="16">
        <v>0</v>
      </c>
      <c r="P10" s="19">
        <f t="shared" si="0"/>
        <v>361</v>
      </c>
      <c r="Q10" s="20">
        <f t="shared" si="0"/>
        <v>352.45000000000005</v>
      </c>
      <c r="R10" s="3">
        <v>17</v>
      </c>
      <c r="S10" s="16">
        <v>17</v>
      </c>
      <c r="T10" s="3">
        <v>0</v>
      </c>
      <c r="U10" s="16">
        <v>0</v>
      </c>
      <c r="V10" s="3">
        <v>4</v>
      </c>
      <c r="W10" s="16">
        <v>3.4</v>
      </c>
      <c r="X10" s="3"/>
      <c r="Y10" s="3"/>
      <c r="Z10" s="17">
        <f t="shared" si="1"/>
        <v>21</v>
      </c>
      <c r="AA10" s="18">
        <f t="shared" si="2"/>
        <v>20.4</v>
      </c>
      <c r="AB10" s="19">
        <f t="shared" si="3"/>
        <v>382</v>
      </c>
      <c r="AC10" s="20">
        <f t="shared" si="3"/>
        <v>372.85</v>
      </c>
      <c r="AD10" s="4">
        <v>982463.56</v>
      </c>
      <c r="AE10" s="5">
        <v>130525.22</v>
      </c>
      <c r="AF10" s="5"/>
      <c r="AG10" s="5">
        <v>19292.19</v>
      </c>
      <c r="AH10" s="5">
        <v>195123.74850000002</v>
      </c>
      <c r="AI10" s="5">
        <v>90548.8119</v>
      </c>
      <c r="AJ10" s="21">
        <f t="shared" si="4"/>
        <v>1417953.5304</v>
      </c>
      <c r="AK10" s="6">
        <v>96439.29000000001</v>
      </c>
      <c r="AL10" s="6"/>
      <c r="AM10" s="22">
        <f t="shared" si="5"/>
        <v>96439.29000000001</v>
      </c>
      <c r="AN10" s="22">
        <f t="shared" si="6"/>
        <v>1514392.8204</v>
      </c>
      <c r="AO10" s="9"/>
    </row>
    <row r="11" spans="1:41" ht="33" customHeight="1">
      <c r="A11" s="2" t="s">
        <v>48</v>
      </c>
      <c r="B11" s="2" t="s">
        <v>46</v>
      </c>
      <c r="C11" s="2" t="s">
        <v>36</v>
      </c>
      <c r="D11" s="15">
        <v>50</v>
      </c>
      <c r="E11" s="16">
        <v>46.9</v>
      </c>
      <c r="F11" s="15">
        <v>36</v>
      </c>
      <c r="G11" s="16">
        <v>34.4</v>
      </c>
      <c r="H11" s="15">
        <v>157</v>
      </c>
      <c r="I11" s="16">
        <v>151.8</v>
      </c>
      <c r="J11" s="15">
        <v>17</v>
      </c>
      <c r="K11" s="16">
        <v>16.5</v>
      </c>
      <c r="L11" s="15">
        <v>3</v>
      </c>
      <c r="M11" s="16">
        <v>3</v>
      </c>
      <c r="N11" s="15">
        <v>9</v>
      </c>
      <c r="O11" s="16">
        <v>8.7</v>
      </c>
      <c r="P11" s="19">
        <f t="shared" si="0"/>
        <v>272</v>
      </c>
      <c r="Q11" s="20">
        <f t="shared" si="0"/>
        <v>261.3</v>
      </c>
      <c r="R11" s="3">
        <v>2</v>
      </c>
      <c r="S11" s="16">
        <v>1.16</v>
      </c>
      <c r="T11" s="3"/>
      <c r="U11" s="16"/>
      <c r="V11" s="3">
        <v>8</v>
      </c>
      <c r="W11" s="16">
        <v>7.5</v>
      </c>
      <c r="X11" s="3"/>
      <c r="Y11" s="3"/>
      <c r="Z11" s="17">
        <f t="shared" si="1"/>
        <v>10</v>
      </c>
      <c r="AA11" s="18">
        <f t="shared" si="2"/>
        <v>8.66</v>
      </c>
      <c r="AB11" s="19">
        <f t="shared" si="3"/>
        <v>282</v>
      </c>
      <c r="AC11" s="20">
        <f t="shared" si="3"/>
        <v>269.96000000000004</v>
      </c>
      <c r="AD11" s="4">
        <v>581861.6</v>
      </c>
      <c r="AE11" s="5">
        <v>1666.25</v>
      </c>
      <c r="AF11" s="5">
        <v>0</v>
      </c>
      <c r="AG11" s="5">
        <v>2913.05</v>
      </c>
      <c r="AH11" s="5">
        <v>99909.84</v>
      </c>
      <c r="AI11" s="5">
        <v>43061.64</v>
      </c>
      <c r="AJ11" s="21">
        <f t="shared" si="4"/>
        <v>729412.38</v>
      </c>
      <c r="AK11" s="6">
        <v>1194.16</v>
      </c>
      <c r="AL11" s="6">
        <v>20380.29</v>
      </c>
      <c r="AM11" s="22">
        <f t="shared" si="5"/>
        <v>21574.45</v>
      </c>
      <c r="AN11" s="22">
        <f t="shared" si="6"/>
        <v>750986.83</v>
      </c>
      <c r="AO11" s="9"/>
    </row>
    <row r="12" spans="1:41" ht="33" customHeight="1">
      <c r="A12" s="2" t="s">
        <v>49</v>
      </c>
      <c r="B12" s="2" t="s">
        <v>46</v>
      </c>
      <c r="C12" s="2" t="s">
        <v>36</v>
      </c>
      <c r="D12" s="15">
        <v>47</v>
      </c>
      <c r="E12" s="16">
        <v>44.7</v>
      </c>
      <c r="F12" s="15">
        <v>164</v>
      </c>
      <c r="G12" s="16">
        <v>159.8</v>
      </c>
      <c r="H12" s="15">
        <v>579</v>
      </c>
      <c r="I12" s="16">
        <v>564.1</v>
      </c>
      <c r="J12" s="15">
        <v>311</v>
      </c>
      <c r="K12" s="16">
        <v>302.6</v>
      </c>
      <c r="L12" s="15">
        <v>21</v>
      </c>
      <c r="M12" s="16">
        <v>21</v>
      </c>
      <c r="N12" s="15">
        <v>30</v>
      </c>
      <c r="O12" s="16">
        <v>29.5</v>
      </c>
      <c r="P12" s="19">
        <f t="shared" si="0"/>
        <v>1152</v>
      </c>
      <c r="Q12" s="20">
        <f t="shared" si="0"/>
        <v>1121.7</v>
      </c>
      <c r="R12" s="3">
        <v>9</v>
      </c>
      <c r="S12" s="16">
        <v>9</v>
      </c>
      <c r="T12" s="3">
        <v>0</v>
      </c>
      <c r="U12" s="16">
        <v>0</v>
      </c>
      <c r="V12" s="3">
        <v>26</v>
      </c>
      <c r="W12" s="16">
        <v>26</v>
      </c>
      <c r="X12" s="3">
        <v>0</v>
      </c>
      <c r="Y12" s="3">
        <v>0</v>
      </c>
      <c r="Z12" s="17">
        <f t="shared" si="1"/>
        <v>35</v>
      </c>
      <c r="AA12" s="18">
        <f t="shared" si="2"/>
        <v>35</v>
      </c>
      <c r="AB12" s="19">
        <f t="shared" si="3"/>
        <v>1187</v>
      </c>
      <c r="AC12" s="20">
        <f t="shared" si="3"/>
        <v>1156.7</v>
      </c>
      <c r="AD12" s="4">
        <v>3486265.54</v>
      </c>
      <c r="AE12" s="5">
        <v>94099.68</v>
      </c>
      <c r="AF12" s="5"/>
      <c r="AG12" s="5">
        <v>53347.47</v>
      </c>
      <c r="AH12" s="5">
        <v>636486.94</v>
      </c>
      <c r="AI12" s="5">
        <v>319898.55</v>
      </c>
      <c r="AJ12" s="21">
        <f t="shared" si="4"/>
        <v>4590098.180000001</v>
      </c>
      <c r="AK12" s="6">
        <v>312004</v>
      </c>
      <c r="AL12" s="6">
        <v>94551</v>
      </c>
      <c r="AM12" s="22">
        <f t="shared" si="5"/>
        <v>406555</v>
      </c>
      <c r="AN12" s="22">
        <f t="shared" si="6"/>
        <v>4996653.180000001</v>
      </c>
      <c r="AO12" s="9"/>
    </row>
    <row r="13" spans="1:41" ht="33" customHeight="1">
      <c r="A13" s="2" t="s">
        <v>50</v>
      </c>
      <c r="B13" s="2" t="s">
        <v>46</v>
      </c>
      <c r="C13" s="2" t="s">
        <v>36</v>
      </c>
      <c r="D13" s="15">
        <v>14</v>
      </c>
      <c r="E13" s="16">
        <v>12.8</v>
      </c>
      <c r="F13" s="15">
        <v>8</v>
      </c>
      <c r="G13" s="16">
        <v>8</v>
      </c>
      <c r="H13" s="15">
        <v>37</v>
      </c>
      <c r="I13" s="16">
        <v>36.5</v>
      </c>
      <c r="J13" s="15">
        <v>2</v>
      </c>
      <c r="K13" s="16">
        <v>1.8</v>
      </c>
      <c r="L13" s="15">
        <v>1</v>
      </c>
      <c r="M13" s="16">
        <v>0.6</v>
      </c>
      <c r="N13" s="15"/>
      <c r="O13" s="16"/>
      <c r="P13" s="19">
        <f t="shared" si="0"/>
        <v>62</v>
      </c>
      <c r="Q13" s="20">
        <f t="shared" si="0"/>
        <v>59.699999999999996</v>
      </c>
      <c r="R13" s="3"/>
      <c r="S13" s="16"/>
      <c r="T13" s="3"/>
      <c r="U13" s="16"/>
      <c r="V13" s="3"/>
      <c r="W13" s="16"/>
      <c r="X13" s="3"/>
      <c r="Y13" s="3"/>
      <c r="Z13" s="17">
        <f t="shared" si="1"/>
        <v>0</v>
      </c>
      <c r="AA13" s="18">
        <f t="shared" si="2"/>
        <v>0</v>
      </c>
      <c r="AB13" s="19">
        <f t="shared" si="3"/>
        <v>62</v>
      </c>
      <c r="AC13" s="20">
        <f t="shared" si="3"/>
        <v>59.699999999999996</v>
      </c>
      <c r="AD13" s="4">
        <v>167822</v>
      </c>
      <c r="AE13" s="5">
        <v>523</v>
      </c>
      <c r="AF13" s="5"/>
      <c r="AG13" s="5"/>
      <c r="AH13" s="5">
        <v>33487</v>
      </c>
      <c r="AI13" s="5">
        <v>13987</v>
      </c>
      <c r="AJ13" s="21">
        <f t="shared" si="4"/>
        <v>215819</v>
      </c>
      <c r="AK13" s="6"/>
      <c r="AL13" s="6"/>
      <c r="AM13" s="22">
        <f t="shared" si="5"/>
        <v>0</v>
      </c>
      <c r="AN13" s="22">
        <f t="shared" si="6"/>
        <v>215819</v>
      </c>
      <c r="AO13" s="9"/>
    </row>
    <row r="14" spans="1:41" ht="33" customHeight="1">
      <c r="A14" s="2" t="s">
        <v>51</v>
      </c>
      <c r="B14" s="2" t="s">
        <v>46</v>
      </c>
      <c r="C14" s="2" t="s">
        <v>36</v>
      </c>
      <c r="D14" s="15">
        <v>34</v>
      </c>
      <c r="E14" s="16">
        <v>33.4</v>
      </c>
      <c r="F14" s="15">
        <v>21</v>
      </c>
      <c r="G14" s="16">
        <v>21</v>
      </c>
      <c r="H14" s="15">
        <v>99</v>
      </c>
      <c r="I14" s="16">
        <v>99</v>
      </c>
      <c r="J14" s="15">
        <v>13</v>
      </c>
      <c r="K14" s="16">
        <v>13</v>
      </c>
      <c r="L14" s="15">
        <v>4</v>
      </c>
      <c r="M14" s="16">
        <v>4</v>
      </c>
      <c r="N14" s="15">
        <v>5</v>
      </c>
      <c r="O14" s="16">
        <v>5</v>
      </c>
      <c r="P14" s="19">
        <f>SUM(D14,F14,H14,J14,L14,N14)</f>
        <v>176</v>
      </c>
      <c r="Q14" s="20">
        <f>SUM(E14,G14,I14,K14,M14,O14)</f>
        <v>175.4</v>
      </c>
      <c r="R14" s="3">
        <v>6</v>
      </c>
      <c r="S14" s="16">
        <v>6</v>
      </c>
      <c r="T14" s="3">
        <v>15</v>
      </c>
      <c r="U14" s="16">
        <v>15</v>
      </c>
      <c r="V14" s="3"/>
      <c r="W14" s="16"/>
      <c r="X14" s="3"/>
      <c r="Y14" s="3"/>
      <c r="Z14" s="17">
        <f>SUM(R14,T14,V14,X14,)</f>
        <v>21</v>
      </c>
      <c r="AA14" s="18">
        <f>SUM(S14,U14,W14,Y14)</f>
        <v>21</v>
      </c>
      <c r="AB14" s="19">
        <f>P14+Z14</f>
        <v>197</v>
      </c>
      <c r="AC14" s="20">
        <f>Q14+AA14</f>
        <v>196.4</v>
      </c>
      <c r="AD14" s="4">
        <v>484058.13</v>
      </c>
      <c r="AE14" s="5">
        <v>40783.16</v>
      </c>
      <c r="AF14" s="5">
        <v>3500</v>
      </c>
      <c r="AG14" s="5">
        <v>4474.29</v>
      </c>
      <c r="AH14" s="5">
        <v>97813.88</v>
      </c>
      <c r="AI14" s="5">
        <v>44026.97</v>
      </c>
      <c r="AJ14" s="21">
        <f>SUM(AD14:AI14)</f>
        <v>674656.43</v>
      </c>
      <c r="AK14" s="6">
        <v>172264.27</v>
      </c>
      <c r="AL14" s="6"/>
      <c r="AM14" s="22">
        <f>SUM(AK14:AL14)</f>
        <v>172264.27</v>
      </c>
      <c r="AN14" s="22">
        <f>SUM(AM14,AJ14)</f>
        <v>846920.7000000001</v>
      </c>
      <c r="AO14" s="9"/>
    </row>
    <row r="15" spans="1:41" ht="33" customHeight="1">
      <c r="A15" s="2" t="s">
        <v>52</v>
      </c>
      <c r="B15" s="2" t="s">
        <v>46</v>
      </c>
      <c r="C15" s="2" t="s">
        <v>36</v>
      </c>
      <c r="D15" s="15">
        <v>305</v>
      </c>
      <c r="E15" s="16">
        <v>288.3</v>
      </c>
      <c r="F15" s="15">
        <v>1463</v>
      </c>
      <c r="G15" s="16">
        <v>1426.1</v>
      </c>
      <c r="H15" s="15">
        <v>1691</v>
      </c>
      <c r="I15" s="16">
        <v>1659.3</v>
      </c>
      <c r="J15" s="15">
        <v>276</v>
      </c>
      <c r="K15" s="16">
        <v>273.5</v>
      </c>
      <c r="L15" s="15">
        <v>29</v>
      </c>
      <c r="M15" s="16">
        <v>28.6</v>
      </c>
      <c r="N15" s="15">
        <v>7</v>
      </c>
      <c r="O15" s="16">
        <v>3.6</v>
      </c>
      <c r="P15" s="19">
        <f t="shared" si="0"/>
        <v>3771</v>
      </c>
      <c r="Q15" s="20">
        <f t="shared" si="0"/>
        <v>3679.3999999999996</v>
      </c>
      <c r="R15" s="3">
        <v>28</v>
      </c>
      <c r="S15" s="16">
        <v>28</v>
      </c>
      <c r="T15" s="3">
        <v>77</v>
      </c>
      <c r="U15" s="16">
        <v>77</v>
      </c>
      <c r="V15" s="3">
        <v>11</v>
      </c>
      <c r="W15" s="16">
        <v>11</v>
      </c>
      <c r="X15" s="3"/>
      <c r="Y15" s="3"/>
      <c r="Z15" s="17">
        <f t="shared" si="1"/>
        <v>116</v>
      </c>
      <c r="AA15" s="18">
        <f t="shared" si="2"/>
        <v>116</v>
      </c>
      <c r="AB15" s="19">
        <f t="shared" si="3"/>
        <v>3887</v>
      </c>
      <c r="AC15" s="20">
        <f t="shared" si="3"/>
        <v>3795.3999999999996</v>
      </c>
      <c r="AD15" s="4">
        <v>11091183</v>
      </c>
      <c r="AE15" s="5">
        <v>973942</v>
      </c>
      <c r="AF15" s="5">
        <v>371389</v>
      </c>
      <c r="AG15" s="5">
        <v>1225458</v>
      </c>
      <c r="AH15" s="5">
        <v>2329015</v>
      </c>
      <c r="AI15" s="5">
        <v>1133106</v>
      </c>
      <c r="AJ15" s="21">
        <f t="shared" si="4"/>
        <v>17124093</v>
      </c>
      <c r="AK15" s="6">
        <v>861787</v>
      </c>
      <c r="AL15" s="6"/>
      <c r="AM15" s="22">
        <f t="shared" si="5"/>
        <v>861787</v>
      </c>
      <c r="AN15" s="22">
        <f t="shared" si="6"/>
        <v>17985880</v>
      </c>
      <c r="AO15" s="9"/>
    </row>
  </sheetData>
  <sheetProtection/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B4:B15">
    <cfRule type="expression" priority="30" dxfId="0">
      <formula>AND(NOT(ISBLANK($A4)),ISBLANK(B4))</formula>
    </cfRule>
  </conditionalFormatting>
  <conditionalFormatting sqref="C4:C15">
    <cfRule type="expression" priority="29" dxfId="0">
      <formula>AND(NOT(ISBLANK(A4)),ISBLANK(C4))</formula>
    </cfRule>
  </conditionalFormatting>
  <conditionalFormatting sqref="D4:D15">
    <cfRule type="expression" priority="28" dxfId="0">
      <formula>AND(NOT(ISBLANK(E4)),ISBLANK(D4))</formula>
    </cfRule>
  </conditionalFormatting>
  <conditionalFormatting sqref="E4:E15">
    <cfRule type="expression" priority="27" dxfId="0">
      <formula>AND(NOT(ISBLANK(D4)),ISBLANK(E4))</formula>
    </cfRule>
  </conditionalFormatting>
  <conditionalFormatting sqref="F4:F15">
    <cfRule type="expression" priority="26" dxfId="0">
      <formula>AND(NOT(ISBLANK(G4)),ISBLANK(F4))</formula>
    </cfRule>
  </conditionalFormatting>
  <conditionalFormatting sqref="G4:G15">
    <cfRule type="expression" priority="25" dxfId="0">
      <formula>AND(NOT(ISBLANK(F4)),ISBLANK(G4))</formula>
    </cfRule>
  </conditionalFormatting>
  <conditionalFormatting sqref="H4:H15">
    <cfRule type="expression" priority="24" dxfId="0">
      <formula>AND(NOT(ISBLANK(I4)),ISBLANK(H4))</formula>
    </cfRule>
  </conditionalFormatting>
  <conditionalFormatting sqref="I4:I15">
    <cfRule type="expression" priority="23" dxfId="0">
      <formula>AND(NOT(ISBLANK(H4)),ISBLANK(I4))</formula>
    </cfRule>
  </conditionalFormatting>
  <conditionalFormatting sqref="J4:J15">
    <cfRule type="expression" priority="22" dxfId="0">
      <formula>AND(NOT(ISBLANK(K4)),ISBLANK(J4))</formula>
    </cfRule>
  </conditionalFormatting>
  <conditionalFormatting sqref="K4:K15">
    <cfRule type="expression" priority="21" dxfId="0">
      <formula>AND(NOT(ISBLANK(J4)),ISBLANK(K4))</formula>
    </cfRule>
  </conditionalFormatting>
  <conditionalFormatting sqref="L4:L15">
    <cfRule type="expression" priority="20" dxfId="0">
      <formula>AND(NOT(ISBLANK(M4)),ISBLANK(L4))</formula>
    </cfRule>
  </conditionalFormatting>
  <conditionalFormatting sqref="M4:M15">
    <cfRule type="expression" priority="19" dxfId="0">
      <formula>AND(NOT(ISBLANK(L4)),ISBLANK(M4))</formula>
    </cfRule>
  </conditionalFormatting>
  <conditionalFormatting sqref="N4:N15">
    <cfRule type="expression" priority="18" dxfId="0">
      <formula>AND(NOT(ISBLANK(O4)),ISBLANK(N4))</formula>
    </cfRule>
  </conditionalFormatting>
  <conditionalFormatting sqref="O4:O15">
    <cfRule type="expression" priority="17" dxfId="0">
      <formula>AND(NOT(ISBLANK(N4)),ISBLANK(O4))</formula>
    </cfRule>
  </conditionalFormatting>
  <conditionalFormatting sqref="R4:R15">
    <cfRule type="expression" priority="16" dxfId="0">
      <formula>AND(NOT(ISBLANK(S4)),ISBLANK(R4))</formula>
    </cfRule>
  </conditionalFormatting>
  <conditionalFormatting sqref="S4:S15">
    <cfRule type="expression" priority="15" dxfId="0">
      <formula>AND(NOT(ISBLANK(R4)),ISBLANK(S4))</formula>
    </cfRule>
  </conditionalFormatting>
  <conditionalFormatting sqref="T4:T15">
    <cfRule type="expression" priority="14" dxfId="0">
      <formula>AND(NOT(ISBLANK(U4)),ISBLANK(T4))</formula>
    </cfRule>
  </conditionalFormatting>
  <conditionalFormatting sqref="U4:U15">
    <cfRule type="expression" priority="13" dxfId="0">
      <formula>AND(NOT(ISBLANK(T4)),ISBLANK(U4))</formula>
    </cfRule>
  </conditionalFormatting>
  <conditionalFormatting sqref="V4:V15">
    <cfRule type="expression" priority="12" dxfId="0">
      <formula>AND(NOT(ISBLANK(W4)),ISBLANK(V4))</formula>
    </cfRule>
  </conditionalFormatting>
  <conditionalFormatting sqref="W4:W15">
    <cfRule type="expression" priority="11" dxfId="0">
      <formula>AND(NOT(ISBLANK(V4)),ISBLANK(W4))</formula>
    </cfRule>
  </conditionalFormatting>
  <conditionalFormatting sqref="X4:X15">
    <cfRule type="expression" priority="10" dxfId="0">
      <formula>AND(NOT(ISBLANK(Y4)),ISBLANK(X4))</formula>
    </cfRule>
  </conditionalFormatting>
  <conditionalFormatting sqref="Y4:Y15">
    <cfRule type="expression" priority="9" dxfId="0">
      <formula>AND(NOT(ISBLANK(X4)),ISBLANK(Y4))</formula>
    </cfRule>
  </conditionalFormatting>
  <conditionalFormatting sqref="B4:B15">
    <cfRule type="expression" priority="8" dxfId="0">
      <formula>AND(NOT(ISBLANK($A4)),ISBLANK(B4))</formula>
    </cfRule>
  </conditionalFormatting>
  <conditionalFormatting sqref="C4:C15">
    <cfRule type="expression" priority="7" dxfId="0">
      <formula>AND(NOT(ISBLANK(A4)),ISBLANK(C4))</formula>
    </cfRule>
  </conditionalFormatting>
  <conditionalFormatting sqref="B4:B15">
    <cfRule type="expression" priority="6" dxfId="0">
      <formula>AND(NOT(ISBLANK($A4)),ISBLANK(B4))</formula>
    </cfRule>
  </conditionalFormatting>
  <conditionalFormatting sqref="C4:C15">
    <cfRule type="expression" priority="5" dxfId="0">
      <formula>AND(NOT(ISBLANK(A4)),ISBLANK(C4))</formula>
    </cfRule>
  </conditionalFormatting>
  <conditionalFormatting sqref="R14">
    <cfRule type="expression" priority="4" dxfId="0">
      <formula>AND(NOT(ISBLANK(S14)),ISBLANK(R14))</formula>
    </cfRule>
  </conditionalFormatting>
  <conditionalFormatting sqref="S14">
    <cfRule type="expression" priority="3" dxfId="0">
      <formula>AND(NOT(ISBLANK(R14)),ISBLANK(S14))</formula>
    </cfRule>
  </conditionalFormatting>
  <conditionalFormatting sqref="T14">
    <cfRule type="expression" priority="2" dxfId="0">
      <formula>AND(NOT(ISBLANK(U14)),ISBLANK(T14))</formula>
    </cfRule>
  </conditionalFormatting>
  <conditionalFormatting sqref="U14">
    <cfRule type="expression" priority="1" dxfId="0">
      <formula>AND(NOT(ISBLANK(T14)),ISBLANK(U14))</formula>
    </cfRule>
  </conditionalFormatting>
  <dataValidations count="7">
    <dataValidation type="decimal" operator="greaterThanOrEqual" allowBlank="1" showInputMessage="1" showErrorMessage="1" sqref="AD4:AI15 AK4:AL15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5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5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5">
      <formula1>INDIRECT("List_of_organisations")</formula1>
    </dataValidation>
    <dataValidation operator="lessThanOrEqual" allowBlank="1" showInputMessage="1" showErrorMessage="1" error="FTE cannot be greater than Headcount&#10;" sqref="AO1 AB1 P2 A1:C1 R1 P4:Q15 AB3:AC15 AO4:AO15"/>
    <dataValidation type="custom" allowBlank="1" showInputMessage="1" showErrorMessage="1" errorTitle="Headcount" error="The value entered in the headcount field must be greater than or equal to the value entered in the FTE field." sqref="F4:F15 H4:H15 J4:J15 L4:L15 N4:N15 V4:V15 X4:X15 D4:D15 R4:R15 T4:T15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15 G4:G15 I4:I15 K4:K15 O4:O15 W4:W15 Y4:Y15 E4:E15 S4:S15 U4:U15">
      <formula1>M4&lt;=L4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Millet</dc:creator>
  <cp:keywords/>
  <dc:description/>
  <cp:lastModifiedBy>Sean Conner</cp:lastModifiedBy>
  <dcterms:created xsi:type="dcterms:W3CDTF">2012-09-21T07:16:47Z</dcterms:created>
  <dcterms:modified xsi:type="dcterms:W3CDTF">2012-09-27T11:59:22Z</dcterms:modified>
  <cp:category/>
  <cp:version/>
  <cp:contentType/>
  <cp:contentStatus/>
</cp:coreProperties>
</file>