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6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<sst xmlns="http://schemas.openxmlformats.org/spreadsheetml/2006/main" count="812" uniqueCount="500">
  <si>
    <t>NORTH EAST</t>
  </si>
  <si>
    <t>Northumberland</t>
  </si>
  <si>
    <t>Alnwick</t>
  </si>
  <si>
    <t>Berwick</t>
  </si>
  <si>
    <t>Blyth Valley</t>
  </si>
  <si>
    <t>Castle Morpeth</t>
  </si>
  <si>
    <t>Tynedale</t>
  </si>
  <si>
    <t>Wansbeck</t>
  </si>
  <si>
    <t>Newcastle</t>
  </si>
  <si>
    <t>North Tyneside</t>
  </si>
  <si>
    <t>Gateshead</t>
  </si>
  <si>
    <t>South Tyneside</t>
  </si>
  <si>
    <t>Sunderland</t>
  </si>
  <si>
    <t>County Durham</t>
  </si>
  <si>
    <t>Chester le Street</t>
  </si>
  <si>
    <t>Derwentside</t>
  </si>
  <si>
    <t>Durham</t>
  </si>
  <si>
    <t>Easington</t>
  </si>
  <si>
    <t>Sedgefield</t>
  </si>
  <si>
    <t>Teesdale</t>
  </si>
  <si>
    <t>Wear Valley</t>
  </si>
  <si>
    <t>Darlington</t>
  </si>
  <si>
    <t>Stockton</t>
  </si>
  <si>
    <t>Hartlepool</t>
  </si>
  <si>
    <t>Redcar &amp; Cleveland</t>
  </si>
  <si>
    <t>Middlesbrough</t>
  </si>
  <si>
    <t>LA Based</t>
  </si>
  <si>
    <t>Population</t>
  </si>
  <si>
    <t>All Deaths</t>
  </si>
  <si>
    <t>Rate per</t>
  </si>
  <si>
    <t>NORTH WEST</t>
  </si>
  <si>
    <t>Cumbria</t>
  </si>
  <si>
    <t>Allerdale</t>
  </si>
  <si>
    <t>Barrow</t>
  </si>
  <si>
    <t>Carlisle</t>
  </si>
  <si>
    <t>Copeland</t>
  </si>
  <si>
    <t>Eden</t>
  </si>
  <si>
    <t>S Lakeland</t>
  </si>
  <si>
    <t>N Lancashire</t>
  </si>
  <si>
    <t>Lancaster</t>
  </si>
  <si>
    <t>Fylde</t>
  </si>
  <si>
    <t>Wyre</t>
  </si>
  <si>
    <t>Blackpool</t>
  </si>
  <si>
    <t>Central Lancashire</t>
  </si>
  <si>
    <t>Preston</t>
  </si>
  <si>
    <t>Chorley</t>
  </si>
  <si>
    <t>South Ribble</t>
  </si>
  <si>
    <t>W Lancashire</t>
  </si>
  <si>
    <t>E Lancashire</t>
  </si>
  <si>
    <t>Hyndburn</t>
  </si>
  <si>
    <t>Ribble Valley</t>
  </si>
  <si>
    <t>Burnley</t>
  </si>
  <si>
    <t>Pendle</t>
  </si>
  <si>
    <t>Rossendale</t>
  </si>
  <si>
    <t>Blackburn</t>
  </si>
  <si>
    <t>Sefton</t>
  </si>
  <si>
    <t>Wirral</t>
  </si>
  <si>
    <t>Liverpool</t>
  </si>
  <si>
    <t>Knowsley</t>
  </si>
  <si>
    <t>Halton &amp; St Helens</t>
  </si>
  <si>
    <t>Halton</t>
  </si>
  <si>
    <t>St Helens</t>
  </si>
  <si>
    <t>Warrington</t>
  </si>
  <si>
    <t>Ellesmere Port &amp; N</t>
  </si>
  <si>
    <t>Cheshire West</t>
  </si>
  <si>
    <t>Central Cheshire</t>
  </si>
  <si>
    <t>East Cheshire</t>
  </si>
  <si>
    <t>Ashton Leigh Wigan</t>
  </si>
  <si>
    <t>Wigan</t>
  </si>
  <si>
    <t>Bolton</t>
  </si>
  <si>
    <t>Bury</t>
  </si>
  <si>
    <t>Rochdale Heywood</t>
  </si>
  <si>
    <t>Rochdale</t>
  </si>
  <si>
    <t>Salford</t>
  </si>
  <si>
    <t>Trafford</t>
  </si>
  <si>
    <t>Manchester</t>
  </si>
  <si>
    <t>Oldham</t>
  </si>
  <si>
    <t>Tameside &amp; Gloss</t>
  </si>
  <si>
    <t>Tameside &amp; Glossop</t>
  </si>
  <si>
    <t>Stockport</t>
  </si>
  <si>
    <t>YORKSHIRE &amp; H</t>
  </si>
  <si>
    <t>N Yorkshire &amp; York</t>
  </si>
  <si>
    <t>Hambleton</t>
  </si>
  <si>
    <t>Richmondshire</t>
  </si>
  <si>
    <t>Craven</t>
  </si>
  <si>
    <t>Harrogate</t>
  </si>
  <si>
    <t>Scarborough</t>
  </si>
  <si>
    <t>Ryedale</t>
  </si>
  <si>
    <t>Selby</t>
  </si>
  <si>
    <t>York</t>
  </si>
  <si>
    <t>East Riding</t>
  </si>
  <si>
    <t>Hull</t>
  </si>
  <si>
    <t>N Lincolnshire</t>
  </si>
  <si>
    <t>NE Lincolnshire</t>
  </si>
  <si>
    <t>Bradford</t>
  </si>
  <si>
    <t>Calderdale</t>
  </si>
  <si>
    <t>Leeds</t>
  </si>
  <si>
    <t>Kirklees</t>
  </si>
  <si>
    <t>Wakefield</t>
  </si>
  <si>
    <t>Barnsley</t>
  </si>
  <si>
    <t>Sheffield</t>
  </si>
  <si>
    <t>Rotherham</t>
  </si>
  <si>
    <t>Doncaster</t>
  </si>
  <si>
    <t>EAST MIDLANDS</t>
  </si>
  <si>
    <t>Derbyshire County</t>
  </si>
  <si>
    <t>High Peak &amp; Dales</t>
  </si>
  <si>
    <t>Chesterfield</t>
  </si>
  <si>
    <t>NE Derbyshire</t>
  </si>
  <si>
    <t>Derbyshire Dales &amp; S</t>
  </si>
  <si>
    <t>Amber Valley</t>
  </si>
  <si>
    <t>Erewash</t>
  </si>
  <si>
    <t>Derby City</t>
  </si>
  <si>
    <t>Derby</t>
  </si>
  <si>
    <t>Nottingham City</t>
  </si>
  <si>
    <t>Nottingham</t>
  </si>
  <si>
    <t>Nottinghamshire</t>
  </si>
  <si>
    <t>Ashfield</t>
  </si>
  <si>
    <t>Broxtowe</t>
  </si>
  <si>
    <t>Gedling</t>
  </si>
  <si>
    <t>Mansfield</t>
  </si>
  <si>
    <t>Newark &amp; Sherwood</t>
  </si>
  <si>
    <t>Rushcliffe</t>
  </si>
  <si>
    <t>Bassetlaw</t>
  </si>
  <si>
    <t>Lincolnshire</t>
  </si>
  <si>
    <t>W Lincolnshire</t>
  </si>
  <si>
    <t>E Lincolnshire</t>
  </si>
  <si>
    <t>Lincolnshire SW</t>
  </si>
  <si>
    <t>Leicestershire</t>
  </si>
  <si>
    <t>Rutland</t>
  </si>
  <si>
    <t>Blaby</t>
  </si>
  <si>
    <t>Charnwood</t>
  </si>
  <si>
    <t>Harborough</t>
  </si>
  <si>
    <t>Hinckley &amp; Bosworth</t>
  </si>
  <si>
    <t>Melton</t>
  </si>
  <si>
    <t>NW Leicestershire</t>
  </si>
  <si>
    <t>Oadby &amp; Wigston</t>
  </si>
  <si>
    <t>Northamptonshire</t>
  </si>
  <si>
    <t>Corby</t>
  </si>
  <si>
    <t>Daventry</t>
  </si>
  <si>
    <t>E Northants</t>
  </si>
  <si>
    <t>Kettering</t>
  </si>
  <si>
    <t>Northampton</t>
  </si>
  <si>
    <t>S Northants</t>
  </si>
  <si>
    <t>Wellingborough</t>
  </si>
  <si>
    <t>Leicester City</t>
  </si>
  <si>
    <t>Leicester</t>
  </si>
  <si>
    <t>WEST MIDLANDS</t>
  </si>
  <si>
    <t xml:space="preserve">Wolverhampton </t>
  </si>
  <si>
    <t>Wolverhampton</t>
  </si>
  <si>
    <t>Walsall</t>
  </si>
  <si>
    <t>Dudley</t>
  </si>
  <si>
    <t>Sandwell</t>
  </si>
  <si>
    <t>Birmingham E &amp; N</t>
  </si>
  <si>
    <t>North Birmingham</t>
  </si>
  <si>
    <t>Eastern Birmingham</t>
  </si>
  <si>
    <t>Heart of Birmingham</t>
  </si>
  <si>
    <t>South Birmingham</t>
  </si>
  <si>
    <t>Solihull</t>
  </si>
  <si>
    <t>Shropshire County</t>
  </si>
  <si>
    <t>Bridgnorth</t>
  </si>
  <si>
    <t>N Shropshire</t>
  </si>
  <si>
    <t>Oswestry</t>
  </si>
  <si>
    <t>Shrewsbury</t>
  </si>
  <si>
    <t>S Shropshire</t>
  </si>
  <si>
    <t>Telford &amp; Wrekin</t>
  </si>
  <si>
    <t>N Staffordshire</t>
  </si>
  <si>
    <t>Newcastle u Lyme</t>
  </si>
  <si>
    <t>Staffs Moorlands</t>
  </si>
  <si>
    <t>Stoke on Trent</t>
  </si>
  <si>
    <t>South Stoke</t>
  </si>
  <si>
    <t>North Stoke</t>
  </si>
  <si>
    <t>S Staffordshire</t>
  </si>
  <si>
    <t>Cannock</t>
  </si>
  <si>
    <t>E Staffordshire</t>
  </si>
  <si>
    <t>Lichfield</t>
  </si>
  <si>
    <t>Stafford</t>
  </si>
  <si>
    <t>Tamworth</t>
  </si>
  <si>
    <t>Herefordshire</t>
  </si>
  <si>
    <t>Worcestershire</t>
  </si>
  <si>
    <t>Bromsgrove</t>
  </si>
  <si>
    <t>Malvern</t>
  </si>
  <si>
    <t>Redditch</t>
  </si>
  <si>
    <t>Worcester</t>
  </si>
  <si>
    <t>Wychavon</t>
  </si>
  <si>
    <t>Wyre Forest</t>
  </si>
  <si>
    <t>Warwickshire</t>
  </si>
  <si>
    <t>N Warwickshire</t>
  </si>
  <si>
    <t>Nuneaton &amp; Bedw</t>
  </si>
  <si>
    <t>Rugby</t>
  </si>
  <si>
    <t>Stratford</t>
  </si>
  <si>
    <t>Warwick</t>
  </si>
  <si>
    <t>Coventry</t>
  </si>
  <si>
    <t>EAST OF ENGLAND</t>
  </si>
  <si>
    <t>Peterborough</t>
  </si>
  <si>
    <t>Cambridgeshire</t>
  </si>
  <si>
    <t>Cambridge</t>
  </si>
  <si>
    <t>E Cambridgeshire</t>
  </si>
  <si>
    <t>Fenland</t>
  </si>
  <si>
    <t>Huntingdonshire</t>
  </si>
  <si>
    <t>S Cambridgeshire</t>
  </si>
  <si>
    <t>Norfolk</t>
  </si>
  <si>
    <t>Broadland</t>
  </si>
  <si>
    <t>Norwich</t>
  </si>
  <si>
    <t>Gt Yarmouth &amp; W</t>
  </si>
  <si>
    <t>Great Yarmouth</t>
  </si>
  <si>
    <t>Waveney</t>
  </si>
  <si>
    <t>Suffolk</t>
  </si>
  <si>
    <t>Suffolk Coastal</t>
  </si>
  <si>
    <t>Ipswich</t>
  </si>
  <si>
    <t>West Essex</t>
  </si>
  <si>
    <t>Uttlesford</t>
  </si>
  <si>
    <t>Harlow</t>
  </si>
  <si>
    <t>Epping Forest</t>
  </si>
  <si>
    <t>NE Essex</t>
  </si>
  <si>
    <t>Colchester</t>
  </si>
  <si>
    <t>Tendring</t>
  </si>
  <si>
    <t>Mid Essex</t>
  </si>
  <si>
    <t>Braintree</t>
  </si>
  <si>
    <t>Chelmsford</t>
  </si>
  <si>
    <t>Maldon</t>
  </si>
  <si>
    <t>SW Essex</t>
  </si>
  <si>
    <t>Brentwood</t>
  </si>
  <si>
    <t>Thurrock</t>
  </si>
  <si>
    <t>Basildon</t>
  </si>
  <si>
    <t>SE Essex</t>
  </si>
  <si>
    <t>Castle Point</t>
  </si>
  <si>
    <t>Southend</t>
  </si>
  <si>
    <t>Bedfordshire</t>
  </si>
  <si>
    <t>Bedford</t>
  </si>
  <si>
    <t>Mid Bedfordshire</t>
  </si>
  <si>
    <t>S Bedfordshire</t>
  </si>
  <si>
    <t>Luton</t>
  </si>
  <si>
    <t>E &amp; N Hertfordshire</t>
  </si>
  <si>
    <t>Broxbourne</t>
  </si>
  <si>
    <t>E hertfordshire</t>
  </si>
  <si>
    <t>N Hertfordshire</t>
  </si>
  <si>
    <t>Stevenage</t>
  </si>
  <si>
    <t>Welwyn/Hatfield</t>
  </si>
  <si>
    <t>W Hertfordshire</t>
  </si>
  <si>
    <t>St Albans &amp; Harp</t>
  </si>
  <si>
    <t>Dacorum</t>
  </si>
  <si>
    <t>Watford</t>
  </si>
  <si>
    <t>Three Rivers</t>
  </si>
  <si>
    <t>Hertsmere</t>
  </si>
  <si>
    <t>Rochford</t>
  </si>
  <si>
    <t>LONDON</t>
  </si>
  <si>
    <t>Brent</t>
  </si>
  <si>
    <t>Ealing</t>
  </si>
  <si>
    <t>Hammersmith &amp; F</t>
  </si>
  <si>
    <t>Harrow</t>
  </si>
  <si>
    <t>Hillingdon</t>
  </si>
  <si>
    <t>Hounslow</t>
  </si>
  <si>
    <t>Kensington &amp; Ch</t>
  </si>
  <si>
    <t>Westminster</t>
  </si>
  <si>
    <t>Barnet</t>
  </si>
  <si>
    <t>Camden</t>
  </si>
  <si>
    <t>Enfield</t>
  </si>
  <si>
    <t>Harringey</t>
  </si>
  <si>
    <t>Islington</t>
  </si>
  <si>
    <t>Barking &amp; Dag</t>
  </si>
  <si>
    <t>City &amp; Hackney</t>
  </si>
  <si>
    <t>City</t>
  </si>
  <si>
    <t>Hackney</t>
  </si>
  <si>
    <t>Havering</t>
  </si>
  <si>
    <t>Newham</t>
  </si>
  <si>
    <t>Redbridge</t>
  </si>
  <si>
    <t>Tower Hamlets</t>
  </si>
  <si>
    <t>Waltham Forest</t>
  </si>
  <si>
    <t>Bexley</t>
  </si>
  <si>
    <t>Bromley</t>
  </si>
  <si>
    <t>Greenwich</t>
  </si>
  <si>
    <t>Lambeth</t>
  </si>
  <si>
    <t>Lewisham</t>
  </si>
  <si>
    <t>Southwark</t>
  </si>
  <si>
    <t>Croydon</t>
  </si>
  <si>
    <t>Kingston</t>
  </si>
  <si>
    <t>Richmond &amp; Twick</t>
  </si>
  <si>
    <t>Sutton &amp; Merton</t>
  </si>
  <si>
    <t>Sutton</t>
  </si>
  <si>
    <t>Merton</t>
  </si>
  <si>
    <t>Wandsworth</t>
  </si>
  <si>
    <t>Richmond</t>
  </si>
  <si>
    <t>SOUTH CENTRAL</t>
  </si>
  <si>
    <t>Hampshire</t>
  </si>
  <si>
    <t>Basingstoke</t>
  </si>
  <si>
    <t>E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</si>
  <si>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</si>
  <si>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</si>
  <si>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</si>
  <si>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</si>
  <si>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</si>
  <si>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</si>
  <si>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</si>
  <si>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</si>
  <si>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</si>
  <si>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Southampton City</t>
  </si>
  <si>
    <t>Southampton</t>
  </si>
  <si>
    <t>Portsmouth City</t>
  </si>
  <si>
    <t>Portsmouth</t>
  </si>
  <si>
    <t>Isle of Wight</t>
  </si>
  <si>
    <t>Oxfordshire</t>
  </si>
  <si>
    <t>Cherwell Vale</t>
  </si>
  <si>
    <t>NE Oxfordshire</t>
  </si>
  <si>
    <t>Oxford City</t>
  </si>
  <si>
    <t>SW Oxfordshire</t>
  </si>
  <si>
    <t>SE Oxfordshire</t>
  </si>
  <si>
    <t>Milton Keynes</t>
  </si>
  <si>
    <t>Buckinghamshire</t>
  </si>
  <si>
    <t>Vale of Aylesbury</t>
  </si>
  <si>
    <t>Wycombe</t>
  </si>
  <si>
    <t>Chiltern &amp; S Bucks</t>
  </si>
  <si>
    <t>Berkshire West</t>
  </si>
  <si>
    <t>West Berkshire</t>
  </si>
  <si>
    <t>Reading</t>
  </si>
  <si>
    <t>Wokingham</t>
  </si>
  <si>
    <t>Berkshire East</t>
  </si>
  <si>
    <t>Bracknell Forest</t>
  </si>
  <si>
    <t>Windsor, Ascot, Maid</t>
  </si>
  <si>
    <t>Slough</t>
  </si>
  <si>
    <t>SOUTH EAST COAST</t>
  </si>
  <si>
    <t>Surrey</t>
  </si>
  <si>
    <t>N Surrey</t>
  </si>
  <si>
    <t>Surrey Heath &amp; Wok</t>
  </si>
  <si>
    <t>E Elmbridge &amp; Mid S</t>
  </si>
  <si>
    <t>E Surrey</t>
  </si>
  <si>
    <t>Guildford &amp; Waverley</t>
  </si>
  <si>
    <t>West Sussex</t>
  </si>
  <si>
    <t>Adur</t>
  </si>
  <si>
    <t>Arun</t>
  </si>
  <si>
    <t>Chichester</t>
  </si>
  <si>
    <t>Crawley</t>
  </si>
  <si>
    <t>Horsham</t>
  </si>
  <si>
    <t>Mid Sussex</t>
  </si>
  <si>
    <t>Worthing</t>
  </si>
  <si>
    <t>Brighton &amp; Hove</t>
  </si>
  <si>
    <t>E Sussex Downs</t>
  </si>
  <si>
    <t>Hastings &amp; Rother</t>
  </si>
  <si>
    <t>Rother</t>
  </si>
  <si>
    <t>Hastings</t>
  </si>
  <si>
    <t>West Kent</t>
  </si>
  <si>
    <t>Medway</t>
  </si>
  <si>
    <t>E &amp; Coastal Kent</t>
  </si>
  <si>
    <t>Swale</t>
  </si>
  <si>
    <t>Ashford</t>
  </si>
  <si>
    <t>Shepway</t>
  </si>
  <si>
    <t>Eastbourne</t>
  </si>
  <si>
    <t>Wealden</t>
  </si>
  <si>
    <t>Lewes</t>
  </si>
  <si>
    <t>SOUTH WEST</t>
  </si>
  <si>
    <t>Gloucestershire</t>
  </si>
  <si>
    <t>Cheltenham</t>
  </si>
  <si>
    <t>Cotswold</t>
  </si>
  <si>
    <t>Forest of Dean</t>
  </si>
  <si>
    <t>Gloucester</t>
  </si>
  <si>
    <t>Stroud</t>
  </si>
  <si>
    <t>Tewkesbury</t>
  </si>
  <si>
    <t>S Gloucestershire</t>
  </si>
  <si>
    <t>Bristol</t>
  </si>
  <si>
    <t>North Somerset</t>
  </si>
  <si>
    <t>Bath &amp; NE Somerset</t>
  </si>
  <si>
    <t>Swindon</t>
  </si>
  <si>
    <t>Wiltshire</t>
  </si>
  <si>
    <t>Kennet</t>
  </si>
  <si>
    <t>N Wiltshire</t>
  </si>
  <si>
    <t>Salisbury</t>
  </si>
  <si>
    <t>W Wiltshire</t>
  </si>
  <si>
    <t>Somerset</t>
  </si>
  <si>
    <t>Mendip</t>
  </si>
  <si>
    <t>Sedgemoor</t>
  </si>
  <si>
    <t>S Somerset</t>
  </si>
  <si>
    <t>Taunton Deane</t>
  </si>
  <si>
    <t>W Somerset</t>
  </si>
  <si>
    <t>Dorset</t>
  </si>
  <si>
    <t>Christchurch</t>
  </si>
  <si>
    <t>N Dorset</t>
  </si>
  <si>
    <t>Purbeck</t>
  </si>
  <si>
    <t>W Dorset</t>
  </si>
  <si>
    <t>Weymouth &amp; Port</t>
  </si>
  <si>
    <t>Bournemouth &amp; P</t>
  </si>
  <si>
    <t>Bournemouth</t>
  </si>
  <si>
    <t>Poole</t>
  </si>
  <si>
    <t>Cornwall &amp; Isles</t>
  </si>
  <si>
    <t>Caradon</t>
  </si>
  <si>
    <t>Carrick</t>
  </si>
  <si>
    <t>Kerrier</t>
  </si>
  <si>
    <t>N Cornwall</t>
  </si>
  <si>
    <t>Penwith</t>
  </si>
  <si>
    <t>Restormel</t>
  </si>
  <si>
    <t>Isles of Scilly</t>
  </si>
  <si>
    <t>Plymouth</t>
  </si>
  <si>
    <t>Devon</t>
  </si>
  <si>
    <t>E Devon</t>
  </si>
  <si>
    <t>Exeter</t>
  </si>
  <si>
    <t>Mid Devon</t>
  </si>
  <si>
    <t>N Devon</t>
  </si>
  <si>
    <t>S Hams</t>
  </si>
  <si>
    <t>Teignbridge</t>
  </si>
  <si>
    <t>Torridge</t>
  </si>
  <si>
    <t>W Devon</t>
  </si>
  <si>
    <t>Torbay</t>
  </si>
  <si>
    <t>IMD 2004</t>
  </si>
  <si>
    <t>INDEX</t>
  </si>
  <si>
    <t>Value</t>
  </si>
  <si>
    <t>LA Score</t>
  </si>
  <si>
    <t>PCT Score</t>
  </si>
  <si>
    <t>E Dorset</t>
  </si>
  <si>
    <t>Deprivation</t>
  </si>
  <si>
    <t>Modifer</t>
  </si>
  <si>
    <t>Weighted</t>
  </si>
  <si>
    <t>Index</t>
  </si>
  <si>
    <t>Cancer</t>
  </si>
  <si>
    <t>Deaths</t>
  </si>
  <si>
    <t>VALUE</t>
  </si>
  <si>
    <t>Modified</t>
  </si>
  <si>
    <t>Index Value</t>
  </si>
  <si>
    <t>Circulatory</t>
  </si>
  <si>
    <t>2003-05</t>
  </si>
  <si>
    <t>Mid 2005</t>
  </si>
  <si>
    <t>Western Cheshire</t>
  </si>
  <si>
    <t>Central &amp; E Cheshire</t>
  </si>
  <si>
    <t>North Tees</t>
  </si>
  <si>
    <t>CHD</t>
  </si>
  <si>
    <t>COPD</t>
  </si>
  <si>
    <t>Stroke</t>
  </si>
  <si>
    <t>Breckland</t>
  </si>
  <si>
    <t>Kings Lynn</t>
  </si>
  <si>
    <t>N Norfolk</t>
  </si>
  <si>
    <t>S Norfolk</t>
  </si>
  <si>
    <t>Babergh</t>
  </si>
  <si>
    <t>Forest Heath</t>
  </si>
  <si>
    <t>Mid Suffolk</t>
  </si>
  <si>
    <t>St Edmundsbury</t>
  </si>
  <si>
    <t>Dartford</t>
  </si>
  <si>
    <t>Gravesham</t>
  </si>
  <si>
    <t>Maidstone</t>
  </si>
  <si>
    <t>Sevenoaks</t>
  </si>
  <si>
    <t>Tonbridge</t>
  </si>
  <si>
    <t>Tunbridge Wells</t>
  </si>
  <si>
    <t>Canterbury</t>
  </si>
  <si>
    <t>Dover</t>
  </si>
  <si>
    <t>Thanet</t>
  </si>
  <si>
    <t>Not coterminous</t>
  </si>
  <si>
    <t>with LA boundaries</t>
  </si>
  <si>
    <t>ENGLAND</t>
  </si>
  <si>
    <t>PCT</t>
  </si>
  <si>
    <t>Investment</t>
  </si>
  <si>
    <t>Voluntary</t>
  </si>
  <si>
    <t>Services</t>
  </si>
  <si>
    <t>NHS</t>
  </si>
  <si>
    <t>Investment in</t>
  </si>
  <si>
    <t>Total</t>
  </si>
  <si>
    <t>Per head of</t>
  </si>
  <si>
    <t>Middlesborough</t>
  </si>
  <si>
    <t>PCT Population</t>
  </si>
  <si>
    <t>Heywood Middleton</t>
  </si>
  <si>
    <t>Kensington &amp; CH</t>
  </si>
  <si>
    <t>Haringey</t>
  </si>
  <si>
    <t>Barking &amp; Dagenham</t>
  </si>
  <si>
    <t>City &amp; hackney</t>
  </si>
  <si>
    <t>As % of England</t>
  </si>
  <si>
    <t>Average</t>
  </si>
  <si>
    <t>Differential Need</t>
  </si>
  <si>
    <t>Per Head of</t>
  </si>
  <si>
    <t>Population as %</t>
  </si>
  <si>
    <t>Need</t>
  </si>
  <si>
    <t>of average PCT</t>
  </si>
  <si>
    <t>Paediatric</t>
  </si>
  <si>
    <t>Palliative</t>
  </si>
  <si>
    <t>Care</t>
  </si>
  <si>
    <t>Per death</t>
  </si>
  <si>
    <t>Annual</t>
  </si>
  <si>
    <t>Incidence of</t>
  </si>
  <si>
    <t>per death as</t>
  </si>
  <si>
    <t>% of England</t>
  </si>
  <si>
    <t>per death</t>
  </si>
  <si>
    <t>Additional</t>
  </si>
  <si>
    <t>Required to</t>
  </si>
  <si>
    <t>Match Average</t>
  </si>
  <si>
    <t>Reflect</t>
  </si>
  <si>
    <t>Incidence</t>
  </si>
  <si>
    <t>of deaths</t>
  </si>
  <si>
    <t>Net</t>
  </si>
  <si>
    <t>Required</t>
  </si>
  <si>
    <t>Reflecting</t>
  </si>
  <si>
    <t xml:space="preserve">Investment </t>
  </si>
  <si>
    <t>Required tto</t>
  </si>
  <si>
    <t>Differential</t>
  </si>
  <si>
    <t>Population Need</t>
  </si>
  <si>
    <t>Net investment</t>
  </si>
  <si>
    <t>Population need</t>
  </si>
  <si>
    <t>Modifier</t>
  </si>
  <si>
    <t>Using 1.5 as</t>
  </si>
  <si>
    <t>Maximum</t>
  </si>
  <si>
    <t>Modified Index</t>
  </si>
  <si>
    <t>Value Using</t>
  </si>
  <si>
    <t>1.5 as Maximum</t>
  </si>
  <si>
    <t>Differential need</t>
  </si>
  <si>
    <t>using Index Value</t>
  </si>
  <si>
    <t>as in Col BB</t>
  </si>
  <si>
    <t xml:space="preserve">Net investment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</si>
</sst>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K442"/>
  <sheetViews>
    <sheetView tabSelected="1" workbookViewId="0" topLeftCell="AZ409">
      <selection activeCell="BD441" sqref="BD441"/>
    </sheetView>
  </sheetViews>
  <sheetFormatPr defaultColWidth="8.8515625" defaultRowHeight="12.75"/>
  <cols>
    <col min="1" max="2" width="15.7109375" style="0" customWidth="1"/>
    <col min="3" max="3" width="10.28125" style="0" customWidth="1"/>
    <col min="4" max="4" width="17.7109375" style="0" customWidth="1"/>
    <col min="5" max="5" width="10.28125" style="0" customWidth="1"/>
    <col min="6" max="42" width="8.8515625" style="0" customWidth="1"/>
    <col min="43" max="46" width="15.7109375" style="0" customWidth="1"/>
    <col min="47" max="48" width="12.7109375" style="0" customWidth="1"/>
    <col min="49" max="56" width="15.7109375" style="0" customWidth="1"/>
    <col min="57" max="63" width="12.7109375" style="0" customWidth="1"/>
  </cols>
  <sheetData>
    <row r="1" spans="2:63" ht="12">
      <c r="B1" s="1" t="s">
        <v>26</v>
      </c>
      <c r="C1" s="1" t="s">
        <v>27</v>
      </c>
      <c r="D1" s="1" t="s">
        <v>441</v>
      </c>
      <c r="E1" s="1" t="s">
        <v>27</v>
      </c>
      <c r="G1" s="1" t="s">
        <v>28</v>
      </c>
      <c r="H1" s="1" t="s">
        <v>29</v>
      </c>
      <c r="I1" s="1" t="s">
        <v>401</v>
      </c>
      <c r="J1" s="1" t="s">
        <v>400</v>
      </c>
      <c r="K1" s="1" t="s">
        <v>400</v>
      </c>
      <c r="L1" s="1" t="s">
        <v>406</v>
      </c>
      <c r="N1" s="1" t="s">
        <v>408</v>
      </c>
      <c r="P1" s="1" t="s">
        <v>409</v>
      </c>
      <c r="R1" s="1" t="s">
        <v>410</v>
      </c>
      <c r="S1" s="1" t="s">
        <v>29</v>
      </c>
      <c r="T1" s="1" t="s">
        <v>401</v>
      </c>
      <c r="U1" s="1" t="s">
        <v>413</v>
      </c>
      <c r="W1" s="1" t="s">
        <v>415</v>
      </c>
      <c r="X1" s="1" t="s">
        <v>29</v>
      </c>
      <c r="AB1" s="1" t="s">
        <v>421</v>
      </c>
      <c r="AC1" s="1" t="s">
        <v>29</v>
      </c>
      <c r="AD1" s="1" t="s">
        <v>401</v>
      </c>
      <c r="AE1" s="1" t="s">
        <v>413</v>
      </c>
      <c r="AG1" s="1" t="s">
        <v>422</v>
      </c>
      <c r="AH1" s="1" t="s">
        <v>29</v>
      </c>
      <c r="AI1" s="1" t="s">
        <v>401</v>
      </c>
      <c r="AJ1" s="1" t="s">
        <v>413</v>
      </c>
      <c r="AL1" s="1" t="s">
        <v>423</v>
      </c>
      <c r="AM1" s="1" t="s">
        <v>29</v>
      </c>
      <c r="AN1" s="1" t="s">
        <v>401</v>
      </c>
      <c r="AO1" s="1" t="s">
        <v>413</v>
      </c>
      <c r="AP1" s="1"/>
      <c r="AQ1" s="1" t="s">
        <v>444</v>
      </c>
      <c r="AR1" s="1" t="s">
        <v>453</v>
      </c>
      <c r="AS1" s="1" t="s">
        <v>449</v>
      </c>
      <c r="AT1" s="1" t="s">
        <v>449</v>
      </c>
      <c r="AU1" s="1" t="s">
        <v>450</v>
      </c>
      <c r="AV1" s="1" t="s">
        <v>445</v>
      </c>
      <c r="AW1" s="1" t="s">
        <v>445</v>
      </c>
      <c r="AX1" s="1" t="s">
        <v>461</v>
      </c>
      <c r="AY1" s="1" t="s">
        <v>484</v>
      </c>
      <c r="AZ1" s="1" t="s">
        <v>488</v>
      </c>
      <c r="BA1" s="1" t="s">
        <v>406</v>
      </c>
      <c r="BB1" s="1" t="s">
        <v>493</v>
      </c>
      <c r="BC1" s="1" t="s">
        <v>445</v>
      </c>
      <c r="BD1" s="1" t="s">
        <v>499</v>
      </c>
      <c r="BE1" s="1" t="s">
        <v>449</v>
      </c>
      <c r="BF1" s="1" t="s">
        <v>470</v>
      </c>
      <c r="BG1" s="1" t="s">
        <v>445</v>
      </c>
      <c r="BH1" s="1" t="s">
        <v>445</v>
      </c>
      <c r="BI1" s="1" t="s">
        <v>475</v>
      </c>
      <c r="BJ1" s="1" t="s">
        <v>445</v>
      </c>
      <c r="BK1" s="1" t="s">
        <v>481</v>
      </c>
    </row>
    <row r="2" spans="3:63" ht="12">
      <c r="C2" s="1" t="s">
        <v>417</v>
      </c>
      <c r="D2" s="1" t="s">
        <v>442</v>
      </c>
      <c r="G2" s="1" t="s">
        <v>416</v>
      </c>
      <c r="H2" s="3">
        <v>100000</v>
      </c>
      <c r="I2" s="1" t="s">
        <v>402</v>
      </c>
      <c r="J2" s="1" t="s">
        <v>403</v>
      </c>
      <c r="K2" s="1" t="s">
        <v>404</v>
      </c>
      <c r="L2" s="1" t="s">
        <v>407</v>
      </c>
      <c r="N2" s="1" t="s">
        <v>27</v>
      </c>
      <c r="P2" s="1" t="s">
        <v>402</v>
      </c>
      <c r="R2" s="1" t="s">
        <v>411</v>
      </c>
      <c r="S2" s="3">
        <v>100000</v>
      </c>
      <c r="T2" s="1" t="s">
        <v>412</v>
      </c>
      <c r="U2" s="1" t="s">
        <v>414</v>
      </c>
      <c r="W2" s="1" t="s">
        <v>411</v>
      </c>
      <c r="X2" s="3">
        <v>100000</v>
      </c>
      <c r="AB2" s="1" t="s">
        <v>411</v>
      </c>
      <c r="AC2" s="3">
        <v>100000</v>
      </c>
      <c r="AD2" s="1" t="s">
        <v>412</v>
      </c>
      <c r="AE2" s="1" t="s">
        <v>414</v>
      </c>
      <c r="AG2" s="1" t="s">
        <v>411</v>
      </c>
      <c r="AH2" s="3">
        <v>100000</v>
      </c>
      <c r="AI2" s="1" t="s">
        <v>412</v>
      </c>
      <c r="AJ2" s="1" t="s">
        <v>414</v>
      </c>
      <c r="AL2" s="1" t="s">
        <v>411</v>
      </c>
      <c r="AM2" s="3">
        <v>100000</v>
      </c>
      <c r="AN2" s="1" t="s">
        <v>412</v>
      </c>
      <c r="AO2" s="1" t="s">
        <v>414</v>
      </c>
      <c r="AP2" s="1"/>
      <c r="AS2" s="1" t="s">
        <v>446</v>
      </c>
      <c r="AT2" s="1" t="s">
        <v>448</v>
      </c>
      <c r="AU2" s="1" t="s">
        <v>445</v>
      </c>
      <c r="AV2" s="1" t="s">
        <v>451</v>
      </c>
      <c r="AW2" s="1" t="s">
        <v>451</v>
      </c>
      <c r="AX2" s="1" t="s">
        <v>462</v>
      </c>
      <c r="AY2" s="1" t="s">
        <v>485</v>
      </c>
      <c r="AZ2" s="1" t="s">
        <v>476</v>
      </c>
      <c r="BA2" s="1" t="s">
        <v>490</v>
      </c>
      <c r="BB2" s="1" t="s">
        <v>494</v>
      </c>
      <c r="BC2" s="1" t="s">
        <v>476</v>
      </c>
      <c r="BD2" s="1" t="s">
        <v>476</v>
      </c>
      <c r="BE2" s="1" t="s">
        <v>466</v>
      </c>
      <c r="BF2" s="1" t="s">
        <v>471</v>
      </c>
      <c r="BG2" s="1" t="s">
        <v>469</v>
      </c>
      <c r="BH2" s="1" t="s">
        <v>472</v>
      </c>
      <c r="BI2" s="1" t="s">
        <v>445</v>
      </c>
      <c r="BJ2" s="1" t="s">
        <v>476</v>
      </c>
      <c r="BK2" s="1" t="s">
        <v>445</v>
      </c>
    </row>
    <row r="3" spans="1:63" ht="12">
      <c r="A3" s="1" t="s">
        <v>0</v>
      </c>
      <c r="R3" s="1" t="s">
        <v>416</v>
      </c>
      <c r="W3" s="1" t="s">
        <v>416</v>
      </c>
      <c r="AB3" s="1" t="s">
        <v>416</v>
      </c>
      <c r="AG3" s="1" t="s">
        <v>416</v>
      </c>
      <c r="AL3" s="1" t="s">
        <v>416</v>
      </c>
      <c r="AS3" s="1" t="s">
        <v>447</v>
      </c>
      <c r="AT3" s="1" t="s">
        <v>447</v>
      </c>
      <c r="AV3" s="1" t="s">
        <v>27</v>
      </c>
      <c r="AW3" s="1" t="s">
        <v>27</v>
      </c>
      <c r="AX3" s="1" t="s">
        <v>463</v>
      </c>
      <c r="AY3" s="1" t="s">
        <v>478</v>
      </c>
      <c r="AZ3" s="1" t="s">
        <v>478</v>
      </c>
      <c r="BA3" s="1" t="s">
        <v>491</v>
      </c>
      <c r="BB3" s="1" t="s">
        <v>495</v>
      </c>
      <c r="BC3" s="1" t="s">
        <v>478</v>
      </c>
      <c r="BD3" s="1" t="s">
        <v>478</v>
      </c>
      <c r="BE3" s="1" t="s">
        <v>467</v>
      </c>
      <c r="BF3" s="1" t="s">
        <v>411</v>
      </c>
      <c r="BH3" s="1" t="s">
        <v>473</v>
      </c>
      <c r="BI3" s="1" t="s">
        <v>476</v>
      </c>
      <c r="BJ3" s="1" t="s">
        <v>478</v>
      </c>
      <c r="BK3" s="1" t="s">
        <v>482</v>
      </c>
    </row>
    <row r="4" spans="49:63" ht="12">
      <c r="AW4" s="1" t="s">
        <v>459</v>
      </c>
      <c r="AX4" s="1" t="s">
        <v>465</v>
      </c>
      <c r="AY4" s="1" t="s">
        <v>486</v>
      </c>
      <c r="AZ4" s="1" t="s">
        <v>486</v>
      </c>
      <c r="BA4" s="1" t="s">
        <v>492</v>
      </c>
      <c r="BB4" s="1" t="s">
        <v>490</v>
      </c>
      <c r="BC4" s="1" t="s">
        <v>496</v>
      </c>
      <c r="BD4" s="1" t="s">
        <v>496</v>
      </c>
      <c r="BE4" s="1" t="s">
        <v>468</v>
      </c>
      <c r="BF4" s="1"/>
      <c r="BH4" s="1" t="s">
        <v>460</v>
      </c>
      <c r="BI4" s="1" t="s">
        <v>477</v>
      </c>
      <c r="BJ4" s="1" t="s">
        <v>479</v>
      </c>
      <c r="BK4" s="1" t="s">
        <v>483</v>
      </c>
    </row>
    <row r="5" spans="1:63" ht="12">
      <c r="A5" t="s">
        <v>1</v>
      </c>
      <c r="B5" t="s">
        <v>2</v>
      </c>
      <c r="C5">
        <v>32189</v>
      </c>
      <c r="G5">
        <v>1154</v>
      </c>
      <c r="H5">
        <f aca="true" t="shared" si="0" ref="H5:H29">(G5/3)/(C5/100000)</f>
        <v>1195.0252156533807</v>
      </c>
      <c r="J5">
        <v>15.84</v>
      </c>
      <c r="L5">
        <f aca="true" t="shared" si="1" ref="L5:L10">((J5-4.7)/(47.464))+1</f>
        <v>1.2347041968649926</v>
      </c>
      <c r="N5">
        <f aca="true" t="shared" si="2" ref="N5:N10">C5*L5</f>
        <v>39743.89339288724</v>
      </c>
      <c r="R5">
        <v>275</v>
      </c>
      <c r="S5">
        <f aca="true" t="shared" si="3" ref="S5:S29">(R5/3)/(C5/100000)</f>
        <v>284.77637288100493</v>
      </c>
      <c r="W5">
        <v>463</v>
      </c>
      <c r="X5">
        <f aca="true" t="shared" si="4" ref="X5:X29">(W5/3)/(C5/100000)</f>
        <v>479.45985688692826</v>
      </c>
      <c r="AB5">
        <v>235</v>
      </c>
      <c r="AC5">
        <f aca="true" t="shared" si="5" ref="AC5:AC29">(AB5/3)/(C5/100000)</f>
        <v>243.35435500740417</v>
      </c>
      <c r="AG5">
        <v>39</v>
      </c>
      <c r="AH5">
        <f aca="true" t="shared" si="6" ref="AH5:AH29">(AG5/3)/(C5/100000)</f>
        <v>40.386467426760696</v>
      </c>
      <c r="AL5">
        <v>133</v>
      </c>
      <c r="AM5">
        <f aca="true" t="shared" si="7" ref="AM5:AM29">(AL5/3)/(C5/100000)</f>
        <v>137.72820942972237</v>
      </c>
      <c r="AW5" s="1" t="s">
        <v>460</v>
      </c>
      <c r="AX5" s="1" t="s">
        <v>464</v>
      </c>
      <c r="AY5" s="1" t="s">
        <v>487</v>
      </c>
      <c r="AZ5" s="1" t="s">
        <v>489</v>
      </c>
      <c r="BA5" s="1" t="s">
        <v>490</v>
      </c>
      <c r="BB5" s="1"/>
      <c r="BC5" s="1" t="s">
        <v>497</v>
      </c>
      <c r="BD5" s="1"/>
      <c r="BI5" s="1" t="s">
        <v>474</v>
      </c>
      <c r="BJ5" s="1" t="s">
        <v>480</v>
      </c>
      <c r="BK5" s="1" t="s">
        <v>479</v>
      </c>
    </row>
    <row r="6" spans="2:63" ht="12">
      <c r="B6" t="s">
        <v>3</v>
      </c>
      <c r="C6">
        <v>26151</v>
      </c>
      <c r="G6">
        <v>939</v>
      </c>
      <c r="H6">
        <f t="shared" si="0"/>
        <v>1196.8949562158234</v>
      </c>
      <c r="J6">
        <v>20.65</v>
      </c>
      <c r="L6">
        <f t="shared" si="1"/>
        <v>1.3360441597842576</v>
      </c>
      <c r="N6">
        <f t="shared" si="2"/>
        <v>34938.89082251812</v>
      </c>
      <c r="R6">
        <v>239</v>
      </c>
      <c r="S6">
        <f t="shared" si="3"/>
        <v>304.64099524556104</v>
      </c>
      <c r="W6">
        <v>391</v>
      </c>
      <c r="X6">
        <f t="shared" si="4"/>
        <v>498.3875696276752</v>
      </c>
      <c r="AB6">
        <v>192</v>
      </c>
      <c r="AC6">
        <f t="shared" si="5"/>
        <v>244.73251500898624</v>
      </c>
      <c r="AG6">
        <v>52</v>
      </c>
      <c r="AH6">
        <f t="shared" si="6"/>
        <v>66.28172281493377</v>
      </c>
      <c r="AL6">
        <v>104</v>
      </c>
      <c r="AM6">
        <f t="shared" si="7"/>
        <v>132.56344562986754</v>
      </c>
      <c r="BC6" s="1" t="s">
        <v>498</v>
      </c>
      <c r="BD6" s="1"/>
      <c r="BK6" s="1" t="s">
        <v>480</v>
      </c>
    </row>
    <row r="7" spans="2:39" ht="12">
      <c r="B7" t="s">
        <v>4</v>
      </c>
      <c r="C7">
        <v>81552</v>
      </c>
      <c r="G7">
        <v>2546</v>
      </c>
      <c r="H7">
        <f t="shared" si="0"/>
        <v>1040.6448237525342</v>
      </c>
      <c r="J7">
        <v>26.1</v>
      </c>
      <c r="L7">
        <f t="shared" si="1"/>
        <v>1.450868026293612</v>
      </c>
      <c r="N7">
        <f t="shared" si="2"/>
        <v>118321.18928029665</v>
      </c>
      <c r="R7">
        <v>663</v>
      </c>
      <c r="S7">
        <f t="shared" si="3"/>
        <v>270.992740827938</v>
      </c>
      <c r="W7">
        <v>921</v>
      </c>
      <c r="X7">
        <f t="shared" si="4"/>
        <v>376.4469295664116</v>
      </c>
      <c r="AB7">
        <v>488</v>
      </c>
      <c r="AC7">
        <f t="shared" si="5"/>
        <v>199.46373683866324</v>
      </c>
      <c r="AG7">
        <v>146</v>
      </c>
      <c r="AH7">
        <f t="shared" si="6"/>
        <v>59.67562618533778</v>
      </c>
      <c r="AL7">
        <v>242</v>
      </c>
      <c r="AM7">
        <f t="shared" si="7"/>
        <v>98.91439408802565</v>
      </c>
    </row>
    <row r="8" spans="2:39" ht="12">
      <c r="B8" t="s">
        <v>5</v>
      </c>
      <c r="C8">
        <v>49907</v>
      </c>
      <c r="G8">
        <v>1682</v>
      </c>
      <c r="H8">
        <f t="shared" si="0"/>
        <v>1123.4228999271977</v>
      </c>
      <c r="J8">
        <v>15.72</v>
      </c>
      <c r="L8">
        <f t="shared" si="1"/>
        <v>1.2321759649418507</v>
      </c>
      <c r="N8">
        <f t="shared" si="2"/>
        <v>61494.205882352944</v>
      </c>
      <c r="R8">
        <v>464</v>
      </c>
      <c r="S8">
        <f t="shared" si="3"/>
        <v>309.90976549715805</v>
      </c>
      <c r="W8">
        <v>582</v>
      </c>
      <c r="X8">
        <f t="shared" si="4"/>
        <v>388.7230248261767</v>
      </c>
      <c r="AB8">
        <v>288</v>
      </c>
      <c r="AC8">
        <f t="shared" si="5"/>
        <v>192.35778548099464</v>
      </c>
      <c r="AG8">
        <v>82</v>
      </c>
      <c r="AH8">
        <f t="shared" si="6"/>
        <v>54.76853614389431</v>
      </c>
      <c r="AL8">
        <v>144</v>
      </c>
      <c r="AM8">
        <f t="shared" si="7"/>
        <v>96.17889274049732</v>
      </c>
    </row>
    <row r="9" spans="2:39" ht="12">
      <c r="B9" t="s">
        <v>6</v>
      </c>
      <c r="C9">
        <v>59809</v>
      </c>
      <c r="G9">
        <v>2021</v>
      </c>
      <c r="H9">
        <f t="shared" si="0"/>
        <v>1126.363367832043</v>
      </c>
      <c r="J9">
        <v>14.81</v>
      </c>
      <c r="L9">
        <f t="shared" si="1"/>
        <v>1.2130035395246923</v>
      </c>
      <c r="N9">
        <f t="shared" si="2"/>
        <v>72548.52869543232</v>
      </c>
      <c r="R9">
        <v>529</v>
      </c>
      <c r="S9">
        <f t="shared" si="3"/>
        <v>294.8274228516333</v>
      </c>
      <c r="W9">
        <v>829</v>
      </c>
      <c r="X9">
        <f t="shared" si="4"/>
        <v>462.02633940265395</v>
      </c>
      <c r="AB9">
        <v>391</v>
      </c>
      <c r="AC9">
        <f t="shared" si="5"/>
        <v>217.91592123816372</v>
      </c>
      <c r="AG9">
        <v>78</v>
      </c>
      <c r="AH9">
        <f t="shared" si="6"/>
        <v>43.47171830326539</v>
      </c>
      <c r="AL9">
        <v>247</v>
      </c>
      <c r="AM9">
        <f t="shared" si="7"/>
        <v>137.66044129367373</v>
      </c>
    </row>
    <row r="10" spans="2:39" ht="12">
      <c r="B10" t="s">
        <v>7</v>
      </c>
      <c r="C10">
        <v>61721</v>
      </c>
      <c r="G10">
        <v>2146</v>
      </c>
      <c r="H10">
        <f t="shared" si="0"/>
        <v>1158.9788456657107</v>
      </c>
      <c r="J10">
        <v>30.5</v>
      </c>
      <c r="L10">
        <f t="shared" si="1"/>
        <v>1.5435698634754762</v>
      </c>
      <c r="N10">
        <f t="shared" si="2"/>
        <v>95270.67554356987</v>
      </c>
      <c r="R10">
        <v>565</v>
      </c>
      <c r="S10">
        <f t="shared" si="3"/>
        <v>305.136555359332</v>
      </c>
      <c r="W10">
        <v>766</v>
      </c>
      <c r="X10">
        <f t="shared" si="4"/>
        <v>413.6895600092891</v>
      </c>
      <c r="AB10">
        <v>410</v>
      </c>
      <c r="AC10">
        <f t="shared" si="5"/>
        <v>221.42652689792234</v>
      </c>
      <c r="AG10">
        <v>163</v>
      </c>
      <c r="AH10">
        <f t="shared" si="6"/>
        <v>88.03054605941792</v>
      </c>
      <c r="AL10">
        <v>209</v>
      </c>
      <c r="AM10">
        <f t="shared" si="7"/>
        <v>112.87352224796531</v>
      </c>
    </row>
    <row r="11" spans="3:63" ht="12">
      <c r="C11" s="1">
        <f>SUM(C5:C10)</f>
        <v>311329</v>
      </c>
      <c r="G11" s="1">
        <f>SUM(G5:G10)</f>
        <v>10488</v>
      </c>
      <c r="H11" s="1">
        <f t="shared" si="0"/>
        <v>1122.9278351840014</v>
      </c>
      <c r="I11">
        <f aca="true" t="shared" si="8" ref="I11:I16">(H11/1457.59)*100</f>
        <v>77.0400342472164</v>
      </c>
      <c r="J11">
        <f>(L11-1)*(47.464)+4.7</f>
        <v>21.620854273132274</v>
      </c>
      <c r="L11" s="1">
        <f>N11/C11</f>
        <v>1.3564986995013542</v>
      </c>
      <c r="N11" s="1">
        <f>SUM(N5:N10)</f>
        <v>422317.3836170571</v>
      </c>
      <c r="P11">
        <f aca="true" t="shared" si="9" ref="P11:P16">I11*L11</f>
        <v>104.50470626588883</v>
      </c>
      <c r="R11" s="1">
        <f>SUM(R5:R10)</f>
        <v>2735</v>
      </c>
      <c r="S11" s="1">
        <f t="shared" si="3"/>
        <v>292.8306282635625</v>
      </c>
      <c r="T11">
        <f aca="true" t="shared" si="10" ref="T11:T16">(S11/361.6504)*100</f>
        <v>80.9706358028534</v>
      </c>
      <c r="U11">
        <f aca="true" t="shared" si="11" ref="U11:U16">T11*L11</f>
        <v>109.83656216436842</v>
      </c>
      <c r="W11" s="1">
        <f>SUM(W5:W10)</f>
        <v>3952</v>
      </c>
      <c r="X11" s="1">
        <f t="shared" si="4"/>
        <v>423.13222775049326</v>
      </c>
      <c r="Y11">
        <f aca="true" t="shared" si="12" ref="Y11:Y16">(X11/569.2717)*100</f>
        <v>74.32869537524758</v>
      </c>
      <c r="Z11">
        <f aca="true" t="shared" si="13" ref="Z11:Z16">Y11*L11</f>
        <v>100.82677861215565</v>
      </c>
      <c r="AB11" s="1">
        <f>SUM(AB5:AB10)</f>
        <v>2004</v>
      </c>
      <c r="AC11" s="1">
        <f t="shared" si="5"/>
        <v>214.5640142742886</v>
      </c>
      <c r="AD11">
        <f aca="true" t="shared" si="14" ref="AD11:AD16">(AC11/245.5129)*100</f>
        <v>87.39419161856205</v>
      </c>
      <c r="AE11">
        <f aca="true" t="shared" si="15" ref="AE11:AE16">AD11*L11</f>
        <v>118.55010727455156</v>
      </c>
      <c r="AG11" s="1">
        <f>SUM(AG5:AG10)</f>
        <v>560</v>
      </c>
      <c r="AH11" s="1">
        <f t="shared" si="6"/>
        <v>59.95800798083913</v>
      </c>
      <c r="AI11" s="2">
        <f aca="true" t="shared" si="16" ref="AI11:AI16">(AH11/85.59867)*100</f>
        <v>70.04549017039533</v>
      </c>
      <c r="AJ11">
        <f aca="true" t="shared" si="17" ref="AJ11:AJ16">AI11*L11</f>
        <v>95.01661632207615</v>
      </c>
      <c r="AL11" s="1">
        <f>SUM(AL5:AL10)</f>
        <v>1079</v>
      </c>
      <c r="AM11" s="1">
        <f t="shared" si="7"/>
        <v>115.52623323450969</v>
      </c>
      <c r="AN11">
        <f aca="true" t="shared" si="18" ref="AN11:AN16">(AM11/164.1517)*100</f>
        <v>70.37772574667804</v>
      </c>
      <c r="AO11">
        <f aca="true" t="shared" si="19" ref="AO11:AO16">AN11*L11</f>
        <v>95.46729344923173</v>
      </c>
      <c r="AQ11" t="s">
        <v>1</v>
      </c>
      <c r="AR11">
        <f aca="true" t="shared" si="20" ref="AR11:AR16">C11</f>
        <v>311329</v>
      </c>
      <c r="AS11">
        <v>549496</v>
      </c>
      <c r="AT11">
        <v>969861</v>
      </c>
      <c r="AU11">
        <f aca="true" t="shared" si="21" ref="AU11:AU16">AS11+AT11</f>
        <v>1519357</v>
      </c>
      <c r="AV11">
        <f aca="true" t="shared" si="22" ref="AV11:AV16">AU11/C11</f>
        <v>4.880229596343418</v>
      </c>
      <c r="AW11">
        <f aca="true" t="shared" si="23" ref="AW11:AW16">(AV11/4.9)*100</f>
        <v>99.59652237435547</v>
      </c>
      <c r="AX11">
        <f aca="true" t="shared" si="24" ref="AX11:AX16">(P11/99.5)*100</f>
        <v>105.02985554360687</v>
      </c>
      <c r="AY11">
        <f aca="true" t="shared" si="25" ref="AY11:AY16">(P11/99.5)*(4.878634078)*C11</f>
        <v>1595256.746303045</v>
      </c>
      <c r="AZ11">
        <f aca="true" t="shared" si="26" ref="AZ11:AZ16">AY11-AU11</f>
        <v>75899.74630304496</v>
      </c>
      <c r="BA11">
        <f aca="true" t="shared" si="27" ref="BA11:BA16">((L11-1)/2)+1</f>
        <v>1.178249349750677</v>
      </c>
      <c r="BB11">
        <f aca="true" t="shared" si="28" ref="BB11:BB16">BA11*I11</f>
        <v>90.7723702565526</v>
      </c>
      <c r="BC11">
        <f aca="true" t="shared" si="29" ref="BC11:BC16">(BB11/82)*(4.878634078)*C11</f>
        <v>1681348.130412244</v>
      </c>
      <c r="BD11">
        <f aca="true" t="shared" si="30" ref="BD11:BD16">BC11-AU11</f>
        <v>161991.130412244</v>
      </c>
      <c r="BE11">
        <v>87871</v>
      </c>
      <c r="BF11">
        <f aca="true" t="shared" si="31" ref="BF11:BF16">G11/3</f>
        <v>3496</v>
      </c>
      <c r="BG11">
        <f aca="true" t="shared" si="32" ref="BG11:BG16">AU11/BF11</f>
        <v>434.5986842105263</v>
      </c>
      <c r="BH11">
        <f aca="true" t="shared" si="33" ref="BH11:BH16">(BG11/504.1440988)*100</f>
        <v>86.20525069022712</v>
      </c>
      <c r="BI11">
        <f>(504.1440988-BG11)*BF11</f>
        <v>243130.76940480003</v>
      </c>
      <c r="BJ11">
        <f aca="true" t="shared" si="34" ref="BJ11:BJ16">(H11/967.9913)*(504.1440988)*(BF11)</f>
        <v>2044591.2844836635</v>
      </c>
      <c r="BK11">
        <f aca="true" t="shared" si="35" ref="BK11:BK16">BJ11-AU11</f>
        <v>525234.2844836635</v>
      </c>
    </row>
    <row r="12" spans="1:63" ht="12">
      <c r="A12" t="s">
        <v>8</v>
      </c>
      <c r="B12" t="s">
        <v>8</v>
      </c>
      <c r="C12" s="1">
        <v>276377</v>
      </c>
      <c r="G12" s="1">
        <v>8461</v>
      </c>
      <c r="H12" s="1">
        <f t="shared" si="0"/>
        <v>1020.4660059749305</v>
      </c>
      <c r="I12">
        <f t="shared" si="8"/>
        <v>70.01049718884806</v>
      </c>
      <c r="J12">
        <v>33.55</v>
      </c>
      <c r="L12">
        <f aca="true" t="shared" si="36" ref="L12:L23">((J12-4.7)/(47.464))+1</f>
        <v>1.6078290915219955</v>
      </c>
      <c r="P12">
        <f t="shared" si="9"/>
        <v>112.5649140921488</v>
      </c>
      <c r="R12" s="1">
        <v>2311</v>
      </c>
      <c r="S12" s="1">
        <f t="shared" si="3"/>
        <v>278.72555724005014</v>
      </c>
      <c r="T12">
        <f t="shared" si="10"/>
        <v>77.07044074610457</v>
      </c>
      <c r="U12">
        <f t="shared" si="11"/>
        <v>123.9160967280091</v>
      </c>
      <c r="W12" s="1">
        <v>2939</v>
      </c>
      <c r="X12" s="1">
        <f t="shared" si="4"/>
        <v>354.4675087531403</v>
      </c>
      <c r="Y12">
        <f t="shared" si="12"/>
        <v>62.26684178277969</v>
      </c>
      <c r="Z12">
        <f t="shared" si="13"/>
        <v>100.1144396555505</v>
      </c>
      <c r="AB12" s="1">
        <v>1515</v>
      </c>
      <c r="AC12" s="1">
        <f t="shared" si="5"/>
        <v>182.72142761517782</v>
      </c>
      <c r="AD12">
        <f t="shared" si="14"/>
        <v>74.42436939777006</v>
      </c>
      <c r="AE12">
        <f t="shared" si="15"/>
        <v>119.66166623591404</v>
      </c>
      <c r="AG12" s="1">
        <v>493</v>
      </c>
      <c r="AH12" s="1">
        <f t="shared" si="6"/>
        <v>59.459844101836744</v>
      </c>
      <c r="AI12">
        <f t="shared" si="16"/>
        <v>69.46351397964098</v>
      </c>
      <c r="AJ12">
        <f t="shared" si="17"/>
        <v>111.6854585758116</v>
      </c>
      <c r="AL12" s="1">
        <v>763</v>
      </c>
      <c r="AM12" s="1">
        <f t="shared" si="7"/>
        <v>92.02405892434368</v>
      </c>
      <c r="AN12">
        <f t="shared" si="18"/>
        <v>56.06037520436503</v>
      </c>
      <c r="AO12">
        <f t="shared" si="19"/>
        <v>90.13550213521643</v>
      </c>
      <c r="AQ12" t="s">
        <v>8</v>
      </c>
      <c r="AR12">
        <f t="shared" si="20"/>
        <v>276377</v>
      </c>
      <c r="AS12">
        <v>1198249</v>
      </c>
      <c r="AT12">
        <v>529384</v>
      </c>
      <c r="AU12">
        <f t="shared" si="21"/>
        <v>1727633</v>
      </c>
      <c r="AV12">
        <f t="shared" si="22"/>
        <v>6.251001349605792</v>
      </c>
      <c r="AW12">
        <f t="shared" si="23"/>
        <v>127.5714561144039</v>
      </c>
      <c r="AX12">
        <f t="shared" si="24"/>
        <v>113.13056692678272</v>
      </c>
      <c r="AY12">
        <f t="shared" si="25"/>
        <v>1525387.2321892981</v>
      </c>
      <c r="AZ12">
        <f t="shared" si="26"/>
        <v>-202245.76781070186</v>
      </c>
      <c r="BA12">
        <f t="shared" si="27"/>
        <v>1.3039145457609977</v>
      </c>
      <c r="BB12">
        <f t="shared" si="28"/>
        <v>91.28770564049843</v>
      </c>
      <c r="BC12">
        <f t="shared" si="29"/>
        <v>1501061.8350387174</v>
      </c>
      <c r="BD12">
        <f t="shared" si="30"/>
        <v>-226571.16496128263</v>
      </c>
      <c r="BF12">
        <f t="shared" si="31"/>
        <v>2820.3333333333335</v>
      </c>
      <c r="BG12">
        <f t="shared" si="32"/>
        <v>612.563408580546</v>
      </c>
      <c r="BH12">
        <f t="shared" si="33"/>
        <v>121.50561913520627</v>
      </c>
      <c r="BJ12">
        <f t="shared" si="34"/>
        <v>1498932.983623811</v>
      </c>
      <c r="BK12">
        <f t="shared" si="35"/>
        <v>-228700.01637618896</v>
      </c>
    </row>
    <row r="13" spans="1:63" ht="12">
      <c r="A13" t="s">
        <v>9</v>
      </c>
      <c r="B13" t="s">
        <v>9</v>
      </c>
      <c r="C13" s="1">
        <v>192319</v>
      </c>
      <c r="G13" s="1">
        <v>6643</v>
      </c>
      <c r="H13" s="1">
        <f t="shared" si="0"/>
        <v>1151.3856318581802</v>
      </c>
      <c r="I13">
        <f t="shared" si="8"/>
        <v>78.9924211786703</v>
      </c>
      <c r="J13">
        <v>25.88</v>
      </c>
      <c r="L13">
        <f t="shared" si="36"/>
        <v>1.4462329344345188</v>
      </c>
      <c r="P13">
        <f t="shared" si="9"/>
        <v>114.24144107931578</v>
      </c>
      <c r="R13" s="1">
        <v>1835</v>
      </c>
      <c r="S13" s="1">
        <f t="shared" si="3"/>
        <v>318.0479654462984</v>
      </c>
      <c r="T13">
        <f t="shared" si="10"/>
        <v>87.94348504696757</v>
      </c>
      <c r="U13">
        <f t="shared" si="11"/>
        <v>127.18676444387414</v>
      </c>
      <c r="W13" s="1">
        <v>2247</v>
      </c>
      <c r="X13" s="1">
        <f t="shared" si="4"/>
        <v>389.45709992252455</v>
      </c>
      <c r="Y13">
        <f t="shared" si="12"/>
        <v>68.41321989526698</v>
      </c>
      <c r="Z13">
        <f t="shared" si="13"/>
        <v>98.94145176324596</v>
      </c>
      <c r="AB13" s="1">
        <v>1159</v>
      </c>
      <c r="AC13" s="1">
        <f t="shared" si="5"/>
        <v>200.88152149986914</v>
      </c>
      <c r="AD13">
        <f t="shared" si="14"/>
        <v>81.82116764531278</v>
      </c>
      <c r="AE13">
        <f t="shared" si="15"/>
        <v>118.33246738253942</v>
      </c>
      <c r="AG13" s="1">
        <v>401</v>
      </c>
      <c r="AH13" s="1">
        <f t="shared" si="6"/>
        <v>69.50257991496767</v>
      </c>
      <c r="AI13">
        <f t="shared" si="16"/>
        <v>81.19586427565717</v>
      </c>
      <c r="AJ13">
        <f t="shared" si="17"/>
        <v>117.42813305533059</v>
      </c>
      <c r="AL13" s="1">
        <v>618</v>
      </c>
      <c r="AM13" s="1">
        <f t="shared" si="7"/>
        <v>107.1137017143392</v>
      </c>
      <c r="AN13">
        <f t="shared" si="18"/>
        <v>65.25287384433985</v>
      </c>
      <c r="AO13">
        <f t="shared" si="19"/>
        <v>94.37085522018508</v>
      </c>
      <c r="AQ13" t="s">
        <v>9</v>
      </c>
      <c r="AR13">
        <f t="shared" si="20"/>
        <v>192319</v>
      </c>
      <c r="AS13">
        <v>473498</v>
      </c>
      <c r="AT13">
        <v>986722</v>
      </c>
      <c r="AU13">
        <f t="shared" si="21"/>
        <v>1460220</v>
      </c>
      <c r="AV13">
        <f t="shared" si="22"/>
        <v>7.592697549384096</v>
      </c>
      <c r="AW13">
        <f t="shared" si="23"/>
        <v>154.9530112119203</v>
      </c>
      <c r="AX13">
        <f t="shared" si="24"/>
        <v>114.81551867267916</v>
      </c>
      <c r="AY13">
        <f t="shared" si="25"/>
        <v>1077261.227850808</v>
      </c>
      <c r="AZ13">
        <f t="shared" si="26"/>
        <v>-382958.77214919194</v>
      </c>
      <c r="BA13">
        <f t="shared" si="27"/>
        <v>1.2231164672172594</v>
      </c>
      <c r="BB13">
        <f t="shared" si="28"/>
        <v>96.61693112899304</v>
      </c>
      <c r="BC13">
        <f t="shared" si="29"/>
        <v>1105502.740634297</v>
      </c>
      <c r="BD13">
        <f t="shared" si="30"/>
        <v>-354717.259365703</v>
      </c>
      <c r="BF13">
        <f t="shared" si="31"/>
        <v>2214.3333333333335</v>
      </c>
      <c r="BG13">
        <f t="shared" si="32"/>
        <v>659.4400120427517</v>
      </c>
      <c r="BH13">
        <f t="shared" si="33"/>
        <v>130.80387405354904</v>
      </c>
      <c r="BJ13">
        <f t="shared" si="34"/>
        <v>1327843.944189072</v>
      </c>
      <c r="BK13">
        <f t="shared" si="35"/>
        <v>-132376.0558109281</v>
      </c>
    </row>
    <row r="14" spans="1:63" ht="12">
      <c r="A14" t="s">
        <v>10</v>
      </c>
      <c r="B14" t="s">
        <v>10</v>
      </c>
      <c r="C14" s="1">
        <v>191479</v>
      </c>
      <c r="G14" s="1">
        <v>6669</v>
      </c>
      <c r="H14" s="1">
        <f t="shared" si="0"/>
        <v>1160.9628209882023</v>
      </c>
      <c r="I14">
        <f t="shared" si="8"/>
        <v>79.64947763007446</v>
      </c>
      <c r="J14">
        <v>32.6</v>
      </c>
      <c r="L14">
        <f t="shared" si="36"/>
        <v>1.5878139221304568</v>
      </c>
      <c r="P14">
        <f t="shared" si="9"/>
        <v>126.4685494714506</v>
      </c>
      <c r="R14" s="1">
        <v>1886</v>
      </c>
      <c r="S14" s="1">
        <f t="shared" si="3"/>
        <v>328.3214695432223</v>
      </c>
      <c r="T14">
        <f t="shared" si="10"/>
        <v>90.78421302540308</v>
      </c>
      <c r="U14">
        <f t="shared" si="11"/>
        <v>144.14843735139218</v>
      </c>
      <c r="W14" s="1">
        <v>2353</v>
      </c>
      <c r="X14" s="1">
        <f t="shared" si="4"/>
        <v>409.6184612063638</v>
      </c>
      <c r="Y14">
        <f t="shared" si="12"/>
        <v>71.95482600072405</v>
      </c>
      <c r="Z14">
        <f t="shared" si="13"/>
        <v>114.25087448842423</v>
      </c>
      <c r="AB14" s="1">
        <v>1157</v>
      </c>
      <c r="AC14" s="1">
        <f t="shared" si="5"/>
        <v>201.41460247163747</v>
      </c>
      <c r="AD14">
        <f t="shared" si="14"/>
        <v>82.03829716142714</v>
      </c>
      <c r="AE14">
        <f t="shared" si="15"/>
        <v>130.26155038078954</v>
      </c>
      <c r="AG14" s="1">
        <v>449</v>
      </c>
      <c r="AH14" s="1">
        <f t="shared" si="6"/>
        <v>78.16348877248505</v>
      </c>
      <c r="AI14">
        <f t="shared" si="16"/>
        <v>91.31390566288596</v>
      </c>
      <c r="AJ14">
        <f t="shared" si="17"/>
        <v>144.98949069563747</v>
      </c>
      <c r="AL14" s="1">
        <v>664</v>
      </c>
      <c r="AM14" s="1">
        <f t="shared" si="7"/>
        <v>115.59143996643671</v>
      </c>
      <c r="AN14">
        <f t="shared" si="18"/>
        <v>70.41744920487373</v>
      </c>
      <c r="AO14">
        <f t="shared" si="19"/>
        <v>111.80980620841278</v>
      </c>
      <c r="AQ14" t="s">
        <v>10</v>
      </c>
      <c r="AR14">
        <f t="shared" si="20"/>
        <v>191479</v>
      </c>
      <c r="AS14">
        <v>474782</v>
      </c>
      <c r="AT14">
        <v>195518</v>
      </c>
      <c r="AU14">
        <f t="shared" si="21"/>
        <v>670300</v>
      </c>
      <c r="AV14">
        <f t="shared" si="22"/>
        <v>3.5006449793449934</v>
      </c>
      <c r="AW14">
        <f t="shared" si="23"/>
        <v>71.4417342723468</v>
      </c>
      <c r="AX14">
        <f t="shared" si="24"/>
        <v>127.10406982055338</v>
      </c>
      <c r="AY14">
        <f t="shared" si="25"/>
        <v>1187350.2622156069</v>
      </c>
      <c r="AZ14">
        <f t="shared" si="26"/>
        <v>517050.26221560687</v>
      </c>
      <c r="BA14">
        <f t="shared" si="27"/>
        <v>1.2939069610652285</v>
      </c>
      <c r="BB14">
        <f t="shared" si="28"/>
        <v>103.05901355076254</v>
      </c>
      <c r="BC14">
        <f t="shared" si="29"/>
        <v>1174063.3322808384</v>
      </c>
      <c r="BD14">
        <f t="shared" si="30"/>
        <v>503763.3322808384</v>
      </c>
      <c r="BF14">
        <f t="shared" si="31"/>
        <v>2223</v>
      </c>
      <c r="BG14">
        <f t="shared" si="32"/>
        <v>301.52946468735945</v>
      </c>
      <c r="BH14">
        <f t="shared" si="33"/>
        <v>59.81017439360722</v>
      </c>
      <c r="BI14">
        <f>(504.1440988-BG14)*BF14</f>
        <v>450412.33163239993</v>
      </c>
      <c r="BJ14">
        <f t="shared" si="34"/>
        <v>1344129.1776570892</v>
      </c>
      <c r="BK14">
        <f t="shared" si="35"/>
        <v>673829.1776570892</v>
      </c>
    </row>
    <row r="15" spans="1:63" ht="12">
      <c r="A15" t="s">
        <v>11</v>
      </c>
      <c r="B15" t="s">
        <v>11</v>
      </c>
      <c r="C15" s="1">
        <v>151316</v>
      </c>
      <c r="G15" s="1">
        <v>5561</v>
      </c>
      <c r="H15" s="1">
        <f t="shared" si="0"/>
        <v>1225.0301796681558</v>
      </c>
      <c r="I15">
        <f t="shared" si="8"/>
        <v>84.04490835338854</v>
      </c>
      <c r="J15">
        <v>32.66</v>
      </c>
      <c r="L15">
        <f t="shared" si="36"/>
        <v>1.5890780380920275</v>
      </c>
      <c r="P15">
        <f t="shared" si="9"/>
        <v>133.55391807782692</v>
      </c>
      <c r="R15" s="1">
        <v>1587</v>
      </c>
      <c r="S15" s="1">
        <f t="shared" si="3"/>
        <v>349.59951360067674</v>
      </c>
      <c r="T15">
        <f t="shared" si="10"/>
        <v>96.66780780573636</v>
      </c>
      <c r="U15">
        <f t="shared" si="11"/>
        <v>153.61269037459672</v>
      </c>
      <c r="W15" s="1">
        <v>2011</v>
      </c>
      <c r="X15" s="1">
        <f t="shared" si="4"/>
        <v>443.0022821997233</v>
      </c>
      <c r="Y15">
        <f t="shared" si="12"/>
        <v>77.81912963523803</v>
      </c>
      <c r="Z15">
        <f t="shared" si="13"/>
        <v>123.6606698467932</v>
      </c>
      <c r="AB15" s="1">
        <v>1018</v>
      </c>
      <c r="AC15" s="1">
        <f t="shared" si="5"/>
        <v>224.25476045714484</v>
      </c>
      <c r="AD15">
        <f t="shared" si="14"/>
        <v>91.34133499997142</v>
      </c>
      <c r="AE15">
        <f t="shared" si="15"/>
        <v>145.14850941846123</v>
      </c>
      <c r="AG15" s="1">
        <v>282</v>
      </c>
      <c r="AH15" s="1">
        <f t="shared" si="6"/>
        <v>62.12165270030928</v>
      </c>
      <c r="AI15">
        <f t="shared" si="16"/>
        <v>72.57315177947191</v>
      </c>
      <c r="AJ15">
        <f t="shared" si="17"/>
        <v>115.32440164787816</v>
      </c>
      <c r="AL15" s="1">
        <v>560</v>
      </c>
      <c r="AM15" s="1">
        <f t="shared" si="7"/>
        <v>123.36214720628793</v>
      </c>
      <c r="AN15">
        <f t="shared" si="18"/>
        <v>75.15130650872817</v>
      </c>
      <c r="AO15">
        <f t="shared" si="19"/>
        <v>119.42129070694237</v>
      </c>
      <c r="AQ15" t="s">
        <v>11</v>
      </c>
      <c r="AR15">
        <f t="shared" si="20"/>
        <v>151316</v>
      </c>
      <c r="AS15">
        <v>418949</v>
      </c>
      <c r="AT15">
        <v>174984</v>
      </c>
      <c r="AU15">
        <f t="shared" si="21"/>
        <v>593933</v>
      </c>
      <c r="AV15">
        <f t="shared" si="22"/>
        <v>3.9251169737502973</v>
      </c>
      <c r="AW15">
        <f t="shared" si="23"/>
        <v>80.10442803572035</v>
      </c>
      <c r="AX15">
        <f t="shared" si="24"/>
        <v>134.22504329429842</v>
      </c>
      <c r="AY15">
        <f t="shared" si="25"/>
        <v>990869.9323985139</v>
      </c>
      <c r="AZ15">
        <f t="shared" si="26"/>
        <v>396936.9323985139</v>
      </c>
      <c r="BA15">
        <f t="shared" si="27"/>
        <v>1.2945390190460138</v>
      </c>
      <c r="BB15">
        <f t="shared" si="28"/>
        <v>108.79941321560773</v>
      </c>
      <c r="BC15">
        <f t="shared" si="29"/>
        <v>979480.5086571205</v>
      </c>
      <c r="BD15">
        <f t="shared" si="30"/>
        <v>385547.5086571205</v>
      </c>
      <c r="BF15">
        <f t="shared" si="31"/>
        <v>1853.6666666666667</v>
      </c>
      <c r="BG15">
        <f t="shared" si="32"/>
        <v>320.40981837798955</v>
      </c>
      <c r="BH15">
        <f t="shared" si="33"/>
        <v>63.555205573297805</v>
      </c>
      <c r="BI15">
        <f>(504.1440988-BG15)*BF15</f>
        <v>340582.1111422667</v>
      </c>
      <c r="BJ15">
        <f t="shared" si="34"/>
        <v>1182664.776537989</v>
      </c>
      <c r="BK15">
        <f t="shared" si="35"/>
        <v>588731.776537989</v>
      </c>
    </row>
    <row r="16" spans="1:63" ht="12">
      <c r="A16" t="s">
        <v>12</v>
      </c>
      <c r="B16" t="s">
        <v>12</v>
      </c>
      <c r="C16" s="1">
        <v>283689</v>
      </c>
      <c r="G16" s="1">
        <v>8910</v>
      </c>
      <c r="H16" s="1">
        <f t="shared" si="0"/>
        <v>1046.9211002189018</v>
      </c>
      <c r="I16">
        <f t="shared" si="8"/>
        <v>71.82548591983354</v>
      </c>
      <c r="J16">
        <v>33.84</v>
      </c>
      <c r="L16">
        <f t="shared" si="36"/>
        <v>1.613938985336255</v>
      </c>
      <c r="P16">
        <f t="shared" si="9"/>
        <v>115.9219518667396</v>
      </c>
      <c r="R16" s="1">
        <v>2410</v>
      </c>
      <c r="S16" s="1">
        <f t="shared" si="3"/>
        <v>283.17394517705424</v>
      </c>
      <c r="T16">
        <f t="shared" si="10"/>
        <v>78.30046508369803</v>
      </c>
      <c r="U16">
        <f t="shared" si="11"/>
        <v>126.37217316854046</v>
      </c>
      <c r="W16" s="1">
        <v>3128</v>
      </c>
      <c r="X16" s="1">
        <f t="shared" si="4"/>
        <v>367.5386309185999</v>
      </c>
      <c r="Y16">
        <f t="shared" si="12"/>
        <v>64.56295489809169</v>
      </c>
      <c r="Z16">
        <f t="shared" si="13"/>
        <v>104.20066991853649</v>
      </c>
      <c r="AB16" s="1">
        <v>1618</v>
      </c>
      <c r="AC16" s="1">
        <f t="shared" si="5"/>
        <v>190.11429182426298</v>
      </c>
      <c r="AD16">
        <f t="shared" si="14"/>
        <v>77.43556115554946</v>
      </c>
      <c r="AE16">
        <f t="shared" si="15"/>
        <v>124.97627100033101</v>
      </c>
      <c r="AG16" s="1">
        <v>580</v>
      </c>
      <c r="AH16" s="1">
        <f t="shared" si="6"/>
        <v>68.14974614219562</v>
      </c>
      <c r="AI16">
        <f t="shared" si="16"/>
        <v>79.61542643384018</v>
      </c>
      <c r="AJ16">
        <f t="shared" si="17"/>
        <v>128.49444055574529</v>
      </c>
      <c r="AL16" s="1">
        <v>816</v>
      </c>
      <c r="AM16" s="1">
        <f t="shared" si="7"/>
        <v>95.87964284833039</v>
      </c>
      <c r="AN16">
        <f t="shared" si="18"/>
        <v>58.40916837798841</v>
      </c>
      <c r="AO16">
        <f t="shared" si="19"/>
        <v>94.26883394630508</v>
      </c>
      <c r="AQ16" t="s">
        <v>12</v>
      </c>
      <c r="AR16">
        <f t="shared" si="20"/>
        <v>283689</v>
      </c>
      <c r="AS16">
        <v>0</v>
      </c>
      <c r="AT16">
        <v>2059328</v>
      </c>
      <c r="AU16">
        <f t="shared" si="21"/>
        <v>2059328</v>
      </c>
      <c r="AV16">
        <f t="shared" si="22"/>
        <v>7.259104159837005</v>
      </c>
      <c r="AW16">
        <f t="shared" si="23"/>
        <v>148.1449828538164</v>
      </c>
      <c r="AX16">
        <f t="shared" si="24"/>
        <v>116.50447423792924</v>
      </c>
      <c r="AY16">
        <f t="shared" si="25"/>
        <v>1612439.1928572645</v>
      </c>
      <c r="AZ16">
        <f t="shared" si="26"/>
        <v>-446888.80714273546</v>
      </c>
      <c r="BA16">
        <f t="shared" si="27"/>
        <v>1.3069694926681275</v>
      </c>
      <c r="BB16">
        <f t="shared" si="28"/>
        <v>93.87371889328658</v>
      </c>
      <c r="BC16">
        <f t="shared" si="29"/>
        <v>1584422.1760256265</v>
      </c>
      <c r="BD16">
        <f t="shared" si="30"/>
        <v>-474905.8239743735</v>
      </c>
      <c r="BF16">
        <f t="shared" si="31"/>
        <v>2970</v>
      </c>
      <c r="BG16">
        <f t="shared" si="32"/>
        <v>693.3764309764309</v>
      </c>
      <c r="BH16">
        <f t="shared" si="33"/>
        <v>137.53536590567168</v>
      </c>
      <c r="BJ16">
        <f t="shared" si="34"/>
        <v>1619398.1401652587</v>
      </c>
      <c r="BK16">
        <f t="shared" si="35"/>
        <v>-439929.85983474134</v>
      </c>
    </row>
    <row r="17" spans="1:39" ht="12">
      <c r="A17" t="s">
        <v>13</v>
      </c>
      <c r="B17" t="s">
        <v>14</v>
      </c>
      <c r="C17" s="2">
        <v>53156</v>
      </c>
      <c r="G17">
        <v>1710</v>
      </c>
      <c r="H17">
        <f t="shared" si="0"/>
        <v>1072.3154488674843</v>
      </c>
      <c r="J17">
        <v>21.26</v>
      </c>
      <c r="L17">
        <f t="shared" si="36"/>
        <v>1.3488960053935615</v>
      </c>
      <c r="N17">
        <f aca="true" t="shared" si="37" ref="N17:N23">C17*L17</f>
        <v>71701.91606270015</v>
      </c>
      <c r="R17">
        <v>495</v>
      </c>
      <c r="S17">
        <f t="shared" si="3"/>
        <v>310.40710361953495</v>
      </c>
      <c r="W17">
        <v>658</v>
      </c>
      <c r="X17">
        <f t="shared" si="4"/>
        <v>412.6219680437454</v>
      </c>
      <c r="AB17" s="2">
        <v>361</v>
      </c>
      <c r="AC17">
        <f t="shared" si="5"/>
        <v>226.37770587202445</v>
      </c>
      <c r="AG17">
        <v>91</v>
      </c>
      <c r="AH17">
        <f t="shared" si="6"/>
        <v>57.064740261369046</v>
      </c>
      <c r="AL17">
        <v>179</v>
      </c>
      <c r="AM17">
        <f t="shared" si="7"/>
        <v>112.24822534928637</v>
      </c>
    </row>
    <row r="18" spans="2:39" ht="12">
      <c r="B18" t="s">
        <v>15</v>
      </c>
      <c r="C18" s="2">
        <v>86316</v>
      </c>
      <c r="G18">
        <v>3025</v>
      </c>
      <c r="H18">
        <f t="shared" si="0"/>
        <v>1168.1882076710383</v>
      </c>
      <c r="J18">
        <v>27.84</v>
      </c>
      <c r="L18">
        <f t="shared" si="36"/>
        <v>1.4875273891791674</v>
      </c>
      <c r="N18">
        <f t="shared" si="37"/>
        <v>128397.414124389</v>
      </c>
      <c r="R18">
        <v>773</v>
      </c>
      <c r="S18">
        <f t="shared" si="3"/>
        <v>298.51553207593804</v>
      </c>
      <c r="W18">
        <v>1153</v>
      </c>
      <c r="X18">
        <f t="shared" si="4"/>
        <v>445.2631416346139</v>
      </c>
      <c r="AB18" s="2">
        <v>601</v>
      </c>
      <c r="AC18">
        <f t="shared" si="5"/>
        <v>232.09292985464262</v>
      </c>
      <c r="AG18">
        <v>198</v>
      </c>
      <c r="AH18">
        <f t="shared" si="6"/>
        <v>76.46322813846795</v>
      </c>
      <c r="AL18">
        <v>350</v>
      </c>
      <c r="AM18">
        <f t="shared" si="7"/>
        <v>135.1622719619383</v>
      </c>
    </row>
    <row r="19" spans="2:39" ht="12">
      <c r="B19" t="s">
        <v>16</v>
      </c>
      <c r="C19" s="2">
        <v>92170</v>
      </c>
      <c r="G19">
        <v>2462</v>
      </c>
      <c r="H19">
        <f t="shared" si="0"/>
        <v>890.3837112581823</v>
      </c>
      <c r="J19">
        <v>18.47</v>
      </c>
      <c r="L19">
        <f t="shared" si="36"/>
        <v>1.2901146131805157</v>
      </c>
      <c r="N19">
        <f t="shared" si="37"/>
        <v>118909.86389684812</v>
      </c>
      <c r="R19">
        <v>684</v>
      </c>
      <c r="S19">
        <f t="shared" si="3"/>
        <v>247.36899207985246</v>
      </c>
      <c r="W19">
        <v>940</v>
      </c>
      <c r="X19">
        <f t="shared" si="4"/>
        <v>339.951538823189</v>
      </c>
      <c r="AB19" s="2">
        <v>508</v>
      </c>
      <c r="AC19">
        <f t="shared" si="5"/>
        <v>183.71849119380855</v>
      </c>
      <c r="AG19">
        <v>139</v>
      </c>
      <c r="AH19">
        <f t="shared" si="6"/>
        <v>50.26942967704604</v>
      </c>
      <c r="AL19">
        <v>281</v>
      </c>
      <c r="AM19">
        <f t="shared" si="7"/>
        <v>101.62381107374055</v>
      </c>
    </row>
    <row r="20" spans="2:39" ht="12">
      <c r="B20" t="s">
        <v>17</v>
      </c>
      <c r="C20" s="2">
        <v>93285</v>
      </c>
      <c r="G20">
        <v>3364</v>
      </c>
      <c r="H20">
        <f t="shared" si="0"/>
        <v>1202.0510621571884</v>
      </c>
      <c r="J20">
        <v>41.44</v>
      </c>
      <c r="L20">
        <f t="shared" si="36"/>
        <v>1.7740603404685655</v>
      </c>
      <c r="N20">
        <f t="shared" si="37"/>
        <v>165493.21886061013</v>
      </c>
      <c r="R20">
        <v>883</v>
      </c>
      <c r="S20">
        <f t="shared" si="3"/>
        <v>315.52053742116453</v>
      </c>
      <c r="W20">
        <v>1206</v>
      </c>
      <c r="X20">
        <f t="shared" si="4"/>
        <v>430.9374497507638</v>
      </c>
      <c r="AB20" s="2">
        <v>670</v>
      </c>
      <c r="AC20">
        <f t="shared" si="5"/>
        <v>239.4096943059799</v>
      </c>
      <c r="AG20">
        <v>215</v>
      </c>
      <c r="AH20">
        <f t="shared" si="6"/>
        <v>76.8254989190831</v>
      </c>
      <c r="AL20">
        <v>310</v>
      </c>
      <c r="AM20">
        <f t="shared" si="7"/>
        <v>110.77164960425935</v>
      </c>
    </row>
    <row r="21" spans="2:39" ht="12">
      <c r="B21" t="s">
        <v>18</v>
      </c>
      <c r="C21" s="2">
        <v>87841</v>
      </c>
      <c r="G21">
        <v>2867</v>
      </c>
      <c r="H21">
        <f t="shared" si="0"/>
        <v>1087.9505773689582</v>
      </c>
      <c r="J21">
        <v>29.01</v>
      </c>
      <c r="L21">
        <f t="shared" si="36"/>
        <v>1.5121776504297995</v>
      </c>
      <c r="N21">
        <f t="shared" si="37"/>
        <v>132831.19699140402</v>
      </c>
      <c r="R21">
        <v>819</v>
      </c>
      <c r="S21">
        <f t="shared" si="3"/>
        <v>310.7888116027823</v>
      </c>
      <c r="W21">
        <v>1061</v>
      </c>
      <c r="X21">
        <f t="shared" si="4"/>
        <v>402.6214030653871</v>
      </c>
      <c r="AB21" s="2">
        <v>555</v>
      </c>
      <c r="AC21">
        <f t="shared" si="5"/>
        <v>210.60780273448617</v>
      </c>
      <c r="AG21">
        <v>151</v>
      </c>
      <c r="AH21">
        <f t="shared" si="6"/>
        <v>57.300501284517864</v>
      </c>
      <c r="AL21">
        <v>253</v>
      </c>
      <c r="AM21">
        <f t="shared" si="7"/>
        <v>96.00680016545044</v>
      </c>
    </row>
    <row r="22" spans="2:39" ht="12">
      <c r="B22" t="s">
        <v>19</v>
      </c>
      <c r="C22" s="2">
        <v>24887</v>
      </c>
      <c r="G22">
        <v>878</v>
      </c>
      <c r="H22">
        <f t="shared" si="0"/>
        <v>1175.9821057848142</v>
      </c>
      <c r="J22">
        <v>15.21</v>
      </c>
      <c r="L22">
        <f t="shared" si="36"/>
        <v>1.2214309792684983</v>
      </c>
      <c r="N22">
        <f t="shared" si="37"/>
        <v>30397.75278105512</v>
      </c>
      <c r="R22">
        <v>243</v>
      </c>
      <c r="S22">
        <f t="shared" si="3"/>
        <v>325.4711295053642</v>
      </c>
      <c r="W22">
        <v>351</v>
      </c>
      <c r="X22">
        <f t="shared" si="4"/>
        <v>470.1249648410817</v>
      </c>
      <c r="AB22" s="2">
        <v>161</v>
      </c>
      <c r="AC22">
        <f t="shared" si="5"/>
        <v>215.64136563935654</v>
      </c>
      <c r="AG22">
        <v>45</v>
      </c>
      <c r="AH22">
        <f t="shared" si="6"/>
        <v>60.272431389882264</v>
      </c>
      <c r="AL22">
        <v>106</v>
      </c>
      <c r="AM22">
        <f t="shared" si="7"/>
        <v>141.97506060727824</v>
      </c>
    </row>
    <row r="23" spans="2:39" ht="12">
      <c r="B23" t="s">
        <v>20</v>
      </c>
      <c r="C23" s="2">
        <v>62104</v>
      </c>
      <c r="G23">
        <v>2378</v>
      </c>
      <c r="H23">
        <f t="shared" si="0"/>
        <v>1276.353643350938</v>
      </c>
      <c r="J23">
        <v>31.84</v>
      </c>
      <c r="L23">
        <f t="shared" si="36"/>
        <v>1.5718017866172258</v>
      </c>
      <c r="N23">
        <f t="shared" si="37"/>
        <v>97615.17815607619</v>
      </c>
      <c r="R23">
        <v>607</v>
      </c>
      <c r="S23">
        <f t="shared" si="3"/>
        <v>325.7975868435742</v>
      </c>
      <c r="W23">
        <v>884</v>
      </c>
      <c r="X23">
        <f t="shared" si="4"/>
        <v>474.4729271329812</v>
      </c>
      <c r="AB23" s="2">
        <v>405</v>
      </c>
      <c r="AC23">
        <f t="shared" si="5"/>
        <v>217.3773025892052</v>
      </c>
      <c r="AG23">
        <v>145</v>
      </c>
      <c r="AH23">
        <f t="shared" si="6"/>
        <v>77.82644166774013</v>
      </c>
      <c r="AL23">
        <v>244</v>
      </c>
      <c r="AM23">
        <f t="shared" si="7"/>
        <v>130.96311563399027</v>
      </c>
    </row>
    <row r="24" spans="3:63" ht="12">
      <c r="C24" s="1">
        <f>SUM(C17:C23)</f>
        <v>499759</v>
      </c>
      <c r="G24" s="1">
        <f>SUM(G17:G23)</f>
        <v>16684</v>
      </c>
      <c r="H24" s="1">
        <f t="shared" si="0"/>
        <v>1112.803037730853</v>
      </c>
      <c r="I24">
        <f aca="true" t="shared" si="38" ref="I24:I29">(H24/1457.59)*100</f>
        <v>76.34540836112028</v>
      </c>
      <c r="J24">
        <f>(L24-1)*(47.464)+4.7</f>
        <v>28.02437642943899</v>
      </c>
      <c r="L24" s="1">
        <f>N24/C24</f>
        <v>1.4914119423023553</v>
      </c>
      <c r="N24" s="1">
        <f>SUM(N17:N23)</f>
        <v>745346.5408730828</v>
      </c>
      <c r="P24">
        <f aca="true" t="shared" si="39" ref="P24:P29">I24*L24</f>
        <v>113.86245376972487</v>
      </c>
      <c r="R24" s="1">
        <f>SUM(R17:R23)</f>
        <v>4504</v>
      </c>
      <c r="S24" s="1">
        <f t="shared" si="3"/>
        <v>300.4114649927932</v>
      </c>
      <c r="T24">
        <f aca="true" t="shared" si="40" ref="T24:T29">(S24/361.6504)*100</f>
        <v>83.06681397083847</v>
      </c>
      <c r="U24">
        <f aca="true" t="shared" si="41" ref="U24:U29">T24*L24</f>
        <v>123.88683836511662</v>
      </c>
      <c r="W24" s="1">
        <f>SUM(W17:W23)</f>
        <v>6253</v>
      </c>
      <c r="X24" s="1">
        <f t="shared" si="4"/>
        <v>417.06769329483484</v>
      </c>
      <c r="Y24">
        <f aca="true" t="shared" si="42" ref="Y24:Y29">(X24/569.2717)*100</f>
        <v>73.26338078896858</v>
      </c>
      <c r="Z24">
        <f aca="true" t="shared" si="43" ref="Z24:Z29">Y24*L24</f>
        <v>109.26588104211268</v>
      </c>
      <c r="AB24" s="1">
        <f>SUM(AB17:AB23)</f>
        <v>3261</v>
      </c>
      <c r="AC24" s="1">
        <f t="shared" si="5"/>
        <v>217.50483733159385</v>
      </c>
      <c r="AD24">
        <f aca="true" t="shared" si="44" ref="AD24:AD29">(AC24/245.5129)*100</f>
        <v>88.59201994338946</v>
      </c>
      <c r="AE24">
        <f aca="true" t="shared" si="45" ref="AE24:AE29">AD24*L24</f>
        <v>132.12719653625948</v>
      </c>
      <c r="AG24" s="1">
        <f>SUM(AG17:AG23)</f>
        <v>984</v>
      </c>
      <c r="AH24" s="1">
        <f t="shared" si="6"/>
        <v>65.63163444780385</v>
      </c>
      <c r="AI24">
        <f aca="true" t="shared" si="46" ref="AI24:AI29">(AH24/85.59867)*100</f>
        <v>76.67366145736125</v>
      </c>
      <c r="AJ24">
        <f aca="true" t="shared" si="47" ref="AJ24:AJ29">AI24*L24</f>
        <v>114.35201435755637</v>
      </c>
      <c r="AL24" s="1">
        <f>SUM(AL17:AL23)</f>
        <v>1723</v>
      </c>
      <c r="AM24" s="1">
        <f t="shared" si="7"/>
        <v>114.92205909915248</v>
      </c>
      <c r="AN24">
        <f aca="true" t="shared" si="48" ref="AN24:AN29">(AM24/164.1517)*100</f>
        <v>70.00966733768367</v>
      </c>
      <c r="AO24">
        <f aca="true" t="shared" si="49" ref="AO24:AO29">AN24*L24</f>
        <v>104.41325394403655</v>
      </c>
      <c r="AQ24" t="s">
        <v>13</v>
      </c>
      <c r="AR24">
        <f aca="true" t="shared" si="50" ref="AR24:AR29">C24</f>
        <v>499759</v>
      </c>
      <c r="AS24">
        <v>1360247</v>
      </c>
      <c r="AT24">
        <v>722497</v>
      </c>
      <c r="AU24">
        <f aca="true" t="shared" si="51" ref="AU24:AU29">AS24+AT24</f>
        <v>2082744</v>
      </c>
      <c r="AV24">
        <f aca="true" t="shared" si="52" ref="AV24:AV29">AU24/C24</f>
        <v>4.167496733425511</v>
      </c>
      <c r="AW24">
        <f aca="true" t="shared" si="53" ref="AW24:AW30">(AV24/4.9)*100</f>
        <v>85.05095374337778</v>
      </c>
      <c r="AX24">
        <f aca="true" t="shared" si="54" ref="AX24:AX29">(P24/99.5)*100</f>
        <v>114.4346269042461</v>
      </c>
      <c r="AY24">
        <f aca="true" t="shared" si="55" ref="AY24:AY29">(P24/99.5)*(4.878634078)*C24</f>
        <v>2790077.8865354043</v>
      </c>
      <c r="AZ24">
        <f aca="true" t="shared" si="56" ref="AZ24:AZ29">AY24-AU24</f>
        <v>707333.8865354043</v>
      </c>
      <c r="BA24">
        <f aca="true" t="shared" si="57" ref="BA24:BA29">((L24-1)/2)+1</f>
        <v>1.2457059711511778</v>
      </c>
      <c r="BB24">
        <f aca="true" t="shared" si="58" ref="BB24:BB29">BA24*I24</f>
        <v>95.10393106542259</v>
      </c>
      <c r="BC24">
        <f aca="true" t="shared" si="59" ref="BC24:BC29">(BB24/82)*(4.878634078)*C24</f>
        <v>2827766.109750199</v>
      </c>
      <c r="BD24">
        <f aca="true" t="shared" si="60" ref="BD24:BD29">BC24-AU24</f>
        <v>745022.1097501991</v>
      </c>
      <c r="BF24">
        <f aca="true" t="shared" si="61" ref="BF24:BF29">G24/3</f>
        <v>5561.333333333333</v>
      </c>
      <c r="BG24">
        <f aca="true" t="shared" si="62" ref="BG24:BG30">AU24/BF24</f>
        <v>374.50443538719736</v>
      </c>
      <c r="BH24">
        <f aca="true" t="shared" si="63" ref="BH24:BH30">(BG24/504.1440988)*100</f>
        <v>74.28519668853008</v>
      </c>
      <c r="BI24">
        <f>(504.1440988-BG24)*BF24</f>
        <v>720969.381459733</v>
      </c>
      <c r="BJ24">
        <f aca="true" t="shared" si="64" ref="BJ24:BJ29">(H24/967.9913)*(504.1440988)*(BF24)</f>
        <v>3223149.5962980585</v>
      </c>
      <c r="BK24">
        <f aca="true" t="shared" si="65" ref="BK24:BK29">BJ24-AU24</f>
        <v>1140405.5962980585</v>
      </c>
    </row>
    <row r="25" spans="1:63" ht="12">
      <c r="A25" t="s">
        <v>21</v>
      </c>
      <c r="B25" t="s">
        <v>21</v>
      </c>
      <c r="C25" s="1">
        <v>99177</v>
      </c>
      <c r="G25" s="1">
        <v>3369</v>
      </c>
      <c r="H25" s="1">
        <f t="shared" si="0"/>
        <v>1132.318985248596</v>
      </c>
      <c r="I25">
        <f t="shared" si="38"/>
        <v>77.68432722841101</v>
      </c>
      <c r="J25">
        <v>24.93</v>
      </c>
      <c r="L25">
        <f>((J25-4.7)/(47.464))+1</f>
        <v>1.42621776504298</v>
      </c>
      <c r="P25">
        <f t="shared" si="39"/>
        <v>110.79476755857186</v>
      </c>
      <c r="R25" s="1">
        <v>864</v>
      </c>
      <c r="S25" s="1">
        <f t="shared" si="3"/>
        <v>290.38990895066394</v>
      </c>
      <c r="T25">
        <f t="shared" si="40"/>
        <v>80.29575218240154</v>
      </c>
      <c r="U25">
        <f t="shared" si="41"/>
        <v>114.5192282200297</v>
      </c>
      <c r="W25" s="1">
        <v>1281</v>
      </c>
      <c r="X25" s="1">
        <f t="shared" si="4"/>
        <v>430.543371951158</v>
      </c>
      <c r="Y25">
        <f t="shared" si="42"/>
        <v>75.63055952915944</v>
      </c>
      <c r="Z25">
        <f t="shared" si="43"/>
        <v>107.86564758062782</v>
      </c>
      <c r="AB25" s="1">
        <v>647</v>
      </c>
      <c r="AC25" s="1">
        <f t="shared" si="5"/>
        <v>217.4563322813421</v>
      </c>
      <c r="AD25">
        <f t="shared" si="44"/>
        <v>88.57226332357367</v>
      </c>
      <c r="AE25">
        <f t="shared" si="45"/>
        <v>126.32333544214553</v>
      </c>
      <c r="AG25" s="1">
        <v>170</v>
      </c>
      <c r="AH25" s="1">
        <f t="shared" si="6"/>
        <v>57.136903381496374</v>
      </c>
      <c r="AI25">
        <f t="shared" si="46"/>
        <v>66.74975602015355</v>
      </c>
      <c r="AJ25">
        <f t="shared" si="47"/>
        <v>95.1996878482276</v>
      </c>
      <c r="AL25" s="1">
        <v>350</v>
      </c>
      <c r="AM25" s="1">
        <f t="shared" si="7"/>
        <v>117.63480107955138</v>
      </c>
      <c r="AN25">
        <f t="shared" si="48"/>
        <v>71.6622496626909</v>
      </c>
      <c r="AO25">
        <f t="shared" si="49"/>
        <v>102.20597355187505</v>
      </c>
      <c r="AQ25" t="s">
        <v>21</v>
      </c>
      <c r="AR25">
        <f t="shared" si="50"/>
        <v>99177</v>
      </c>
      <c r="AS25">
        <v>382497</v>
      </c>
      <c r="AT25">
        <v>0</v>
      </c>
      <c r="AU25">
        <f t="shared" si="51"/>
        <v>382497</v>
      </c>
      <c r="AV25">
        <f t="shared" si="52"/>
        <v>3.856710729302157</v>
      </c>
      <c r="AW25">
        <f t="shared" si="53"/>
        <v>78.70838223065626</v>
      </c>
      <c r="AX25">
        <f t="shared" si="54"/>
        <v>111.35152518449434</v>
      </c>
      <c r="AY25">
        <f t="shared" si="55"/>
        <v>538772.4526696879</v>
      </c>
      <c r="AZ25">
        <f t="shared" si="56"/>
        <v>156275.45266968792</v>
      </c>
      <c r="BA25">
        <f t="shared" si="57"/>
        <v>1.21310888252149</v>
      </c>
      <c r="BB25">
        <f t="shared" si="58"/>
        <v>94.23954739349143</v>
      </c>
      <c r="BC25">
        <f t="shared" si="59"/>
        <v>556068.8297663486</v>
      </c>
      <c r="BD25">
        <f t="shared" si="60"/>
        <v>173571.8297663486</v>
      </c>
      <c r="BF25">
        <f t="shared" si="61"/>
        <v>1123</v>
      </c>
      <c r="BG25">
        <f t="shared" si="62"/>
        <v>340.60284951024045</v>
      </c>
      <c r="BH25">
        <f t="shared" si="63"/>
        <v>67.56061418173253</v>
      </c>
      <c r="BI25">
        <f>(504.1440988-BG25)*BF25</f>
        <v>183656.82295239996</v>
      </c>
      <c r="BJ25">
        <f t="shared" si="64"/>
        <v>662264.9628153422</v>
      </c>
      <c r="BK25">
        <f t="shared" si="65"/>
        <v>279767.96281534224</v>
      </c>
    </row>
    <row r="26" spans="1:63" ht="12">
      <c r="A26" t="s">
        <v>420</v>
      </c>
      <c r="B26" t="s">
        <v>22</v>
      </c>
      <c r="C26" s="1">
        <v>186681</v>
      </c>
      <c r="G26" s="1">
        <v>5279</v>
      </c>
      <c r="H26" s="1">
        <f t="shared" si="0"/>
        <v>942.6061927387718</v>
      </c>
      <c r="I26">
        <f t="shared" si="38"/>
        <v>64.66881583564458</v>
      </c>
      <c r="J26">
        <v>26.73</v>
      </c>
      <c r="L26">
        <f>((J26-4.7)/(47.464))+1</f>
        <v>1.4641412438901062</v>
      </c>
      <c r="P26">
        <f t="shared" si="39"/>
        <v>94.68428045850085</v>
      </c>
      <c r="R26" s="1">
        <v>1508</v>
      </c>
      <c r="S26" s="1">
        <f t="shared" si="3"/>
        <v>269.26503857739493</v>
      </c>
      <c r="T26">
        <f t="shared" si="40"/>
        <v>74.45451147776829</v>
      </c>
      <c r="U26">
        <f t="shared" si="41"/>
        <v>109.01192104828986</v>
      </c>
      <c r="W26" s="1">
        <v>1936</v>
      </c>
      <c r="X26" s="1">
        <f t="shared" si="4"/>
        <v>345.68774183410915</v>
      </c>
      <c r="Y26">
        <f t="shared" si="42"/>
        <v>60.72456119531484</v>
      </c>
      <c r="Z26">
        <f t="shared" si="43"/>
        <v>88.90933456318915</v>
      </c>
      <c r="AB26" s="1">
        <v>1036</v>
      </c>
      <c r="AC26" s="1">
        <f t="shared" si="5"/>
        <v>184.98579573354186</v>
      </c>
      <c r="AD26">
        <f t="shared" si="44"/>
        <v>75.34667047374775</v>
      </c>
      <c r="AE26">
        <f t="shared" si="45"/>
        <v>110.31816783041097</v>
      </c>
      <c r="AG26" s="1">
        <v>255</v>
      </c>
      <c r="AH26" s="1">
        <f t="shared" si="6"/>
        <v>45.53221806182739</v>
      </c>
      <c r="AI26">
        <f t="shared" si="46"/>
        <v>53.1926700050683</v>
      </c>
      <c r="AJ26">
        <f t="shared" si="47"/>
        <v>77.88158202705665</v>
      </c>
      <c r="AL26" s="1">
        <v>506</v>
      </c>
      <c r="AM26" s="1">
        <f t="shared" si="7"/>
        <v>90.3502052520967</v>
      </c>
      <c r="AN26">
        <f t="shared" si="48"/>
        <v>55.040675943104276</v>
      </c>
      <c r="AO26">
        <f t="shared" si="49"/>
        <v>80.58732373988894</v>
      </c>
      <c r="AQ26" t="s">
        <v>420</v>
      </c>
      <c r="AR26">
        <f t="shared" si="50"/>
        <v>186681</v>
      </c>
      <c r="AS26">
        <v>514053</v>
      </c>
      <c r="AT26">
        <v>431238</v>
      </c>
      <c r="AU26">
        <f t="shared" si="51"/>
        <v>945291</v>
      </c>
      <c r="AV26">
        <f t="shared" si="52"/>
        <v>5.063670111045044</v>
      </c>
      <c r="AW26">
        <f t="shared" si="53"/>
        <v>103.34020634785803</v>
      </c>
      <c r="AX26">
        <f t="shared" si="54"/>
        <v>95.16008086281492</v>
      </c>
      <c r="AY26">
        <f t="shared" si="55"/>
        <v>866668.8076173691</v>
      </c>
      <c r="AZ26">
        <f t="shared" si="56"/>
        <v>-78622.19238263089</v>
      </c>
      <c r="BA26">
        <f t="shared" si="57"/>
        <v>1.232070621945053</v>
      </c>
      <c r="BB26">
        <f t="shared" si="58"/>
        <v>79.67654814707271</v>
      </c>
      <c r="BC26">
        <f t="shared" si="59"/>
        <v>884942.4371195555</v>
      </c>
      <c r="BD26">
        <f t="shared" si="60"/>
        <v>-60348.56288044446</v>
      </c>
      <c r="BF26">
        <f t="shared" si="61"/>
        <v>1759.6666666666667</v>
      </c>
      <c r="BG26">
        <f t="shared" si="62"/>
        <v>537.1989013070657</v>
      </c>
      <c r="BH26">
        <f t="shared" si="63"/>
        <v>106.55661795620442</v>
      </c>
      <c r="BJ26">
        <f t="shared" si="64"/>
        <v>863861.1236607942</v>
      </c>
      <c r="BK26">
        <f t="shared" si="65"/>
        <v>-81429.87633920577</v>
      </c>
    </row>
    <row r="27" spans="1:63" ht="12">
      <c r="A27" t="s">
        <v>23</v>
      </c>
      <c r="B27" t="s">
        <v>23</v>
      </c>
      <c r="C27" s="1">
        <v>90012</v>
      </c>
      <c r="G27" s="1">
        <v>3097</v>
      </c>
      <c r="H27" s="1">
        <f t="shared" si="0"/>
        <v>1146.884119154483</v>
      </c>
      <c r="I27">
        <f t="shared" si="38"/>
        <v>78.68358860547087</v>
      </c>
      <c r="J27">
        <v>37.67</v>
      </c>
      <c r="L27">
        <f>((J27-4.7)/(47.464))+1</f>
        <v>1.6946317208831956</v>
      </c>
      <c r="P27">
        <f t="shared" si="39"/>
        <v>133.3397051637545</v>
      </c>
      <c r="R27" s="1">
        <v>870</v>
      </c>
      <c r="S27" s="1">
        <f t="shared" si="3"/>
        <v>322.17926498689064</v>
      </c>
      <c r="T27">
        <f t="shared" si="40"/>
        <v>89.08583123007486</v>
      </c>
      <c r="U27">
        <f t="shared" si="41"/>
        <v>150.96767548373168</v>
      </c>
      <c r="W27" s="1">
        <v>1084</v>
      </c>
      <c r="X27" s="1">
        <f t="shared" si="4"/>
        <v>401.42795775378096</v>
      </c>
      <c r="Y27">
        <f t="shared" si="42"/>
        <v>70.5160572278195</v>
      </c>
      <c r="Z27">
        <f t="shared" si="43"/>
        <v>119.49874740987767</v>
      </c>
      <c r="AB27" s="1">
        <v>595</v>
      </c>
      <c r="AC27" s="1">
        <f t="shared" si="5"/>
        <v>220.3409915714942</v>
      </c>
      <c r="AD27">
        <f t="shared" si="44"/>
        <v>89.74721555221505</v>
      </c>
      <c r="AE27">
        <f t="shared" si="45"/>
        <v>152.08847833572528</v>
      </c>
      <c r="AG27" s="1">
        <v>191</v>
      </c>
      <c r="AH27" s="1">
        <f t="shared" si="6"/>
        <v>70.73130989942081</v>
      </c>
      <c r="AI27">
        <f t="shared" si="46"/>
        <v>82.63131880369264</v>
      </c>
      <c r="AJ27">
        <f t="shared" si="47"/>
        <v>140.02965398314961</v>
      </c>
      <c r="AL27" s="1">
        <v>280</v>
      </c>
      <c r="AM27" s="1">
        <f t="shared" si="7"/>
        <v>103.68987838658548</v>
      </c>
      <c r="AN27">
        <f t="shared" si="48"/>
        <v>63.16710602850014</v>
      </c>
      <c r="AO27">
        <f t="shared" si="49"/>
        <v>107.04498159228848</v>
      </c>
      <c r="AQ27" t="s">
        <v>23</v>
      </c>
      <c r="AR27">
        <f t="shared" si="50"/>
        <v>90012</v>
      </c>
      <c r="AS27">
        <v>380116</v>
      </c>
      <c r="AT27">
        <v>665493</v>
      </c>
      <c r="AU27">
        <f t="shared" si="51"/>
        <v>1045609</v>
      </c>
      <c r="AV27">
        <f t="shared" si="52"/>
        <v>11.616328933919922</v>
      </c>
      <c r="AW27">
        <f t="shared" si="53"/>
        <v>237.06793742693714</v>
      </c>
      <c r="AX27">
        <f t="shared" si="54"/>
        <v>134.0097539334216</v>
      </c>
      <c r="AY27">
        <f t="shared" si="55"/>
        <v>588484.5512378656</v>
      </c>
      <c r="AZ27">
        <f t="shared" si="56"/>
        <v>-457124.4487621344</v>
      </c>
      <c r="BA27">
        <f t="shared" si="57"/>
        <v>1.3473158604415978</v>
      </c>
      <c r="BB27">
        <f t="shared" si="58"/>
        <v>106.01164688461269</v>
      </c>
      <c r="BC27">
        <f t="shared" si="59"/>
        <v>567725.4791274822</v>
      </c>
      <c r="BD27">
        <f t="shared" si="60"/>
        <v>-477883.52087251784</v>
      </c>
      <c r="BF27">
        <f t="shared" si="61"/>
        <v>1032.3333333333333</v>
      </c>
      <c r="BG27">
        <f t="shared" si="62"/>
        <v>1012.8598643848886</v>
      </c>
      <c r="BH27">
        <f t="shared" si="63"/>
        <v>200.90681747456145</v>
      </c>
      <c r="BJ27">
        <f t="shared" si="64"/>
        <v>616627.2649776174</v>
      </c>
      <c r="BK27">
        <f t="shared" si="65"/>
        <v>-428981.7350223826</v>
      </c>
    </row>
    <row r="28" spans="1:63" ht="12">
      <c r="A28" t="s">
        <v>25</v>
      </c>
      <c r="B28" t="s">
        <v>25</v>
      </c>
      <c r="C28" s="1">
        <v>137571</v>
      </c>
      <c r="G28" s="1">
        <v>4333</v>
      </c>
      <c r="H28" s="1">
        <f t="shared" si="0"/>
        <v>1049.8821214742447</v>
      </c>
      <c r="I28">
        <f t="shared" si="38"/>
        <v>72.0286309232531</v>
      </c>
      <c r="J28">
        <v>40.68</v>
      </c>
      <c r="L28">
        <f>((J28-4.7)/(47.464))+1</f>
        <v>1.7580482049553345</v>
      </c>
      <c r="P28">
        <f t="shared" si="39"/>
        <v>126.62980530001542</v>
      </c>
      <c r="R28" s="1">
        <v>1168</v>
      </c>
      <c r="S28" s="1">
        <f t="shared" si="3"/>
        <v>283.0053814636321</v>
      </c>
      <c r="T28">
        <f t="shared" si="40"/>
        <v>78.25385550897555</v>
      </c>
      <c r="U28">
        <f t="shared" si="41"/>
        <v>137.57405020838857</v>
      </c>
      <c r="W28" s="1">
        <v>1519</v>
      </c>
      <c r="X28" s="1">
        <f t="shared" si="4"/>
        <v>368.052375379501</v>
      </c>
      <c r="Y28">
        <f t="shared" si="42"/>
        <v>64.65320081421595</v>
      </c>
      <c r="Z28">
        <f t="shared" si="43"/>
        <v>113.66344363604912</v>
      </c>
      <c r="AB28" s="1">
        <v>790</v>
      </c>
      <c r="AC28" s="1">
        <f t="shared" si="5"/>
        <v>191.41631109269636</v>
      </c>
      <c r="AD28">
        <f t="shared" si="44"/>
        <v>77.96588736994934</v>
      </c>
      <c r="AE28">
        <f t="shared" si="45"/>
        <v>137.06778833848924</v>
      </c>
      <c r="AG28" s="1">
        <v>284</v>
      </c>
      <c r="AH28" s="1">
        <f t="shared" si="6"/>
        <v>68.81295234218453</v>
      </c>
      <c r="AI28">
        <f t="shared" si="46"/>
        <v>80.39021207009938</v>
      </c>
      <c r="AJ28">
        <f t="shared" si="47"/>
        <v>141.3298680258169</v>
      </c>
      <c r="AL28" s="1">
        <v>449</v>
      </c>
      <c r="AM28" s="1">
        <f t="shared" si="7"/>
        <v>108.79230845648186</v>
      </c>
      <c r="AN28">
        <f t="shared" si="48"/>
        <v>66.27546864058176</v>
      </c>
      <c r="AO28">
        <f t="shared" si="49"/>
        <v>116.51546867614833</v>
      </c>
      <c r="AQ28" t="s">
        <v>452</v>
      </c>
      <c r="AR28">
        <f t="shared" si="50"/>
        <v>137571</v>
      </c>
      <c r="AS28">
        <v>437293</v>
      </c>
      <c r="AT28">
        <v>448746</v>
      </c>
      <c r="AU28">
        <f t="shared" si="51"/>
        <v>886039</v>
      </c>
      <c r="AV28">
        <f t="shared" si="52"/>
        <v>6.440594311301074</v>
      </c>
      <c r="AW28">
        <f t="shared" si="53"/>
        <v>131.44070023063415</v>
      </c>
      <c r="AX28">
        <f t="shared" si="54"/>
        <v>127.26613597991499</v>
      </c>
      <c r="AY28">
        <f t="shared" si="55"/>
        <v>854157.576739275</v>
      </c>
      <c r="AZ28">
        <f t="shared" si="56"/>
        <v>-31881.423260724987</v>
      </c>
      <c r="BA28">
        <f t="shared" si="57"/>
        <v>1.3790241024776673</v>
      </c>
      <c r="BB28">
        <f t="shared" si="58"/>
        <v>99.32921811163426</v>
      </c>
      <c r="BC28">
        <f t="shared" si="59"/>
        <v>812995.803199006</v>
      </c>
      <c r="BD28">
        <f t="shared" si="60"/>
        <v>-73043.19680099399</v>
      </c>
      <c r="BE28">
        <v>117312</v>
      </c>
      <c r="BF28">
        <f t="shared" si="61"/>
        <v>1444.3333333333333</v>
      </c>
      <c r="BG28">
        <f t="shared" si="62"/>
        <v>613.4588045234249</v>
      </c>
      <c r="BH28">
        <f t="shared" si="63"/>
        <v>121.68322628066531</v>
      </c>
      <c r="BJ28">
        <f t="shared" si="64"/>
        <v>789752.8619688203</v>
      </c>
      <c r="BK28">
        <f t="shared" si="65"/>
        <v>-96286.13803117967</v>
      </c>
    </row>
    <row r="29" spans="1:63" ht="12">
      <c r="A29" t="s">
        <v>24</v>
      </c>
      <c r="B29" t="s">
        <v>24</v>
      </c>
      <c r="C29" s="1">
        <v>138599</v>
      </c>
      <c r="G29" s="1">
        <v>4502</v>
      </c>
      <c r="H29" s="1">
        <f t="shared" si="0"/>
        <v>1082.739894708235</v>
      </c>
      <c r="I29">
        <f t="shared" si="38"/>
        <v>74.28288439878395</v>
      </c>
      <c r="J29">
        <v>31.07</v>
      </c>
      <c r="L29">
        <f>((J29-4.7)/(47.464))+1</f>
        <v>1.5555789651103995</v>
      </c>
      <c r="P29">
        <f t="shared" si="39"/>
        <v>115.55289243847578</v>
      </c>
      <c r="R29" s="1">
        <v>1248</v>
      </c>
      <c r="S29" s="1">
        <f t="shared" si="3"/>
        <v>300.14646570321577</v>
      </c>
      <c r="T29">
        <f t="shared" si="40"/>
        <v>82.99353898218162</v>
      </c>
      <c r="U29">
        <f t="shared" si="41"/>
        <v>129.10300348075168</v>
      </c>
      <c r="W29" s="1">
        <v>1591</v>
      </c>
      <c r="X29" s="1">
        <f t="shared" si="4"/>
        <v>382.6386433764554</v>
      </c>
      <c r="Y29">
        <f t="shared" si="42"/>
        <v>67.21546905923049</v>
      </c>
      <c r="Z29">
        <f t="shared" si="43"/>
        <v>104.55896979856784</v>
      </c>
      <c r="AB29" s="1">
        <v>843</v>
      </c>
      <c r="AC29" s="1">
        <f t="shared" si="5"/>
        <v>202.74316553510485</v>
      </c>
      <c r="AD29">
        <f t="shared" si="44"/>
        <v>82.57943494419432</v>
      </c>
      <c r="AE29">
        <f t="shared" si="45"/>
        <v>128.45883194989136</v>
      </c>
      <c r="AG29" s="1">
        <v>258</v>
      </c>
      <c r="AH29" s="1">
        <f t="shared" si="6"/>
        <v>62.049509736722484</v>
      </c>
      <c r="AI29">
        <f t="shared" si="46"/>
        <v>72.48887130690522</v>
      </c>
      <c r="AJ29">
        <f t="shared" si="47"/>
        <v>112.76216340961656</v>
      </c>
      <c r="AL29" s="1">
        <v>456</v>
      </c>
      <c r="AM29" s="1">
        <f t="shared" si="7"/>
        <v>109.66890093002114</v>
      </c>
      <c r="AN29">
        <f t="shared" si="48"/>
        <v>66.80948228377844</v>
      </c>
      <c r="AO29">
        <f t="shared" si="49"/>
        <v>103.92742531056163</v>
      </c>
      <c r="AQ29" t="s">
        <v>24</v>
      </c>
      <c r="AR29">
        <f t="shared" si="50"/>
        <v>138599</v>
      </c>
      <c r="AS29">
        <v>276491</v>
      </c>
      <c r="AT29">
        <v>405863</v>
      </c>
      <c r="AU29">
        <f t="shared" si="51"/>
        <v>682354</v>
      </c>
      <c r="AV29">
        <f t="shared" si="52"/>
        <v>4.923224554289713</v>
      </c>
      <c r="AW29">
        <f t="shared" si="53"/>
        <v>100.47397049570843</v>
      </c>
      <c r="AX29">
        <f t="shared" si="54"/>
        <v>116.13356023967415</v>
      </c>
      <c r="AY29">
        <f t="shared" si="55"/>
        <v>785264.7126630042</v>
      </c>
      <c r="AZ29">
        <f t="shared" si="56"/>
        <v>102910.71266300417</v>
      </c>
      <c r="BA29">
        <f t="shared" si="57"/>
        <v>1.2777894825551996</v>
      </c>
      <c r="BB29">
        <f t="shared" si="58"/>
        <v>94.91788841862986</v>
      </c>
      <c r="BC29">
        <f t="shared" si="59"/>
        <v>782694.9967611431</v>
      </c>
      <c r="BD29">
        <f t="shared" si="60"/>
        <v>100340.99676114309</v>
      </c>
      <c r="BF29">
        <f t="shared" si="61"/>
        <v>1500.6666666666667</v>
      </c>
      <c r="BG29">
        <f t="shared" si="62"/>
        <v>454.7005775211017</v>
      </c>
      <c r="BH29">
        <f t="shared" si="63"/>
        <v>90.192581566146</v>
      </c>
      <c r="BI29">
        <f>(504.1440988-BG29)*BF29</f>
        <v>74198.2442658667</v>
      </c>
      <c r="BJ29">
        <f t="shared" si="64"/>
        <v>846236.2185462858</v>
      </c>
      <c r="BK29">
        <f t="shared" si="65"/>
        <v>163882.21854628576</v>
      </c>
    </row>
    <row r="30" spans="43:62" ht="12">
      <c r="AQ30" s="1" t="s">
        <v>0</v>
      </c>
      <c r="AR30" s="1">
        <f>SUM(AR11:AR29)</f>
        <v>2558308</v>
      </c>
      <c r="AS30" s="1">
        <f>SUM(AS11:AS29)</f>
        <v>6465671</v>
      </c>
      <c r="AT30" s="1">
        <f>SUM(AT11:AT29)</f>
        <v>7589634</v>
      </c>
      <c r="AU30" s="1">
        <f>SUM(AU11:AU29)</f>
        <v>14055305</v>
      </c>
      <c r="AV30" s="1">
        <f>AU30/AR30</f>
        <v>5.493984696135102</v>
      </c>
      <c r="AW30">
        <f t="shared" si="53"/>
        <v>112.12213665581841</v>
      </c>
      <c r="BE30" s="1">
        <f>SUM(BE11:BE29)</f>
        <v>205183</v>
      </c>
      <c r="BF30" s="1">
        <f>SUM(BF11:BF29)</f>
        <v>27998.666666666668</v>
      </c>
      <c r="BG30">
        <f t="shared" si="62"/>
        <v>501.9990832896804</v>
      </c>
      <c r="BH30">
        <f t="shared" si="63"/>
        <v>99.57452333262944</v>
      </c>
      <c r="BI30" s="1">
        <f>SUM(BI11:BI29)</f>
        <v>2012949.6608574663</v>
      </c>
      <c r="BJ30" s="1">
        <f>SUM(BJ11:BJ29)</f>
        <v>16019452.334923804</v>
      </c>
    </row>
    <row r="32" ht="12">
      <c r="A32" s="1" t="s">
        <v>30</v>
      </c>
    </row>
    <row r="34" spans="1:39" ht="12">
      <c r="A34" t="s">
        <v>31</v>
      </c>
      <c r="B34" t="s">
        <v>32</v>
      </c>
      <c r="C34">
        <v>96341</v>
      </c>
      <c r="G34">
        <v>3302</v>
      </c>
      <c r="H34" s="2">
        <f aca="true" t="shared" si="66" ref="H34:H65">(G34/3)/(C34/100000)</f>
        <v>1142.469630444636</v>
      </c>
      <c r="J34">
        <v>22.36</v>
      </c>
      <c r="L34">
        <f aca="true" t="shared" si="67" ref="L34:L39">((J34-4.7)/(47.464))+1</f>
        <v>1.3720714646890275</v>
      </c>
      <c r="N34">
        <f aca="true" t="shared" si="68" ref="N34:N39">C34*L34</f>
        <v>132186.7369796056</v>
      </c>
      <c r="R34">
        <v>889</v>
      </c>
      <c r="S34" s="2">
        <f aca="true" t="shared" si="69" ref="S34:S65">(R34/3)/(C34/100000)</f>
        <v>307.58797742740194</v>
      </c>
      <c r="W34">
        <v>1289</v>
      </c>
      <c r="X34">
        <f aca="true" t="shared" si="70" ref="X34:X65">(W34/3)/(C34/100000)</f>
        <v>445.9852676084603</v>
      </c>
      <c r="AB34">
        <v>608</v>
      </c>
      <c r="AC34">
        <f aca="true" t="shared" si="71" ref="AC34:AC65">(AB34/3)/(C34/100000)</f>
        <v>210.36388107520855</v>
      </c>
      <c r="AG34">
        <v>150</v>
      </c>
      <c r="AH34" s="2">
        <f aca="true" t="shared" si="72" ref="AH34:AH65">(AG34/3)/(C34/100000)</f>
        <v>51.89898381789685</v>
      </c>
      <c r="AL34">
        <v>349</v>
      </c>
      <c r="AM34" s="2">
        <f aca="true" t="shared" si="73" ref="AM34:AM65">(AL34/3)/(C34/100000)</f>
        <v>120.75163568297333</v>
      </c>
    </row>
    <row r="35" spans="2:39" ht="12">
      <c r="B35" t="s">
        <v>33</v>
      </c>
      <c r="C35">
        <v>70137</v>
      </c>
      <c r="G35">
        <v>2375</v>
      </c>
      <c r="H35" s="2">
        <f t="shared" si="66"/>
        <v>1128.7432691256633</v>
      </c>
      <c r="J35">
        <v>32.06</v>
      </c>
      <c r="L35">
        <f t="shared" si="67"/>
        <v>1.576436878476319</v>
      </c>
      <c r="N35">
        <f t="shared" si="68"/>
        <v>110566.55334569358</v>
      </c>
      <c r="R35">
        <v>655</v>
      </c>
      <c r="S35" s="2">
        <f t="shared" si="69"/>
        <v>311.2955121167619</v>
      </c>
      <c r="W35">
        <v>876</v>
      </c>
      <c r="X35">
        <f t="shared" si="70"/>
        <v>416.32804368592895</v>
      </c>
      <c r="AB35">
        <v>486</v>
      </c>
      <c r="AC35">
        <f t="shared" si="71"/>
        <v>230.97651738739893</v>
      </c>
      <c r="AG35">
        <v>109</v>
      </c>
      <c r="AH35" s="2">
        <f t="shared" si="72"/>
        <v>51.80337529881993</v>
      </c>
      <c r="AL35">
        <v>195</v>
      </c>
      <c r="AM35" s="2">
        <f t="shared" si="73"/>
        <v>92.67576314926501</v>
      </c>
    </row>
    <row r="36" spans="2:39" ht="12">
      <c r="B36" t="s">
        <v>34</v>
      </c>
      <c r="C36">
        <v>105182</v>
      </c>
      <c r="G36">
        <v>3462</v>
      </c>
      <c r="H36" s="2">
        <f t="shared" si="66"/>
        <v>1097.1458994885056</v>
      </c>
      <c r="J36">
        <v>21.6</v>
      </c>
      <c r="L36">
        <f t="shared" si="67"/>
        <v>1.3560593291757965</v>
      </c>
      <c r="N36">
        <f t="shared" si="68"/>
        <v>142633.03236136862</v>
      </c>
      <c r="R36">
        <v>892</v>
      </c>
      <c r="S36" s="2">
        <f t="shared" si="69"/>
        <v>282.6846165059928</v>
      </c>
      <c r="W36">
        <v>1377</v>
      </c>
      <c r="X36">
        <f t="shared" si="70"/>
        <v>436.3864539560001</v>
      </c>
      <c r="AB36">
        <v>702</v>
      </c>
      <c r="AC36">
        <f t="shared" si="71"/>
        <v>222.47152554619612</v>
      </c>
      <c r="AG36">
        <v>158</v>
      </c>
      <c r="AH36" s="2">
        <f t="shared" si="72"/>
        <v>50.071938798146704</v>
      </c>
      <c r="AL36">
        <v>322</v>
      </c>
      <c r="AM36" s="2">
        <f t="shared" si="73"/>
        <v>102.04534362660277</v>
      </c>
    </row>
    <row r="37" spans="2:39" ht="12">
      <c r="B37" t="s">
        <v>35</v>
      </c>
      <c r="C37">
        <v>71455</v>
      </c>
      <c r="G37">
        <v>2252</v>
      </c>
      <c r="H37" s="2">
        <f t="shared" si="66"/>
        <v>1050.54463181956</v>
      </c>
      <c r="J37">
        <v>25.63</v>
      </c>
      <c r="L37">
        <f t="shared" si="67"/>
        <v>1.4409657845946402</v>
      </c>
      <c r="N37">
        <f t="shared" si="68"/>
        <v>102964.21013821001</v>
      </c>
      <c r="R37">
        <v>601</v>
      </c>
      <c r="S37" s="2">
        <f t="shared" si="69"/>
        <v>280.3629323816854</v>
      </c>
      <c r="W37">
        <v>877</v>
      </c>
      <c r="X37">
        <f t="shared" si="70"/>
        <v>409.11529400788373</v>
      </c>
      <c r="AB37">
        <v>425</v>
      </c>
      <c r="AC37">
        <f t="shared" si="71"/>
        <v>198.25997714179084</v>
      </c>
      <c r="AG37">
        <v>113</v>
      </c>
      <c r="AH37" s="2">
        <f t="shared" si="72"/>
        <v>52.713829216523216</v>
      </c>
      <c r="AL37">
        <v>230</v>
      </c>
      <c r="AM37" s="2">
        <f t="shared" si="73"/>
        <v>107.2936346884986</v>
      </c>
    </row>
    <row r="38" spans="2:39" ht="12">
      <c r="B38" t="s">
        <v>36</v>
      </c>
      <c r="C38">
        <v>52807</v>
      </c>
      <c r="G38">
        <v>1661</v>
      </c>
      <c r="H38" s="2">
        <f t="shared" si="66"/>
        <v>1048.4721091269464</v>
      </c>
      <c r="J38">
        <v>14.39</v>
      </c>
      <c r="L38">
        <f t="shared" si="67"/>
        <v>1.2041547277936964</v>
      </c>
      <c r="N38">
        <f t="shared" si="68"/>
        <v>63587.798710601724</v>
      </c>
      <c r="R38">
        <v>440</v>
      </c>
      <c r="S38" s="2">
        <f t="shared" si="69"/>
        <v>277.74095606011826</v>
      </c>
      <c r="W38">
        <v>712</v>
      </c>
      <c r="X38">
        <f t="shared" si="70"/>
        <v>449.4353652609187</v>
      </c>
      <c r="AB38">
        <v>360</v>
      </c>
      <c r="AC38">
        <f t="shared" si="71"/>
        <v>227.24260041282403</v>
      </c>
      <c r="AG38">
        <v>60</v>
      </c>
      <c r="AH38" s="2">
        <f t="shared" si="72"/>
        <v>37.873766735470674</v>
      </c>
      <c r="AL38">
        <v>194</v>
      </c>
      <c r="AM38" s="2">
        <f t="shared" si="73"/>
        <v>122.45851244468852</v>
      </c>
    </row>
    <row r="39" spans="2:39" ht="12">
      <c r="B39" t="s">
        <v>37</v>
      </c>
      <c r="C39">
        <v>102948</v>
      </c>
      <c r="G39">
        <v>3571</v>
      </c>
      <c r="H39" s="2">
        <f t="shared" si="66"/>
        <v>1156.2471668544638</v>
      </c>
      <c r="J39">
        <v>11.4</v>
      </c>
      <c r="L39">
        <f t="shared" si="67"/>
        <v>1.1411596157087476</v>
      </c>
      <c r="N39">
        <f t="shared" si="68"/>
        <v>117480.10011798414</v>
      </c>
      <c r="R39">
        <v>939</v>
      </c>
      <c r="S39" s="2">
        <f t="shared" si="69"/>
        <v>304.03698954812137</v>
      </c>
      <c r="W39">
        <v>1490</v>
      </c>
      <c r="X39">
        <f t="shared" si="70"/>
        <v>482.44421131704036</v>
      </c>
      <c r="AB39">
        <v>712</v>
      </c>
      <c r="AC39">
        <f t="shared" si="71"/>
        <v>230.53709963606224</v>
      </c>
      <c r="AG39">
        <v>109</v>
      </c>
      <c r="AH39" s="2">
        <f t="shared" si="72"/>
        <v>35.292898680239865</v>
      </c>
      <c r="AL39">
        <v>438</v>
      </c>
      <c r="AM39" s="2">
        <f t="shared" si="73"/>
        <v>141.81917084353267</v>
      </c>
    </row>
    <row r="40" spans="3:63" ht="12">
      <c r="C40" s="1">
        <f>SUM(C34:C39)</f>
        <v>498870</v>
      </c>
      <c r="G40" s="1">
        <f>SUM(G34:G39)</f>
        <v>16623</v>
      </c>
      <c r="H40" s="1">
        <f t="shared" si="66"/>
        <v>1110.7102050634435</v>
      </c>
      <c r="I40">
        <f>(H40/1457.59)*100</f>
        <v>76.20182664970558</v>
      </c>
      <c r="J40">
        <f>(L40-1)*(47.464)+4.7</f>
        <v>20.926493395072864</v>
      </c>
      <c r="L40" s="1">
        <f>N40/C40</f>
        <v>1.3418694883505997</v>
      </c>
      <c r="N40" s="1">
        <f>SUM(N34:N39)</f>
        <v>669418.4316534636</v>
      </c>
      <c r="P40">
        <f>I40*L40</f>
        <v>102.25290613782153</v>
      </c>
      <c r="R40" s="1">
        <f>SUM(R34:R39)</f>
        <v>4416</v>
      </c>
      <c r="S40" s="1">
        <f t="shared" si="69"/>
        <v>295.0668510834486</v>
      </c>
      <c r="T40">
        <f>(S40/361.6504)*100</f>
        <v>81.5889740709394</v>
      </c>
      <c r="U40">
        <f>T40*L40</f>
        <v>109.4817548916218</v>
      </c>
      <c r="W40" s="1">
        <f>SUM(W34:W39)</f>
        <v>6621</v>
      </c>
      <c r="X40" s="1">
        <f t="shared" si="70"/>
        <v>442.39982360133905</v>
      </c>
      <c r="Y40">
        <f>(X40/569.2717)*100</f>
        <v>77.71329992362857</v>
      </c>
      <c r="Z40">
        <f>Y40*L40</f>
        <v>104.28110600655617</v>
      </c>
      <c r="AB40" s="1">
        <f>SUM(AB34:AB39)</f>
        <v>3293</v>
      </c>
      <c r="AC40" s="1">
        <f t="shared" si="71"/>
        <v>220.030602494972</v>
      </c>
      <c r="AD40">
        <f>(AC40/245.5129)*100</f>
        <v>89.6207907995759</v>
      </c>
      <c r="AE40">
        <f>AD40*L40</f>
        <v>120.25940469580304</v>
      </c>
      <c r="AG40" s="1">
        <f>SUM(AG34:AG39)</f>
        <v>699</v>
      </c>
      <c r="AH40" s="1">
        <f t="shared" si="72"/>
        <v>46.70555455329044</v>
      </c>
      <c r="AI40">
        <f>(AH40/85.59867)*100</f>
        <v>54.56341150311149</v>
      </c>
      <c r="AJ40">
        <f>AI40*L40</f>
        <v>73.21697707634344</v>
      </c>
      <c r="AL40" s="1">
        <f>SUM(AL34:AL39)</f>
        <v>1728</v>
      </c>
      <c r="AM40" s="1">
        <f t="shared" si="73"/>
        <v>115.46094172830598</v>
      </c>
      <c r="AN40">
        <f>(AM40/164.1517)*100</f>
        <v>70.33795064462079</v>
      </c>
      <c r="AO40">
        <f>AN40*L40</f>
        <v>94.38434984312704</v>
      </c>
      <c r="AQ40" t="s">
        <v>31</v>
      </c>
      <c r="AR40">
        <f>C40</f>
        <v>498870</v>
      </c>
      <c r="AS40">
        <v>1216343</v>
      </c>
      <c r="AT40">
        <v>1844309</v>
      </c>
      <c r="AU40">
        <f>AS40+AT40</f>
        <v>3060652</v>
      </c>
      <c r="AV40">
        <f>AU40/AR40</f>
        <v>6.135169483031651</v>
      </c>
      <c r="AW40">
        <f>(AV40/4.9)*100</f>
        <v>125.20754047003368</v>
      </c>
      <c r="AX40">
        <f>(P40/99.5)*100</f>
        <v>102.76673983700655</v>
      </c>
      <c r="AY40">
        <f>(P40/99.5)*(4.878634078)*C40</f>
        <v>2501141.212363594</v>
      </c>
      <c r="AZ40">
        <f>AY40-AU40</f>
        <v>-559510.7876364058</v>
      </c>
      <c r="BA40">
        <f>((L40-1)/2)+1</f>
        <v>1.1709347441753</v>
      </c>
      <c r="BB40">
        <f>BA40*I40</f>
        <v>89.22736639376356</v>
      </c>
      <c r="BC40">
        <f>(BB40/82)*(4.878634078)*C40</f>
        <v>2648316.311242383</v>
      </c>
      <c r="BD40">
        <f>BC40-AU40</f>
        <v>-412335.688757617</v>
      </c>
      <c r="BF40">
        <f>G40/3</f>
        <v>5541</v>
      </c>
      <c r="BG40">
        <f>AU40/BF40</f>
        <v>552.3645551344523</v>
      </c>
      <c r="BH40">
        <f>(BG40/504.1440988)*100</f>
        <v>109.5648161803798</v>
      </c>
      <c r="BJ40">
        <f>(H40/967.9913)*(504.1440988)*(BF40)</f>
        <v>3205325.556425918</v>
      </c>
      <c r="BK40">
        <f>BJ40-AU40</f>
        <v>144673.5564259179</v>
      </c>
    </row>
    <row r="41" spans="1:39" ht="12">
      <c r="A41" t="s">
        <v>38</v>
      </c>
      <c r="B41" t="s">
        <v>39</v>
      </c>
      <c r="C41">
        <v>138041</v>
      </c>
      <c r="G41">
        <v>4545</v>
      </c>
      <c r="H41" s="2">
        <f t="shared" si="66"/>
        <v>1097.5000181105613</v>
      </c>
      <c r="J41">
        <v>21.93</v>
      </c>
      <c r="L41">
        <f>((J41-4.7)/(47.464))+1</f>
        <v>1.3630119669644363</v>
      </c>
      <c r="N41">
        <f>C41*L41</f>
        <v>188151.53493173775</v>
      </c>
      <c r="R41">
        <v>1117</v>
      </c>
      <c r="S41" s="2">
        <f t="shared" si="69"/>
        <v>269.72662711320066</v>
      </c>
      <c r="W41">
        <v>1887</v>
      </c>
      <c r="X41">
        <f t="shared" si="70"/>
        <v>455.66172369078754</v>
      </c>
      <c r="AB41">
        <v>869</v>
      </c>
      <c r="AC41">
        <f t="shared" si="71"/>
        <v>209.84103756613376</v>
      </c>
      <c r="AG41">
        <v>225</v>
      </c>
      <c r="AH41" s="2">
        <f t="shared" si="72"/>
        <v>54.331684064879276</v>
      </c>
      <c r="AL41">
        <v>635</v>
      </c>
      <c r="AM41" s="2">
        <f t="shared" si="73"/>
        <v>153.33608613865928</v>
      </c>
    </row>
    <row r="42" spans="2:39" ht="12">
      <c r="B42" t="s">
        <v>40</v>
      </c>
      <c r="C42">
        <v>76406</v>
      </c>
      <c r="G42">
        <v>3071</v>
      </c>
      <c r="H42" s="2">
        <f t="shared" si="66"/>
        <v>1339.772618206249</v>
      </c>
      <c r="J42">
        <v>13.17</v>
      </c>
      <c r="L42">
        <f>((J42-4.7)/(47.464))+1</f>
        <v>1.1784510365750884</v>
      </c>
      <c r="N42">
        <f>C42*L42</f>
        <v>90040.72990055621</v>
      </c>
      <c r="R42">
        <v>801</v>
      </c>
      <c r="S42" s="2">
        <f t="shared" si="69"/>
        <v>349.44899615213467</v>
      </c>
      <c r="W42">
        <v>1199</v>
      </c>
      <c r="X42">
        <f t="shared" si="70"/>
        <v>523.0828294462041</v>
      </c>
      <c r="AB42">
        <v>557</v>
      </c>
      <c r="AC42">
        <f t="shared" si="71"/>
        <v>243.00011342913731</v>
      </c>
      <c r="AG42">
        <v>125</v>
      </c>
      <c r="AH42" s="2">
        <f t="shared" si="72"/>
        <v>54.53323909989617</v>
      </c>
      <c r="AL42">
        <v>315</v>
      </c>
      <c r="AM42" s="2">
        <f t="shared" si="73"/>
        <v>137.42376253173836</v>
      </c>
    </row>
    <row r="43" spans="2:39" ht="12">
      <c r="B43" t="s">
        <v>41</v>
      </c>
      <c r="C43">
        <v>109901</v>
      </c>
      <c r="G43">
        <v>4409</v>
      </c>
      <c r="H43" s="2">
        <f t="shared" si="66"/>
        <v>1337.264143790017</v>
      </c>
      <c r="J43">
        <v>18.36</v>
      </c>
      <c r="L43">
        <f>((J43-4.7)/(47.464))+1</f>
        <v>1.287797067250969</v>
      </c>
      <c r="N43">
        <f>C43*L43</f>
        <v>141530.18548794877</v>
      </c>
      <c r="R43">
        <v>1113</v>
      </c>
      <c r="S43" s="2">
        <f t="shared" si="69"/>
        <v>337.5765461642751</v>
      </c>
      <c r="W43">
        <v>1736</v>
      </c>
      <c r="X43">
        <f t="shared" si="70"/>
        <v>526.5344870989951</v>
      </c>
      <c r="AB43">
        <v>796</v>
      </c>
      <c r="AC43">
        <f t="shared" si="71"/>
        <v>241.42940767903232</v>
      </c>
      <c r="AG43">
        <v>198</v>
      </c>
      <c r="AH43" s="2">
        <f t="shared" si="72"/>
        <v>60.054048643779396</v>
      </c>
      <c r="AL43">
        <v>530</v>
      </c>
      <c r="AM43" s="2">
        <f t="shared" si="73"/>
        <v>160.7507362687024</v>
      </c>
    </row>
    <row r="44" spans="3:63" ht="12">
      <c r="C44" s="1">
        <f>SUM(C41:C43)</f>
        <v>324348</v>
      </c>
      <c r="G44" s="1">
        <f>SUM(G41:G43)</f>
        <v>12025</v>
      </c>
      <c r="H44" s="1">
        <f t="shared" si="66"/>
        <v>1235.8125634606452</v>
      </c>
      <c r="I44">
        <f>(H44/1457.59)*100</f>
        <v>84.78464886975385</v>
      </c>
      <c r="J44">
        <f>(L44-1)*(47.464)+4.7</f>
        <v>18.656777627733177</v>
      </c>
      <c r="L44" s="1">
        <f>N44/C44</f>
        <v>1.2940497561885467</v>
      </c>
      <c r="N44" s="1">
        <f>SUM(N41:N43)</f>
        <v>419722.45032024273</v>
      </c>
      <c r="P44">
        <f>I44*L44</f>
        <v>109.71555419843651</v>
      </c>
      <c r="R44" s="1">
        <f>SUM(R41:R43)</f>
        <v>3031</v>
      </c>
      <c r="S44" s="1">
        <f t="shared" si="69"/>
        <v>311.49670518496595</v>
      </c>
      <c r="T44">
        <f>(S44/361.6504)*100</f>
        <v>86.13199520447536</v>
      </c>
      <c r="U44">
        <f>T44*L44</f>
        <v>111.45908739438441</v>
      </c>
      <c r="W44" s="1">
        <f>SUM(W41:W43)</f>
        <v>4822</v>
      </c>
      <c r="X44" s="1">
        <f t="shared" si="70"/>
        <v>495.55826869083</v>
      </c>
      <c r="Y44">
        <f>(X44/569.2717)*100</f>
        <v>87.05127423176489</v>
      </c>
      <c r="Z44">
        <f>Y44*L44</f>
        <v>112.64868019551767</v>
      </c>
      <c r="AB44" s="1">
        <f>SUM(AB41:AB43)</f>
        <v>2222</v>
      </c>
      <c r="AC44" s="1">
        <f t="shared" si="71"/>
        <v>228.35555226690673</v>
      </c>
      <c r="AD44">
        <f>(AC44/245.5129)*100</f>
        <v>93.01163086212851</v>
      </c>
      <c r="AE44">
        <f>AD44*L44</f>
        <v>120.36167823983651</v>
      </c>
      <c r="AG44" s="1">
        <f>SUM(AG41:AG43)</f>
        <v>548</v>
      </c>
      <c r="AH44" s="1">
        <f t="shared" si="72"/>
        <v>56.31811100011921</v>
      </c>
      <c r="AI44">
        <f>(AH44/85.59867)*100</f>
        <v>65.79320800208602</v>
      </c>
      <c r="AJ44">
        <f>AI44*L44</f>
        <v>85.13968477396175</v>
      </c>
      <c r="AL44" s="1">
        <f>SUM(AL41:AL43)</f>
        <v>1480</v>
      </c>
      <c r="AM44" s="1">
        <f t="shared" si="73"/>
        <v>152.10000781054094</v>
      </c>
      <c r="AN44">
        <f>(AM44/164.1517)*100</f>
        <v>92.65819836805889</v>
      </c>
      <c r="AO44">
        <f>AN44*L44</f>
        <v>119.9043190070566</v>
      </c>
      <c r="AQ44" t="s">
        <v>38</v>
      </c>
      <c r="AR44">
        <f>C44</f>
        <v>324348</v>
      </c>
      <c r="AS44">
        <v>2031250</v>
      </c>
      <c r="AT44">
        <v>101719</v>
      </c>
      <c r="AU44">
        <f>AS44+AT44</f>
        <v>2132969</v>
      </c>
      <c r="AV44">
        <f>AU44/AR44</f>
        <v>6.576174355938683</v>
      </c>
      <c r="AW44">
        <f>(AV44/4.9)*100</f>
        <v>134.20763991711598</v>
      </c>
      <c r="AX44">
        <f>(P44/99.5)*100</f>
        <v>110.26688864164473</v>
      </c>
      <c r="AY44">
        <f>(P44/99.5)*(4.878634078)*C44</f>
        <v>1744835.906217091</v>
      </c>
      <c r="AZ44">
        <f>AY44-AU44</f>
        <v>-388133.093782909</v>
      </c>
      <c r="BA44">
        <f>((L44-1)/2)+1</f>
        <v>1.1470248780942733</v>
      </c>
      <c r="BB44">
        <f>BA44*I44</f>
        <v>97.25010153409518</v>
      </c>
      <c r="BC44">
        <f>(BB44/82)*(4.878634078)*C44</f>
        <v>1876660.3590468115</v>
      </c>
      <c r="BD44">
        <f>BC44-AU44</f>
        <v>-256308.64095318853</v>
      </c>
      <c r="BF44">
        <f>G44/3</f>
        <v>4008.3333333333335</v>
      </c>
      <c r="BG44">
        <f>AU44/BF44</f>
        <v>532.1336382536382</v>
      </c>
      <c r="BH44">
        <f>(BG44/504.1440988)*100</f>
        <v>105.5518927069187</v>
      </c>
      <c r="BJ44">
        <f>(H44/967.9913)*(504.1440988)*(BF44)</f>
        <v>2579880.977365639</v>
      </c>
      <c r="BK44">
        <f>BJ44-AU44</f>
        <v>446911.97736563906</v>
      </c>
    </row>
    <row r="45" spans="1:63" ht="12">
      <c r="A45" t="s">
        <v>42</v>
      </c>
      <c r="B45" t="s">
        <v>42</v>
      </c>
      <c r="C45" s="1">
        <v>142915</v>
      </c>
      <c r="G45" s="1">
        <v>6043</v>
      </c>
      <c r="H45" s="1">
        <f t="shared" si="66"/>
        <v>1409.4625010204202</v>
      </c>
      <c r="I45">
        <f>(H45/1457.59)*100</f>
        <v>96.69814563906313</v>
      </c>
      <c r="J45">
        <v>34.07</v>
      </c>
      <c r="L45">
        <f>((J45-4.7)/(47.464))+1</f>
        <v>1.6187847631889434</v>
      </c>
      <c r="P45">
        <f>I45*L45</f>
        <v>156.53348478914077</v>
      </c>
      <c r="R45" s="1">
        <v>1466</v>
      </c>
      <c r="S45" s="1">
        <f t="shared" si="69"/>
        <v>341.92818575143735</v>
      </c>
      <c r="T45">
        <f>(S45/361.6504)*100</f>
        <v>94.54660792617328</v>
      </c>
      <c r="U45">
        <f>T45*L45</f>
        <v>153.0506083220883</v>
      </c>
      <c r="W45" s="1">
        <v>2188</v>
      </c>
      <c r="X45" s="1">
        <f t="shared" si="70"/>
        <v>510.32665103966235</v>
      </c>
      <c r="Y45">
        <f>(X45/569.2717)*100</f>
        <v>89.64553323828716</v>
      </c>
      <c r="Z45">
        <f>Y45*L45</f>
        <v>145.11682329408723</v>
      </c>
      <c r="AB45" s="1">
        <v>992</v>
      </c>
      <c r="AC45" s="1">
        <f t="shared" si="71"/>
        <v>231.37296061761657</v>
      </c>
      <c r="AD45">
        <f>(AC45/245.5129)*100</f>
        <v>94.24065318670284</v>
      </c>
      <c r="AE45">
        <f>AD45*L45</f>
        <v>152.5553334516081</v>
      </c>
      <c r="AG45" s="1">
        <v>367</v>
      </c>
      <c r="AH45" s="1">
        <f t="shared" si="72"/>
        <v>85.59866587365451</v>
      </c>
      <c r="AI45">
        <f>(AH45/85.59867)*100</f>
        <v>99.99999517942804</v>
      </c>
      <c r="AJ45">
        <f>AI45*L45</f>
        <v>161.8784685154259</v>
      </c>
      <c r="AL45" s="1">
        <v>625</v>
      </c>
      <c r="AM45" s="1">
        <f t="shared" si="73"/>
        <v>145.77429474396203</v>
      </c>
      <c r="AN45">
        <f>(AM45/164.1517)*100</f>
        <v>88.80462081352921</v>
      </c>
      <c r="AO45">
        <f>AN45*L45</f>
        <v>143.7555670737128</v>
      </c>
      <c r="AQ45" t="s">
        <v>42</v>
      </c>
      <c r="AR45">
        <f>C45</f>
        <v>142915</v>
      </c>
      <c r="AS45">
        <v>896687</v>
      </c>
      <c r="AT45">
        <v>109565</v>
      </c>
      <c r="AU45">
        <f>AS45+AT45</f>
        <v>1006252</v>
      </c>
      <c r="AV45">
        <f>AU45/AR45</f>
        <v>7.040912430465662</v>
      </c>
      <c r="AW45">
        <f>(AV45/4.9)*100</f>
        <v>143.69209041766655</v>
      </c>
      <c r="AX45">
        <f>(P45/99.5)*100</f>
        <v>157.32008521521686</v>
      </c>
      <c r="AY45">
        <f>(P45/99.5)*(4.878634078)*C45</f>
        <v>1096882.8132457419</v>
      </c>
      <c r="AZ45">
        <f>AY45-AU45</f>
        <v>90630.81324574188</v>
      </c>
      <c r="BA45">
        <f>((L45-1)/2)+1</f>
        <v>1.3093923815944717</v>
      </c>
      <c r="BB45">
        <f>BA45*I45</f>
        <v>126.61581521410194</v>
      </c>
      <c r="BC45">
        <f>(BB45/82)*(4.878634078)*C45</f>
        <v>1076589.5546529444</v>
      </c>
      <c r="BD45">
        <f>BC45-AU45</f>
        <v>70337.55465294444</v>
      </c>
      <c r="BF45">
        <f>G45/3</f>
        <v>2014.3333333333333</v>
      </c>
      <c r="BG45">
        <f>AU45/BF45</f>
        <v>499.54592090021515</v>
      </c>
      <c r="BH45">
        <f>(BG45/504.1440988)*100</f>
        <v>99.08792388709304</v>
      </c>
      <c r="BI45">
        <f>(504.1440988-BG45)*BF45</f>
        <v>9262.263016133269</v>
      </c>
      <c r="BJ45">
        <f>(H45/967.9913)*(504.1440988)*(BF45)</f>
        <v>1478659.2327561495</v>
      </c>
      <c r="BK45">
        <f>BJ45-AU45</f>
        <v>472407.2327561495</v>
      </c>
    </row>
    <row r="46" spans="1:39" ht="12">
      <c r="A46" t="s">
        <v>43</v>
      </c>
      <c r="B46" t="s">
        <v>44</v>
      </c>
      <c r="C46">
        <v>131281</v>
      </c>
      <c r="G46">
        <v>3951</v>
      </c>
      <c r="H46" s="2">
        <f t="shared" si="66"/>
        <v>1003.1916271204515</v>
      </c>
      <c r="J46">
        <v>28.72</v>
      </c>
      <c r="L46">
        <f>((J46-4.7)/(47.464))+1</f>
        <v>1.5060677566155403</v>
      </c>
      <c r="N46">
        <f>C46*L46</f>
        <v>197718.08115624473</v>
      </c>
      <c r="R46">
        <v>944</v>
      </c>
      <c r="S46" s="2">
        <f t="shared" si="69"/>
        <v>239.6894193879287</v>
      </c>
      <c r="W46">
        <v>1437</v>
      </c>
      <c r="X46">
        <f t="shared" si="70"/>
        <v>364.86620303014143</v>
      </c>
      <c r="AB46">
        <v>683</v>
      </c>
      <c r="AC46">
        <f t="shared" si="71"/>
        <v>173.4193574596984</v>
      </c>
      <c r="AG46">
        <v>245</v>
      </c>
      <c r="AH46" s="2">
        <f t="shared" si="72"/>
        <v>62.20752939623149</v>
      </c>
      <c r="AL46">
        <v>373</v>
      </c>
      <c r="AM46" s="2">
        <f t="shared" si="73"/>
        <v>94.70778965222182</v>
      </c>
    </row>
    <row r="47" spans="2:39" ht="12">
      <c r="B47" t="s">
        <v>45</v>
      </c>
      <c r="C47">
        <v>103691</v>
      </c>
      <c r="G47">
        <v>3015</v>
      </c>
      <c r="H47" s="2">
        <f t="shared" si="66"/>
        <v>969.2258730265886</v>
      </c>
      <c r="J47">
        <v>18.31</v>
      </c>
      <c r="L47">
        <f>((J47-4.7)/(47.464))+1</f>
        <v>1.2867436372829935</v>
      </c>
      <c r="N47">
        <f>C47*L47</f>
        <v>133423.73449351088</v>
      </c>
      <c r="R47">
        <v>745</v>
      </c>
      <c r="S47" s="2">
        <f t="shared" si="69"/>
        <v>239.4936236831869</v>
      </c>
      <c r="W47">
        <v>1101</v>
      </c>
      <c r="X47">
        <f t="shared" si="70"/>
        <v>353.9362143291125</v>
      </c>
      <c r="AB47">
        <v>527</v>
      </c>
      <c r="AC47">
        <f t="shared" si="71"/>
        <v>169.41361031012013</v>
      </c>
      <c r="AG47">
        <v>152</v>
      </c>
      <c r="AH47" s="2">
        <f t="shared" si="72"/>
        <v>48.86312859039518</v>
      </c>
      <c r="AL47">
        <v>326</v>
      </c>
      <c r="AM47" s="2">
        <f t="shared" si="73"/>
        <v>104.79855210834756</v>
      </c>
    </row>
    <row r="48" spans="2:39" ht="12">
      <c r="B48" t="s">
        <v>46</v>
      </c>
      <c r="C48">
        <v>105804</v>
      </c>
      <c r="G48">
        <v>2914</v>
      </c>
      <c r="H48" s="2">
        <f t="shared" si="66"/>
        <v>918.049727168475</v>
      </c>
      <c r="J48">
        <v>16.32</v>
      </c>
      <c r="L48">
        <f>((J48-4.7)/(47.464))+1</f>
        <v>1.2448171245575594</v>
      </c>
      <c r="N48">
        <f>C48*L48</f>
        <v>131706.631046688</v>
      </c>
      <c r="R48">
        <v>778</v>
      </c>
      <c r="S48" s="2">
        <f t="shared" si="69"/>
        <v>245.10730533187146</v>
      </c>
      <c r="W48">
        <v>1079</v>
      </c>
      <c r="X48">
        <f t="shared" si="70"/>
        <v>339.93673837158013</v>
      </c>
      <c r="AB48">
        <v>543</v>
      </c>
      <c r="AC48">
        <f t="shared" si="71"/>
        <v>171.0710370118332</v>
      </c>
      <c r="AG48">
        <v>162</v>
      </c>
      <c r="AH48" s="2">
        <f t="shared" si="72"/>
        <v>51.037767948281726</v>
      </c>
      <c r="AL48">
        <v>299</v>
      </c>
      <c r="AM48" s="2">
        <f t="shared" si="73"/>
        <v>94.19933713911257</v>
      </c>
    </row>
    <row r="49" spans="2:39" ht="12">
      <c r="B49" t="s">
        <v>47</v>
      </c>
      <c r="C49">
        <v>109480</v>
      </c>
      <c r="G49">
        <v>3457</v>
      </c>
      <c r="H49" s="2">
        <f t="shared" si="66"/>
        <v>1052.5514553647545</v>
      </c>
      <c r="J49">
        <v>21.27</v>
      </c>
      <c r="L49">
        <f>((J49-4.7)/(47.464))+1</f>
        <v>1.3491066913871566</v>
      </c>
      <c r="N49">
        <f>C49*L49</f>
        <v>147700.2005730659</v>
      </c>
      <c r="R49">
        <v>847</v>
      </c>
      <c r="S49" s="2">
        <f t="shared" si="69"/>
        <v>257.8857630008525</v>
      </c>
      <c r="W49">
        <v>1249</v>
      </c>
      <c r="X49">
        <f t="shared" si="70"/>
        <v>380.2825478017294</v>
      </c>
      <c r="AB49">
        <v>612</v>
      </c>
      <c r="AC49">
        <f t="shared" si="71"/>
        <v>186.33540372670808</v>
      </c>
      <c r="AG49">
        <v>203</v>
      </c>
      <c r="AH49" s="2">
        <f t="shared" si="72"/>
        <v>61.8073316283035</v>
      </c>
      <c r="AL49">
        <v>343</v>
      </c>
      <c r="AM49" s="2">
        <f t="shared" si="73"/>
        <v>104.43307757885762</v>
      </c>
    </row>
    <row r="50" spans="3:63" ht="12">
      <c r="C50" s="1">
        <f>SUM(C46:C49)</f>
        <v>450256</v>
      </c>
      <c r="G50" s="1">
        <f>SUM(G46:G49)</f>
        <v>13337</v>
      </c>
      <c r="H50" s="1">
        <f t="shared" si="66"/>
        <v>987.364225388816</v>
      </c>
      <c r="I50">
        <f>(H50/1457.59)*100</f>
        <v>67.73950324774566</v>
      </c>
      <c r="J50">
        <f>(L50-1)*(47.464)+4.7</f>
        <v>21.597343311360646</v>
      </c>
      <c r="L50" s="1">
        <f>N50/C50</f>
        <v>1.356003356467231</v>
      </c>
      <c r="N50" s="1">
        <f>SUM(N46:N49)</f>
        <v>610548.6472695095</v>
      </c>
      <c r="P50">
        <f>I50*L50</f>
        <v>91.854993769366</v>
      </c>
      <c r="R50" s="1">
        <f>SUM(R46:R49)</f>
        <v>3314</v>
      </c>
      <c r="S50" s="1">
        <f t="shared" si="69"/>
        <v>245.34190919536147</v>
      </c>
      <c r="T50">
        <f>(S50/361.6504)*100</f>
        <v>67.83952380402772</v>
      </c>
      <c r="U50">
        <f>T50*L50</f>
        <v>91.9906219794002</v>
      </c>
      <c r="W50" s="1">
        <f>SUM(W46:W49)</f>
        <v>4866</v>
      </c>
      <c r="X50" s="1">
        <f t="shared" si="70"/>
        <v>360.23950819089583</v>
      </c>
      <c r="Y50">
        <f>(X50/569.2717)*100</f>
        <v>63.28076877717543</v>
      </c>
      <c r="Z50">
        <f>Y50*L50</f>
        <v>85.80893486167663</v>
      </c>
      <c r="AB50" s="1">
        <f>SUM(AB46:AB49)</f>
        <v>2365</v>
      </c>
      <c r="AC50" s="1">
        <f t="shared" si="71"/>
        <v>175.08558094358173</v>
      </c>
      <c r="AD50">
        <f>(AC50/245.5129)*100</f>
        <v>71.31420831393451</v>
      </c>
      <c r="AE50">
        <f>AD50*L50</f>
        <v>96.7023058374985</v>
      </c>
      <c r="AG50" s="1">
        <f>SUM(AG46:AG49)</f>
        <v>762</v>
      </c>
      <c r="AH50" s="1">
        <f t="shared" si="72"/>
        <v>56.412352084147685</v>
      </c>
      <c r="AI50">
        <f>(AH50/85.59867)*100</f>
        <v>65.90330443702885</v>
      </c>
      <c r="AJ50">
        <f>AI50*L50</f>
        <v>89.36510201889287</v>
      </c>
      <c r="AL50" s="1">
        <f>SUM(AL46:AL49)</f>
        <v>1341</v>
      </c>
      <c r="AM50" s="1">
        <f t="shared" si="73"/>
        <v>99.27685583312605</v>
      </c>
      <c r="AN50">
        <f>(AM50/164.1517)*100</f>
        <v>60.47872536996331</v>
      </c>
      <c r="AO50">
        <f>AN50*L50</f>
        <v>82.00935459653012</v>
      </c>
      <c r="AQ50" t="s">
        <v>43</v>
      </c>
      <c r="AR50">
        <v>450256</v>
      </c>
      <c r="AS50">
        <v>1445791</v>
      </c>
      <c r="AT50">
        <v>650894</v>
      </c>
      <c r="AU50">
        <v>2096685</v>
      </c>
      <c r="AV50">
        <f>AU50/AR50</f>
        <v>4.656650883053197</v>
      </c>
      <c r="AW50">
        <f>(AV50/4.9)*100</f>
        <v>95.03369149088155</v>
      </c>
      <c r="AX50">
        <f>(P50/99.5)*100</f>
        <v>92.31657665262915</v>
      </c>
      <c r="AY50">
        <f>(P50/99.5)*(4.878634078)*C50</f>
        <v>2027857.5554180345</v>
      </c>
      <c r="AZ50">
        <f>AY50-AU50</f>
        <v>-68827.44458196545</v>
      </c>
      <c r="BA50">
        <f>((L50-1)/2)+1</f>
        <v>1.1780016782336156</v>
      </c>
      <c r="BB50">
        <f>BA50*I50</f>
        <v>79.79724850855584</v>
      </c>
      <c r="BC50">
        <f>(BB50/82)*(4.878634078)*C50</f>
        <v>2137626.46781031</v>
      </c>
      <c r="BD50">
        <f>BC50-AU50</f>
        <v>40941.46781030996</v>
      </c>
      <c r="BF50">
        <f>G50/3</f>
        <v>4445.666666666667</v>
      </c>
      <c r="BG50">
        <f>AU50/BF50</f>
        <v>471.62442828222237</v>
      </c>
      <c r="BH50">
        <f>(BG50/504.1440988)*100</f>
        <v>93.54952867737948</v>
      </c>
      <c r="BI50">
        <f>(504.1440988-BG50)*BF50</f>
        <v>144571.61523186674</v>
      </c>
      <c r="BJ50">
        <f>(H50/967.9913)*(504.1440988)*(BF50)</f>
        <v>2286112.077449427</v>
      </c>
      <c r="BK50">
        <f>BJ50-AU50</f>
        <v>189427.077449427</v>
      </c>
    </row>
    <row r="51" spans="1:39" ht="12">
      <c r="A51" t="s">
        <v>48</v>
      </c>
      <c r="B51" t="s">
        <v>49</v>
      </c>
      <c r="C51">
        <v>81598</v>
      </c>
      <c r="G51">
        <v>2536</v>
      </c>
      <c r="H51" s="2">
        <f t="shared" si="66"/>
        <v>1035.9731039159456</v>
      </c>
      <c r="J51">
        <v>27.85</v>
      </c>
      <c r="L51">
        <f>((J51-4.7)/(47.464))+1</f>
        <v>1.4877380751727625</v>
      </c>
      <c r="N51">
        <f>C51*L51</f>
        <v>121396.45145794707</v>
      </c>
      <c r="R51">
        <v>599</v>
      </c>
      <c r="S51" s="2">
        <f t="shared" si="69"/>
        <v>244.69553992336412</v>
      </c>
      <c r="W51">
        <v>944</v>
      </c>
      <c r="X51">
        <f t="shared" si="70"/>
        <v>385.63036675735515</v>
      </c>
      <c r="AB51">
        <v>480</v>
      </c>
      <c r="AC51">
        <f t="shared" si="71"/>
        <v>196.08323733424837</v>
      </c>
      <c r="AG51">
        <v>158</v>
      </c>
      <c r="AH51" s="2">
        <f t="shared" si="72"/>
        <v>64.54406562252342</v>
      </c>
      <c r="AL51">
        <v>268</v>
      </c>
      <c r="AM51" s="2">
        <f t="shared" si="73"/>
        <v>109.479807511622</v>
      </c>
    </row>
    <row r="52" spans="2:39" ht="12">
      <c r="B52" t="s">
        <v>50</v>
      </c>
      <c r="C52">
        <v>56854</v>
      </c>
      <c r="G52">
        <v>1684</v>
      </c>
      <c r="H52" s="2">
        <f t="shared" si="66"/>
        <v>987.3242574547671</v>
      </c>
      <c r="J52">
        <v>9.93</v>
      </c>
      <c r="L52">
        <f>((J52-4.7)/(47.464))+1</f>
        <v>1.1101887746502612</v>
      </c>
      <c r="N52">
        <f>C52*L52</f>
        <v>63118.67259396595</v>
      </c>
      <c r="R52">
        <v>437</v>
      </c>
      <c r="S52" s="2">
        <f t="shared" si="69"/>
        <v>256.21181740364204</v>
      </c>
      <c r="W52">
        <v>707</v>
      </c>
      <c r="X52">
        <f t="shared" si="70"/>
        <v>414.512024952803</v>
      </c>
      <c r="AB52">
        <v>364</v>
      </c>
      <c r="AC52">
        <f t="shared" si="71"/>
        <v>213.4121316588689</v>
      </c>
      <c r="AG52">
        <v>70</v>
      </c>
      <c r="AH52" s="2">
        <f t="shared" si="72"/>
        <v>41.040794549782476</v>
      </c>
      <c r="AL52">
        <v>212</v>
      </c>
      <c r="AM52" s="2">
        <f t="shared" si="73"/>
        <v>124.29497777934124</v>
      </c>
    </row>
    <row r="53" spans="2:39" ht="12">
      <c r="B53" t="s">
        <v>51</v>
      </c>
      <c r="C53">
        <v>87688</v>
      </c>
      <c r="G53">
        <v>2938</v>
      </c>
      <c r="H53" s="2">
        <f t="shared" si="66"/>
        <v>1116.8384879725086</v>
      </c>
      <c r="J53">
        <v>30.55</v>
      </c>
      <c r="L53">
        <f>((J53-4.7)/(47.464))+1</f>
        <v>1.5446232934434518</v>
      </c>
      <c r="N53">
        <f>C53*L53</f>
        <v>135444.9273554694</v>
      </c>
      <c r="R53">
        <v>690</v>
      </c>
      <c r="S53" s="2">
        <f t="shared" si="69"/>
        <v>262.29358635161026</v>
      </c>
      <c r="W53">
        <v>1131</v>
      </c>
      <c r="X53">
        <f t="shared" si="70"/>
        <v>429.93340023720464</v>
      </c>
      <c r="AB53">
        <v>586</v>
      </c>
      <c r="AC53">
        <f t="shared" si="71"/>
        <v>222.7594805826719</v>
      </c>
      <c r="AG53">
        <v>165</v>
      </c>
      <c r="AH53" s="2">
        <f t="shared" si="72"/>
        <v>62.72237934495028</v>
      </c>
      <c r="AL53">
        <v>308</v>
      </c>
      <c r="AM53" s="2">
        <f t="shared" si="73"/>
        <v>117.08177477724053</v>
      </c>
    </row>
    <row r="54" spans="2:39" ht="12">
      <c r="B54" t="s">
        <v>52</v>
      </c>
      <c r="C54">
        <v>89347</v>
      </c>
      <c r="G54">
        <v>2764</v>
      </c>
      <c r="H54" s="2">
        <f t="shared" si="66"/>
        <v>1031.1855275871976</v>
      </c>
      <c r="J54">
        <v>25.97</v>
      </c>
      <c r="L54">
        <f>((J54-4.7)/(47.464))+1</f>
        <v>1.448129108376875</v>
      </c>
      <c r="N54">
        <f>C54*L54</f>
        <v>129385.99144614865</v>
      </c>
      <c r="R54">
        <v>647</v>
      </c>
      <c r="S54" s="2">
        <f t="shared" si="69"/>
        <v>241.38098276010012</v>
      </c>
      <c r="W54">
        <v>1022</v>
      </c>
      <c r="X54">
        <f t="shared" si="70"/>
        <v>381.28495267515046</v>
      </c>
      <c r="AB54">
        <v>510</v>
      </c>
      <c r="AC54">
        <f t="shared" si="71"/>
        <v>190.26939908446843</v>
      </c>
      <c r="AG54">
        <v>138</v>
      </c>
      <c r="AH54" s="2">
        <f t="shared" si="72"/>
        <v>51.48466092873851</v>
      </c>
      <c r="AL54">
        <v>253</v>
      </c>
      <c r="AM54" s="2">
        <f t="shared" si="73"/>
        <v>94.3885450360206</v>
      </c>
    </row>
    <row r="55" spans="2:39" ht="12">
      <c r="B55" t="s">
        <v>53</v>
      </c>
      <c r="C55">
        <v>66032</v>
      </c>
      <c r="G55">
        <v>2068</v>
      </c>
      <c r="H55" s="2">
        <f t="shared" si="66"/>
        <v>1043.9382925450286</v>
      </c>
      <c r="J55">
        <v>22.99</v>
      </c>
      <c r="L55">
        <f>((J55-4.7)/(47.464))+1</f>
        <v>1.3853446822855218</v>
      </c>
      <c r="N55">
        <f>C55*L55</f>
        <v>91477.08006067757</v>
      </c>
      <c r="R55">
        <v>497</v>
      </c>
      <c r="S55" s="2">
        <f t="shared" si="69"/>
        <v>250.8884581213149</v>
      </c>
      <c r="W55">
        <v>752</v>
      </c>
      <c r="X55">
        <f t="shared" si="70"/>
        <v>379.6139245618286</v>
      </c>
      <c r="AB55">
        <v>375</v>
      </c>
      <c r="AC55">
        <f t="shared" si="71"/>
        <v>189.3021565301672</v>
      </c>
      <c r="AG55">
        <v>105</v>
      </c>
      <c r="AH55" s="2">
        <f t="shared" si="72"/>
        <v>53.00460382844681</v>
      </c>
      <c r="AL55">
        <v>204</v>
      </c>
      <c r="AM55" s="2">
        <f t="shared" si="73"/>
        <v>102.98037315241095</v>
      </c>
    </row>
    <row r="56" spans="3:63" ht="12">
      <c r="C56" s="1">
        <f>SUM(C51:C55)</f>
        <v>381519</v>
      </c>
      <c r="G56" s="1">
        <f>SUM(G51:G55)</f>
        <v>11990</v>
      </c>
      <c r="H56" s="1">
        <f t="shared" si="66"/>
        <v>1047.5668752189713</v>
      </c>
      <c r="I56">
        <f aca="true" t="shared" si="74" ref="I56:I63">(H56/1457.59)*100</f>
        <v>71.86979021665704</v>
      </c>
      <c r="J56">
        <f>(L56-1)*(47.464)+4.7</f>
        <v>24.518700746227577</v>
      </c>
      <c r="L56" s="1">
        <f>N56/C56</f>
        <v>1.4175522658483815</v>
      </c>
      <c r="N56" s="1">
        <f>SUM(N51:N55)</f>
        <v>540823.1229142087</v>
      </c>
      <c r="P56">
        <f aca="true" t="shared" si="75" ref="P56:P61">I56*L56</f>
        <v>101.87918396767002</v>
      </c>
      <c r="R56" s="1">
        <f>SUM(R51:R55)</f>
        <v>2870</v>
      </c>
      <c r="S56" s="1">
        <f t="shared" si="69"/>
        <v>250.7520376879439</v>
      </c>
      <c r="T56">
        <f aca="true" t="shared" si="76" ref="T56:T61">(S56/361.6504)*100</f>
        <v>69.33547915001446</v>
      </c>
      <c r="U56">
        <f aca="true" t="shared" si="77" ref="U56:U61">T56*L56</f>
        <v>98.28666557278622</v>
      </c>
      <c r="W56" s="1">
        <f>SUM(W51:W55)</f>
        <v>4556</v>
      </c>
      <c r="X56" s="1">
        <f t="shared" si="70"/>
        <v>398.0579385736141</v>
      </c>
      <c r="Y56">
        <f aca="true" t="shared" si="78" ref="Y56:Y61">(X56/569.2717)*100</f>
        <v>69.92406939842857</v>
      </c>
      <c r="Z56">
        <f aca="true" t="shared" si="79" ref="Z56:Z61">Y56*L56</f>
        <v>99.1210230130819</v>
      </c>
      <c r="AB56" s="1">
        <f>SUM(AB51:AB55)</f>
        <v>2315</v>
      </c>
      <c r="AC56" s="1">
        <f t="shared" si="71"/>
        <v>202.26166106187807</v>
      </c>
      <c r="AD56">
        <f aca="true" t="shared" si="80" ref="AD56:AD61">(AC56/245.5129)*100</f>
        <v>82.38331308125889</v>
      </c>
      <c r="AE56">
        <f aca="true" t="shared" si="81" ref="AE56:AE61">AD56*L56</f>
        <v>116.78265212643514</v>
      </c>
      <c r="AG56" s="1">
        <f>SUM(AG51:AG55)</f>
        <v>636</v>
      </c>
      <c r="AH56" s="1">
        <f t="shared" si="72"/>
        <v>55.56735051203217</v>
      </c>
      <c r="AI56">
        <f aca="true" t="shared" si="82" ref="AI56:AI61">(AH56/85.59867)*100</f>
        <v>64.91613772974763</v>
      </c>
      <c r="AJ56">
        <f aca="true" t="shared" si="83" ref="AJ56:AJ61">AI56*L56</f>
        <v>92.02201812892936</v>
      </c>
      <c r="AL56" s="1">
        <f>SUM(AL51:AL55)</f>
        <v>1245</v>
      </c>
      <c r="AM56" s="1">
        <f t="shared" si="73"/>
        <v>108.77570972874221</v>
      </c>
      <c r="AN56">
        <f aca="true" t="shared" si="84" ref="AN56:AN61">(AM56/164.1517)*100</f>
        <v>66.26535681856612</v>
      </c>
      <c r="AO56">
        <f aca="true" t="shared" si="85" ref="AO56:AO61">AN56*L56</f>
        <v>93.93460670540989</v>
      </c>
      <c r="AQ56" t="s">
        <v>48</v>
      </c>
      <c r="AR56">
        <f aca="true" t="shared" si="86" ref="AR56:AR61">C56</f>
        <v>381519</v>
      </c>
      <c r="AS56">
        <v>764368</v>
      </c>
      <c r="AT56">
        <v>1002582</v>
      </c>
      <c r="AU56">
        <f aca="true" t="shared" si="87" ref="AU56:AU61">AS56+AT56</f>
        <v>1766950</v>
      </c>
      <c r="AV56">
        <f aca="true" t="shared" si="88" ref="AV56:AV61">AU56/AR56</f>
        <v>4.6313551880771335</v>
      </c>
      <c r="AW56">
        <f aca="true" t="shared" si="89" ref="AW56:AW61">(AV56/4.9)*100</f>
        <v>94.51745281790068</v>
      </c>
      <c r="AX56">
        <f aca="true" t="shared" si="90" ref="AX56:AX61">(P56/99.5)*100</f>
        <v>102.39113966600002</v>
      </c>
      <c r="AY56">
        <f aca="true" t="shared" si="91" ref="AY56:AY61">(P56/99.5)*(4.878634078)*C56</f>
        <v>1905797.6764277765</v>
      </c>
      <c r="AZ56">
        <f aca="true" t="shared" si="92" ref="AZ56:AZ61">AY56-AU56</f>
        <v>138847.67642777646</v>
      </c>
      <c r="BA56">
        <f aca="true" t="shared" si="93" ref="BA56:BA61">((L56-1)/2)+1</f>
        <v>1.2087761329241906</v>
      </c>
      <c r="BB56">
        <f aca="true" t="shared" si="94" ref="BB56:BB61">BA56*I56</f>
        <v>86.87448709216352</v>
      </c>
      <c r="BC56">
        <f aca="true" t="shared" si="95" ref="BC56:BC61">(BB56/82)*(4.878634078)*C56</f>
        <v>1971936.0076535908</v>
      </c>
      <c r="BD56">
        <f aca="true" t="shared" si="96" ref="BD56:BD61">BC56-AU56</f>
        <v>204986.00765359076</v>
      </c>
      <c r="BF56">
        <f aca="true" t="shared" si="97" ref="BF56:BF61">G56/3</f>
        <v>3996.6666666666665</v>
      </c>
      <c r="BG56">
        <f aca="true" t="shared" si="98" ref="BG56:BG61">AU56/BF56</f>
        <v>442.10592160133444</v>
      </c>
      <c r="BH56">
        <f aca="true" t="shared" si="99" ref="BH56:BH61">(BG56/504.1440988)*100</f>
        <v>87.69435616794222</v>
      </c>
      <c r="BI56">
        <f>(504.1440988-BG56)*BF56</f>
        <v>247945.91487066663</v>
      </c>
      <c r="BJ56">
        <f aca="true" t="shared" si="100" ref="BJ56:BJ61">(H56/967.9913)*(504.1440988)*(BF56)</f>
        <v>2180534.285207454</v>
      </c>
      <c r="BK56">
        <f aca="true" t="shared" si="101" ref="BK56:BK61">BJ56-AU56</f>
        <v>413584.2852074541</v>
      </c>
    </row>
    <row r="57" spans="1:63" ht="12">
      <c r="A57" t="s">
        <v>54</v>
      </c>
      <c r="B57" t="s">
        <v>54</v>
      </c>
      <c r="C57" s="1">
        <v>140228</v>
      </c>
      <c r="G57" s="1">
        <v>4027</v>
      </c>
      <c r="H57" s="1">
        <f t="shared" si="66"/>
        <v>957.2505728765534</v>
      </c>
      <c r="I57">
        <f t="shared" si="74"/>
        <v>65.67351401124826</v>
      </c>
      <c r="J57">
        <v>34.11</v>
      </c>
      <c r="L57">
        <f aca="true" t="shared" si="102" ref="L57:L63">((J57-4.7)/(47.464))+1</f>
        <v>1.6196275071633237</v>
      </c>
      <c r="P57">
        <f t="shared" si="75"/>
        <v>106.36662978469363</v>
      </c>
      <c r="R57" s="1">
        <v>983</v>
      </c>
      <c r="S57" s="1">
        <f t="shared" si="69"/>
        <v>233.66707552462182</v>
      </c>
      <c r="T57">
        <f t="shared" si="76"/>
        <v>64.61131399954813</v>
      </c>
      <c r="U57">
        <f t="shared" si="77"/>
        <v>104.6462614276349</v>
      </c>
      <c r="W57" s="1">
        <v>1477</v>
      </c>
      <c r="X57" s="1">
        <f t="shared" si="70"/>
        <v>351.094883570566</v>
      </c>
      <c r="Y57">
        <f t="shared" si="78"/>
        <v>61.67439617507176</v>
      </c>
      <c r="Z57">
        <f t="shared" si="79"/>
        <v>99.88954853283471</v>
      </c>
      <c r="AB57" s="1">
        <v>760</v>
      </c>
      <c r="AC57" s="1">
        <f t="shared" si="71"/>
        <v>180.6581662245296</v>
      </c>
      <c r="AD57">
        <f t="shared" si="80"/>
        <v>73.58398121831057</v>
      </c>
      <c r="AE57">
        <f t="shared" si="81"/>
        <v>119.17864006776517</v>
      </c>
      <c r="AG57" s="1">
        <v>227</v>
      </c>
      <c r="AH57" s="1">
        <f t="shared" si="72"/>
        <v>53.95974175390555</v>
      </c>
      <c r="AI57">
        <f t="shared" si="82"/>
        <v>63.038060934714935</v>
      </c>
      <c r="AJ57">
        <f t="shared" si="83"/>
        <v>102.09817748810205</v>
      </c>
      <c r="AL57" s="1">
        <v>422</v>
      </c>
      <c r="AM57" s="1">
        <f t="shared" si="73"/>
        <v>100.31282387730458</v>
      </c>
      <c r="AN57">
        <f t="shared" si="84"/>
        <v>61.109829430523455</v>
      </c>
      <c r="AO57">
        <f t="shared" si="85"/>
        <v>98.97516070373462</v>
      </c>
      <c r="AQ57" t="s">
        <v>54</v>
      </c>
      <c r="AR57">
        <f t="shared" si="86"/>
        <v>140228</v>
      </c>
      <c r="AS57">
        <v>0</v>
      </c>
      <c r="AT57">
        <v>941177</v>
      </c>
      <c r="AU57">
        <f t="shared" si="87"/>
        <v>941177</v>
      </c>
      <c r="AV57">
        <f t="shared" si="88"/>
        <v>6.711762272869898</v>
      </c>
      <c r="AW57">
        <f t="shared" si="89"/>
        <v>136.97474026265095</v>
      </c>
      <c r="AX57">
        <f t="shared" si="90"/>
        <v>106.90113546200364</v>
      </c>
      <c r="AY57">
        <f t="shared" si="91"/>
        <v>731333.2232897227</v>
      </c>
      <c r="AZ57">
        <f t="shared" si="92"/>
        <v>-209843.7767102773</v>
      </c>
      <c r="BA57">
        <f t="shared" si="93"/>
        <v>1.3098137535816619</v>
      </c>
      <c r="BB57">
        <f t="shared" si="94"/>
        <v>86.02007189797094</v>
      </c>
      <c r="BC57">
        <f t="shared" si="95"/>
        <v>717660.3190857336</v>
      </c>
      <c r="BD57">
        <f t="shared" si="96"/>
        <v>-223516.68091426638</v>
      </c>
      <c r="BF57">
        <f t="shared" si="97"/>
        <v>1342.3333333333333</v>
      </c>
      <c r="BG57">
        <f t="shared" si="98"/>
        <v>701.1499875838093</v>
      </c>
      <c r="BH57">
        <f t="shared" si="99"/>
        <v>139.07729739428407</v>
      </c>
      <c r="BJ57">
        <f t="shared" si="100"/>
        <v>669220.5118283011</v>
      </c>
      <c r="BK57">
        <f t="shared" si="101"/>
        <v>-271956.4881716989</v>
      </c>
    </row>
    <row r="58" spans="1:63" ht="12">
      <c r="A58" t="s">
        <v>55</v>
      </c>
      <c r="B58" t="s">
        <v>55</v>
      </c>
      <c r="C58" s="1">
        <v>280942</v>
      </c>
      <c r="G58" s="1">
        <v>10004</v>
      </c>
      <c r="H58" s="1">
        <f t="shared" si="66"/>
        <v>1186.9591113705558</v>
      </c>
      <c r="I58">
        <f t="shared" si="74"/>
        <v>81.43298948061909</v>
      </c>
      <c r="J58">
        <v>26.19</v>
      </c>
      <c r="L58">
        <f t="shared" si="102"/>
        <v>1.4527642002359684</v>
      </c>
      <c r="P58">
        <f t="shared" si="75"/>
        <v>118.30293183563562</v>
      </c>
      <c r="R58" s="1">
        <v>2717</v>
      </c>
      <c r="S58" s="1">
        <f t="shared" si="69"/>
        <v>322.3678434220112</v>
      </c>
      <c r="T58">
        <f t="shared" si="76"/>
        <v>89.13797507814488</v>
      </c>
      <c r="U58">
        <f t="shared" si="77"/>
        <v>129.49645907505482</v>
      </c>
      <c r="W58" s="1">
        <v>3534</v>
      </c>
      <c r="X58" s="1">
        <f t="shared" si="70"/>
        <v>419.30362850695167</v>
      </c>
      <c r="Y58">
        <f t="shared" si="78"/>
        <v>73.65615197575282</v>
      </c>
      <c r="Z58">
        <f t="shared" si="79"/>
        <v>107.00502071751349</v>
      </c>
      <c r="AB58" s="1">
        <v>1819</v>
      </c>
      <c r="AC58" s="1">
        <f t="shared" si="71"/>
        <v>215.8215337448062</v>
      </c>
      <c r="AD58">
        <f t="shared" si="80"/>
        <v>87.90639259477045</v>
      </c>
      <c r="AE58">
        <f t="shared" si="81"/>
        <v>127.70726013357076</v>
      </c>
      <c r="AG58" s="1">
        <v>517</v>
      </c>
      <c r="AH58" s="1">
        <f t="shared" si="72"/>
        <v>61.34124955803453</v>
      </c>
      <c r="AI58">
        <f t="shared" si="82"/>
        <v>71.66145170016605</v>
      </c>
      <c r="AJ58">
        <f t="shared" si="83"/>
        <v>104.10719156694022</v>
      </c>
      <c r="AL58" s="1">
        <v>887</v>
      </c>
      <c r="AM58" s="1">
        <f t="shared" si="73"/>
        <v>105.24117670788516</v>
      </c>
      <c r="AN58">
        <f t="shared" si="84"/>
        <v>64.11214547755836</v>
      </c>
      <c r="AO58">
        <f t="shared" si="85"/>
        <v>93.13982975011713</v>
      </c>
      <c r="AQ58" t="s">
        <v>55</v>
      </c>
      <c r="AR58">
        <f t="shared" si="86"/>
        <v>280942</v>
      </c>
      <c r="AS58">
        <v>770205</v>
      </c>
      <c r="AT58">
        <v>921446</v>
      </c>
      <c r="AU58">
        <f t="shared" si="87"/>
        <v>1691651</v>
      </c>
      <c r="AV58">
        <f t="shared" si="88"/>
        <v>6.021353161862591</v>
      </c>
      <c r="AW58">
        <f t="shared" si="89"/>
        <v>122.884758405359</v>
      </c>
      <c r="AX58">
        <f t="shared" si="90"/>
        <v>118.89741893028705</v>
      </c>
      <c r="AY58">
        <f t="shared" si="91"/>
        <v>1629623.7363206374</v>
      </c>
      <c r="AZ58">
        <f t="shared" si="92"/>
        <v>-62027.2636793626</v>
      </c>
      <c r="BA58">
        <f t="shared" si="93"/>
        <v>1.2263821001179842</v>
      </c>
      <c r="BB58">
        <f t="shared" si="94"/>
        <v>99.86796065812734</v>
      </c>
      <c r="BC58">
        <f t="shared" si="95"/>
        <v>1669272.5200885166</v>
      </c>
      <c r="BD58">
        <f t="shared" si="96"/>
        <v>-22378.47991148336</v>
      </c>
      <c r="BF58">
        <f t="shared" si="97"/>
        <v>3334.6666666666665</v>
      </c>
      <c r="BG58">
        <f t="shared" si="98"/>
        <v>507.2923830467813</v>
      </c>
      <c r="BH58">
        <f t="shared" si="99"/>
        <v>100.62448102720533</v>
      </c>
      <c r="BJ58">
        <f t="shared" si="100"/>
        <v>2061443.4271842572</v>
      </c>
      <c r="BK58">
        <f t="shared" si="101"/>
        <v>369792.4271842572</v>
      </c>
    </row>
    <row r="59" spans="1:63" ht="12">
      <c r="A59" t="s">
        <v>56</v>
      </c>
      <c r="B59" t="s">
        <v>56</v>
      </c>
      <c r="C59" s="1">
        <v>313079</v>
      </c>
      <c r="G59" s="1">
        <v>11048</v>
      </c>
      <c r="H59" s="1">
        <f t="shared" si="66"/>
        <v>1176.2739329902888</v>
      </c>
      <c r="I59">
        <f t="shared" si="74"/>
        <v>80.69991787747507</v>
      </c>
      <c r="J59">
        <v>29.63</v>
      </c>
      <c r="L59">
        <f t="shared" si="102"/>
        <v>1.5252401820326984</v>
      </c>
      <c r="P59">
        <f t="shared" si="75"/>
        <v>123.08675743346389</v>
      </c>
      <c r="R59" s="1">
        <v>2908</v>
      </c>
      <c r="S59" s="1">
        <f t="shared" si="69"/>
        <v>309.613015671231</v>
      </c>
      <c r="T59">
        <f t="shared" si="76"/>
        <v>85.61113596756176</v>
      </c>
      <c r="U59">
        <f t="shared" si="77"/>
        <v>130.57754460719</v>
      </c>
      <c r="W59" s="1">
        <v>4105</v>
      </c>
      <c r="X59" s="1">
        <f t="shared" si="70"/>
        <v>437.0568876652005</v>
      </c>
      <c r="Y59">
        <f t="shared" si="78"/>
        <v>76.77474353023355</v>
      </c>
      <c r="Z59">
        <f t="shared" si="79"/>
        <v>117.09992379756716</v>
      </c>
      <c r="AB59" s="1">
        <v>1977</v>
      </c>
      <c r="AC59" s="1">
        <f t="shared" si="71"/>
        <v>210.49000412036577</v>
      </c>
      <c r="AD59">
        <f t="shared" si="80"/>
        <v>85.73480420799305</v>
      </c>
      <c r="AE59">
        <f t="shared" si="81"/>
        <v>130.76616837673708</v>
      </c>
      <c r="AG59" s="1">
        <v>598</v>
      </c>
      <c r="AH59" s="1">
        <f t="shared" si="72"/>
        <v>63.66870129690376</v>
      </c>
      <c r="AI59">
        <f t="shared" si="82"/>
        <v>74.38047962299386</v>
      </c>
      <c r="AJ59">
        <f t="shared" si="83"/>
        <v>113.44809627985457</v>
      </c>
      <c r="AL59" s="1">
        <v>1229</v>
      </c>
      <c r="AM59" s="1">
        <f t="shared" si="73"/>
        <v>130.85089279915505</v>
      </c>
      <c r="AN59">
        <f t="shared" si="84"/>
        <v>79.7133948653319</v>
      </c>
      <c r="AO59">
        <f t="shared" si="85"/>
        <v>121.58207289484321</v>
      </c>
      <c r="AQ59" t="s">
        <v>56</v>
      </c>
      <c r="AR59">
        <f t="shared" si="86"/>
        <v>313079</v>
      </c>
      <c r="AS59">
        <v>1151576</v>
      </c>
      <c r="AT59">
        <v>437585</v>
      </c>
      <c r="AU59">
        <f t="shared" si="87"/>
        <v>1589161</v>
      </c>
      <c r="AV59">
        <f t="shared" si="88"/>
        <v>5.075910552927536</v>
      </c>
      <c r="AW59">
        <f t="shared" si="89"/>
        <v>103.59001128423542</v>
      </c>
      <c r="AX59">
        <f t="shared" si="90"/>
        <v>123.70528385272752</v>
      </c>
      <c r="AY59">
        <f t="shared" si="91"/>
        <v>1889471.881166586</v>
      </c>
      <c r="AZ59">
        <f t="shared" si="92"/>
        <v>300310.88116658595</v>
      </c>
      <c r="BA59">
        <f t="shared" si="93"/>
        <v>1.2626200910163492</v>
      </c>
      <c r="BB59">
        <f t="shared" si="94"/>
        <v>101.89333765546948</v>
      </c>
      <c r="BC59">
        <f t="shared" si="95"/>
        <v>1897947.1679131235</v>
      </c>
      <c r="BD59">
        <f t="shared" si="96"/>
        <v>308786.1679131235</v>
      </c>
      <c r="BF59">
        <f t="shared" si="97"/>
        <v>3682.6666666666665</v>
      </c>
      <c r="BG59">
        <f t="shared" si="98"/>
        <v>431.52452932657496</v>
      </c>
      <c r="BH59">
        <f t="shared" si="99"/>
        <v>85.59547366590637</v>
      </c>
      <c r="BI59">
        <f>(504.1440988-BG59)*BF59</f>
        <v>267433.6678474666</v>
      </c>
      <c r="BJ59">
        <f t="shared" si="100"/>
        <v>2256078.036980021</v>
      </c>
      <c r="BK59">
        <f t="shared" si="101"/>
        <v>666917.0369800208</v>
      </c>
    </row>
    <row r="60" spans="1:63" ht="12">
      <c r="A60" t="s">
        <v>57</v>
      </c>
      <c r="B60" t="s">
        <v>57</v>
      </c>
      <c r="C60" s="1">
        <v>447457</v>
      </c>
      <c r="G60" s="1">
        <v>14633</v>
      </c>
      <c r="H60" s="1">
        <f t="shared" si="66"/>
        <v>1090.086123731815</v>
      </c>
      <c r="I60">
        <f t="shared" si="74"/>
        <v>74.7868827126843</v>
      </c>
      <c r="J60">
        <v>48.16</v>
      </c>
      <c r="L60">
        <f t="shared" si="102"/>
        <v>1.9156413281645035</v>
      </c>
      <c r="P60">
        <f t="shared" si="75"/>
        <v>143.2648433290095</v>
      </c>
      <c r="R60" s="1">
        <v>4142</v>
      </c>
      <c r="S60" s="1">
        <f t="shared" si="69"/>
        <v>308.5585132575123</v>
      </c>
      <c r="T60">
        <f t="shared" si="76"/>
        <v>85.31955536548897</v>
      </c>
      <c r="U60">
        <f t="shared" si="77"/>
        <v>163.44166635875018</v>
      </c>
      <c r="W60" s="1">
        <v>4708</v>
      </c>
      <c r="X60" s="1">
        <f t="shared" si="70"/>
        <v>350.72271376541954</v>
      </c>
      <c r="Y60">
        <f t="shared" si="78"/>
        <v>61.60901969400895</v>
      </c>
      <c r="Z60">
        <f t="shared" si="79"/>
        <v>118.02078431354435</v>
      </c>
      <c r="AB60" s="1">
        <v>2445</v>
      </c>
      <c r="AC60" s="1">
        <f t="shared" si="71"/>
        <v>182.14040678769135</v>
      </c>
      <c r="AD60">
        <f t="shared" si="80"/>
        <v>74.1877134715493</v>
      </c>
      <c r="AE60">
        <f t="shared" si="81"/>
        <v>142.11704996812634</v>
      </c>
      <c r="AG60" s="1">
        <v>869</v>
      </c>
      <c r="AH60" s="1">
        <f t="shared" si="72"/>
        <v>64.73620183987885</v>
      </c>
      <c r="AI60">
        <f t="shared" si="82"/>
        <v>75.62757907322491</v>
      </c>
      <c r="AJ60">
        <f t="shared" si="83"/>
        <v>144.87531602169858</v>
      </c>
      <c r="AL60" s="1">
        <v>1241</v>
      </c>
      <c r="AM60" s="1">
        <f t="shared" si="73"/>
        <v>92.44836189101225</v>
      </c>
      <c r="AN60">
        <f t="shared" si="84"/>
        <v>56.31885742944621</v>
      </c>
      <c r="AO60">
        <f t="shared" si="85"/>
        <v>107.88673084685166</v>
      </c>
      <c r="AQ60" t="s">
        <v>57</v>
      </c>
      <c r="AR60">
        <f t="shared" si="86"/>
        <v>447457</v>
      </c>
      <c r="AS60">
        <v>2292047</v>
      </c>
      <c r="AT60">
        <v>1526392</v>
      </c>
      <c r="AU60">
        <f t="shared" si="87"/>
        <v>3818439</v>
      </c>
      <c r="AV60">
        <f t="shared" si="88"/>
        <v>8.533644573668532</v>
      </c>
      <c r="AW60">
        <f t="shared" si="89"/>
        <v>174.15601170752103</v>
      </c>
      <c r="AX60">
        <f t="shared" si="90"/>
        <v>143.98476716483367</v>
      </c>
      <c r="AY60">
        <f t="shared" si="91"/>
        <v>3143157.185253082</v>
      </c>
      <c r="AZ60">
        <f t="shared" si="92"/>
        <v>-675281.8147469182</v>
      </c>
      <c r="BA60">
        <f t="shared" si="93"/>
        <v>1.4578206640822517</v>
      </c>
      <c r="BB60">
        <f t="shared" si="94"/>
        <v>109.0258630208469</v>
      </c>
      <c r="BC60">
        <f t="shared" si="95"/>
        <v>2902453.244052387</v>
      </c>
      <c r="BD60">
        <f t="shared" si="96"/>
        <v>-915985.7559476132</v>
      </c>
      <c r="BF60">
        <f t="shared" si="97"/>
        <v>4877.666666666667</v>
      </c>
      <c r="BG60">
        <f t="shared" si="98"/>
        <v>782.8413175698763</v>
      </c>
      <c r="BH60">
        <f t="shared" si="99"/>
        <v>155.28126173315357</v>
      </c>
      <c r="BJ60">
        <f t="shared" si="100"/>
        <v>2769211.733760912</v>
      </c>
      <c r="BK60">
        <f t="shared" si="101"/>
        <v>-1049227.266239088</v>
      </c>
    </row>
    <row r="61" spans="1:63" ht="12">
      <c r="A61" t="s">
        <v>58</v>
      </c>
      <c r="B61" t="s">
        <v>58</v>
      </c>
      <c r="C61" s="1">
        <v>149383</v>
      </c>
      <c r="G61" s="1">
        <v>4657</v>
      </c>
      <c r="H61" s="1">
        <f t="shared" si="66"/>
        <v>1039.1633139870892</v>
      </c>
      <c r="I61">
        <f t="shared" si="74"/>
        <v>71.29325214820966</v>
      </c>
      <c r="J61">
        <v>48.18</v>
      </c>
      <c r="L61">
        <f t="shared" si="102"/>
        <v>1.9160627001516939</v>
      </c>
      <c r="P61">
        <f t="shared" si="75"/>
        <v>136.60234121369416</v>
      </c>
      <c r="R61" s="1">
        <v>1310</v>
      </c>
      <c r="S61" s="1">
        <f t="shared" si="69"/>
        <v>292.31349394955697</v>
      </c>
      <c r="T61">
        <f t="shared" si="76"/>
        <v>80.82764292519985</v>
      </c>
      <c r="U61">
        <f t="shared" si="77"/>
        <v>154.8708317501554</v>
      </c>
      <c r="W61" s="1">
        <v>1622</v>
      </c>
      <c r="X61" s="1">
        <f t="shared" si="70"/>
        <v>361.9331963253293</v>
      </c>
      <c r="Y61">
        <f t="shared" si="78"/>
        <v>63.57828719139372</v>
      </c>
      <c r="Z61">
        <f t="shared" si="79"/>
        <v>121.8199846269617</v>
      </c>
      <c r="AB61" s="1">
        <v>916</v>
      </c>
      <c r="AC61" s="1">
        <f t="shared" si="71"/>
        <v>204.39630569297265</v>
      </c>
      <c r="AD61">
        <f t="shared" si="80"/>
        <v>83.25277640929363</v>
      </c>
      <c r="AE61">
        <f t="shared" si="81"/>
        <v>159.5175395619164</v>
      </c>
      <c r="AG61" s="1">
        <v>350</v>
      </c>
      <c r="AH61" s="1">
        <f t="shared" si="72"/>
        <v>78.09902510102667</v>
      </c>
      <c r="AI61">
        <f t="shared" si="82"/>
        <v>91.23859646537343</v>
      </c>
      <c r="AJ61">
        <f t="shared" si="83"/>
        <v>174.81887150149421</v>
      </c>
      <c r="AL61" s="1">
        <v>358</v>
      </c>
      <c r="AM61" s="1">
        <f t="shared" si="73"/>
        <v>79.88414567476441</v>
      </c>
      <c r="AN61">
        <f t="shared" si="84"/>
        <v>48.6648299559276</v>
      </c>
      <c r="AO61">
        <f t="shared" si="85"/>
        <v>93.24486548777767</v>
      </c>
      <c r="AQ61" t="s">
        <v>58</v>
      </c>
      <c r="AR61">
        <f t="shared" si="86"/>
        <v>149383</v>
      </c>
      <c r="AS61">
        <v>339678</v>
      </c>
      <c r="AT61">
        <v>449042</v>
      </c>
      <c r="AU61">
        <f t="shared" si="87"/>
        <v>788720</v>
      </c>
      <c r="AV61">
        <f t="shared" si="88"/>
        <v>5.2798511209441505</v>
      </c>
      <c r="AW61">
        <f t="shared" si="89"/>
        <v>107.75206369273775</v>
      </c>
      <c r="AX61">
        <f t="shared" si="90"/>
        <v>137.2887851393911</v>
      </c>
      <c r="AY61">
        <f t="shared" si="91"/>
        <v>1000540.0651913603</v>
      </c>
      <c r="AZ61">
        <f t="shared" si="92"/>
        <v>211820.0651913603</v>
      </c>
      <c r="BA61">
        <f t="shared" si="93"/>
        <v>1.458031350075847</v>
      </c>
      <c r="BB61">
        <f t="shared" si="94"/>
        <v>103.94779668095191</v>
      </c>
      <c r="BC61">
        <f t="shared" si="95"/>
        <v>923848.712557304</v>
      </c>
      <c r="BD61">
        <f t="shared" si="96"/>
        <v>135128.71255730395</v>
      </c>
      <c r="BF61">
        <f t="shared" si="97"/>
        <v>1552.3333333333333</v>
      </c>
      <c r="BG61">
        <f t="shared" si="98"/>
        <v>508.0867511273352</v>
      </c>
      <c r="BH61">
        <f t="shared" si="99"/>
        <v>100.78204869138006</v>
      </c>
      <c r="BJ61">
        <f t="shared" si="100"/>
        <v>840140.6983012657</v>
      </c>
      <c r="BK61">
        <f t="shared" si="101"/>
        <v>51420.698301265715</v>
      </c>
    </row>
    <row r="62" spans="1:39" ht="12">
      <c r="A62" t="s">
        <v>59</v>
      </c>
      <c r="B62" t="s">
        <v>60</v>
      </c>
      <c r="C62">
        <v>118752</v>
      </c>
      <c r="G62">
        <v>3542</v>
      </c>
      <c r="H62" s="2">
        <f t="shared" si="66"/>
        <v>994.2288691278184</v>
      </c>
      <c r="I62">
        <f t="shared" si="74"/>
        <v>68.21046172982926</v>
      </c>
      <c r="J62">
        <v>36.68</v>
      </c>
      <c r="L62">
        <f t="shared" si="102"/>
        <v>1.6737738075172763</v>
      </c>
      <c r="N62">
        <f>C62*L62</f>
        <v>198763.9871902916</v>
      </c>
      <c r="R62">
        <v>1024</v>
      </c>
      <c r="S62" s="2">
        <f t="shared" si="69"/>
        <v>287.4337555016617</v>
      </c>
      <c r="W62">
        <v>1197</v>
      </c>
      <c r="X62">
        <f t="shared" si="70"/>
        <v>335.9943411479386</v>
      </c>
      <c r="AB62">
        <v>667</v>
      </c>
      <c r="AC62">
        <f t="shared" si="71"/>
        <v>187.22491691368006</v>
      </c>
      <c r="AG62">
        <v>218</v>
      </c>
      <c r="AH62" s="2">
        <f t="shared" si="72"/>
        <v>61.19195185484596</v>
      </c>
      <c r="AL62">
        <v>283</v>
      </c>
      <c r="AM62" s="2">
        <f t="shared" si="73"/>
        <v>79.4372586005569</v>
      </c>
    </row>
    <row r="63" spans="2:39" ht="12">
      <c r="B63" t="s">
        <v>61</v>
      </c>
      <c r="C63">
        <v>176275</v>
      </c>
      <c r="G63">
        <v>5615</v>
      </c>
      <c r="H63" s="2">
        <f t="shared" si="66"/>
        <v>1061.787926062497</v>
      </c>
      <c r="I63">
        <f t="shared" si="74"/>
        <v>72.84544529411544</v>
      </c>
      <c r="J63">
        <v>32.61</v>
      </c>
      <c r="L63">
        <f t="shared" si="102"/>
        <v>1.5880246081240519</v>
      </c>
      <c r="N63">
        <f>C63*L63</f>
        <v>279929.03779706726</v>
      </c>
      <c r="R63">
        <v>1508</v>
      </c>
      <c r="S63" s="2">
        <f t="shared" si="69"/>
        <v>285.1604973289841</v>
      </c>
      <c r="W63">
        <v>2026</v>
      </c>
      <c r="X63">
        <f t="shared" si="70"/>
        <v>383.11350635843615</v>
      </c>
      <c r="AB63">
        <v>1103</v>
      </c>
      <c r="AC63" s="2">
        <f t="shared" si="71"/>
        <v>208.5756157519028</v>
      </c>
      <c r="AG63">
        <v>386</v>
      </c>
      <c r="AH63" s="2">
        <f t="shared" si="72"/>
        <v>72.99201058951448</v>
      </c>
      <c r="AL63">
        <v>485</v>
      </c>
      <c r="AM63" s="2">
        <f t="shared" si="73"/>
        <v>91.71275941946769</v>
      </c>
    </row>
    <row r="64" spans="3:63" ht="12">
      <c r="C64" s="1">
        <f>SUM(C62:C63)</f>
        <v>295027</v>
      </c>
      <c r="G64" s="1">
        <f>SUM(G62:G63)</f>
        <v>9157</v>
      </c>
      <c r="H64" s="1">
        <f t="shared" si="66"/>
        <v>1034.5945738299658</v>
      </c>
      <c r="I64">
        <f>(H64/1457.59)*100</f>
        <v>70.97980734156833</v>
      </c>
      <c r="J64">
        <f>(L64-1)*(47.464)+4.7</f>
        <v>34.24822511159995</v>
      </c>
      <c r="L64" s="1">
        <f>N64/C64</f>
        <v>1.6225397166610473</v>
      </c>
      <c r="N64" s="1">
        <f>SUM(N62:N63)</f>
        <v>478693.02498735883</v>
      </c>
      <c r="P64">
        <f>I64*L64</f>
        <v>115.16755649264401</v>
      </c>
      <c r="R64" s="1">
        <f>SUM(R62:R63)</f>
        <v>2532</v>
      </c>
      <c r="S64" s="1">
        <f t="shared" si="69"/>
        <v>286.07551173282445</v>
      </c>
      <c r="T64">
        <f>(S64/361.6504)*100</f>
        <v>79.10277763630967</v>
      </c>
      <c r="U64">
        <f>T64*L64</f>
        <v>128.34739841311972</v>
      </c>
      <c r="W64" s="1">
        <f>SUM(W62:W63)</f>
        <v>3223</v>
      </c>
      <c r="X64" s="1">
        <f t="shared" si="70"/>
        <v>364.1474622096734</v>
      </c>
      <c r="Y64">
        <f>(X64/569.2717)*100</f>
        <v>63.967251878087986</v>
      </c>
      <c r="Z64">
        <f>Y64*L64</f>
        <v>103.78940673785873</v>
      </c>
      <c r="AB64" s="1">
        <f>SUM(AB62:AB63)</f>
        <v>1770</v>
      </c>
      <c r="AC64" s="1">
        <f t="shared" si="71"/>
        <v>199.98169659048153</v>
      </c>
      <c r="AD64">
        <f>(AC64/245.5129)*100</f>
        <v>81.45465944578942</v>
      </c>
      <c r="AE64">
        <f>AD64*L64</f>
        <v>132.16342005789326</v>
      </c>
      <c r="AG64" s="1">
        <f>SUM(AG62:AG63)</f>
        <v>604</v>
      </c>
      <c r="AH64" s="1">
        <f t="shared" si="72"/>
        <v>68.24234166138466</v>
      </c>
      <c r="AI64">
        <f>(AH64/85.59867)*100</f>
        <v>79.72360045008253</v>
      </c>
      <c r="AJ64">
        <f>AI64*L64</f>
        <v>129.35470808547547</v>
      </c>
      <c r="AL64" s="1">
        <f>SUM(AL62:AL63)</f>
        <v>768</v>
      </c>
      <c r="AM64" s="1">
        <f t="shared" si="73"/>
        <v>86.77171919858182</v>
      </c>
      <c r="AN64">
        <f>(AM64/164.1517)*100</f>
        <v>52.86068874009945</v>
      </c>
      <c r="AO64">
        <f>AN64*L64</f>
        <v>85.76856693086877</v>
      </c>
      <c r="AQ64" t="s">
        <v>59</v>
      </c>
      <c r="AR64">
        <f>C64</f>
        <v>295027</v>
      </c>
      <c r="AS64">
        <v>794705</v>
      </c>
      <c r="AT64">
        <v>1000868</v>
      </c>
      <c r="AU64">
        <f>AS64+AT64</f>
        <v>1795573</v>
      </c>
      <c r="AV64">
        <f>AU64/AR64</f>
        <v>6.086131099865436</v>
      </c>
      <c r="AW64">
        <f>(AV64/4.9)*100</f>
        <v>124.20675714011094</v>
      </c>
      <c r="AX64">
        <f>(P64/99.5)*100</f>
        <v>115.74628793230555</v>
      </c>
      <c r="AY64">
        <f>(P64/99.5)*(4.878634078)*C64</f>
        <v>1665969.629512082</v>
      </c>
      <c r="AZ64">
        <f>AY64-AU64</f>
        <v>-129603.37048791791</v>
      </c>
      <c r="BA64">
        <f>((L64-1)/2)+1</f>
        <v>1.3112698583305238</v>
      </c>
      <c r="BB64">
        <f>BA64*I64</f>
        <v>93.07368191710619</v>
      </c>
      <c r="BC64">
        <f>(BB64/82)*(4.878634078)*C64</f>
        <v>1633702.788825259</v>
      </c>
      <c r="BD64">
        <f>BC64-AU64</f>
        <v>-161870.21117474092</v>
      </c>
      <c r="BF64">
        <f>G64/3</f>
        <v>3052.3333333333335</v>
      </c>
      <c r="BG64">
        <f>AU64/BF64</f>
        <v>588.2624221906738</v>
      </c>
      <c r="BH64">
        <f>(BG64/504.1440988)*100</f>
        <v>116.68537300960146</v>
      </c>
      <c r="BJ64">
        <f>(H64/967.9913)*(504.1440988)*(BF64)</f>
        <v>1644695.0666540992</v>
      </c>
      <c r="BK64">
        <f>BJ64-AU64</f>
        <v>-150877.93334590085</v>
      </c>
    </row>
    <row r="65" spans="1:63" ht="12">
      <c r="A65" t="s">
        <v>62</v>
      </c>
      <c r="B65" t="s">
        <v>62</v>
      </c>
      <c r="C65" s="1">
        <v>194711</v>
      </c>
      <c r="G65" s="1">
        <v>5420</v>
      </c>
      <c r="H65" s="1">
        <f t="shared" si="66"/>
        <v>927.8708787211133</v>
      </c>
      <c r="I65">
        <f>(H65/1457.59)*100</f>
        <v>63.65787901406522</v>
      </c>
      <c r="J65">
        <v>22.05</v>
      </c>
      <c r="L65">
        <f>((J65-4.7)/(47.464))+1</f>
        <v>1.365540198887578</v>
      </c>
      <c r="P65">
        <f>I65*L65</f>
        <v>86.927392769628</v>
      </c>
      <c r="R65" s="1">
        <v>1394</v>
      </c>
      <c r="S65" s="1">
        <f t="shared" si="69"/>
        <v>238.64428135373282</v>
      </c>
      <c r="T65">
        <f>(S65/361.6504)*100</f>
        <v>65.98756184252328</v>
      </c>
      <c r="U65">
        <f>T65*L65</f>
        <v>90.10866832254558</v>
      </c>
      <c r="W65" s="1">
        <v>1982</v>
      </c>
      <c r="X65" s="1">
        <f t="shared" si="70"/>
        <v>339.30628812273915</v>
      </c>
      <c r="Y65">
        <f>(X65/569.2717)*100</f>
        <v>59.6035756077</v>
      </c>
      <c r="Z65">
        <f>Y65*L65</f>
        <v>81.39107848974945</v>
      </c>
      <c r="AB65" s="1">
        <v>1095</v>
      </c>
      <c r="AC65" s="1">
        <f t="shared" si="71"/>
        <v>187.45730852391495</v>
      </c>
      <c r="AD65">
        <f>(AC65/245.5129)*100</f>
        <v>76.353343764794</v>
      </c>
      <c r="AE65">
        <f>AD65*L65</f>
        <v>104.26356023030841</v>
      </c>
      <c r="AG65" s="1">
        <v>258</v>
      </c>
      <c r="AH65" s="1">
        <f t="shared" si="72"/>
        <v>44.16802337823749</v>
      </c>
      <c r="AI65">
        <f>(AH65/85.59867)*100</f>
        <v>51.59895986495759</v>
      </c>
      <c r="AJ65">
        <f>AI65*L65</f>
        <v>70.46045391638634</v>
      </c>
      <c r="AL65" s="1">
        <v>474</v>
      </c>
      <c r="AM65" s="1">
        <f t="shared" si="73"/>
        <v>81.14590341583167</v>
      </c>
      <c r="AN65">
        <f>(AM65/164.1517)*100</f>
        <v>49.43348342772671</v>
      </c>
      <c r="AO65">
        <f>AN65*L65</f>
        <v>67.50340879160372</v>
      </c>
      <c r="AQ65" t="s">
        <v>62</v>
      </c>
      <c r="AR65">
        <f>C65</f>
        <v>194711</v>
      </c>
      <c r="AS65">
        <v>554000</v>
      </c>
      <c r="AT65">
        <v>498833</v>
      </c>
      <c r="AU65">
        <f>AS65+AT65</f>
        <v>1052833</v>
      </c>
      <c r="AV65">
        <f>AU65/AR65</f>
        <v>5.407157274113943</v>
      </c>
      <c r="AW65">
        <f>(AV65/4.9)*100</f>
        <v>110.35014845130495</v>
      </c>
      <c r="AX65">
        <f>(P65/99.5)*100</f>
        <v>87.36421383882211</v>
      </c>
      <c r="AY65">
        <f>(P65/99.5)*(4.878634078)*C65</f>
        <v>829893.390012822</v>
      </c>
      <c r="AZ65">
        <f>AY65-AU65</f>
        <v>-222939.609987178</v>
      </c>
      <c r="BA65">
        <f>((L65-1)/2)+1</f>
        <v>1.1827700994437889</v>
      </c>
      <c r="BB65">
        <f>BA65*I65</f>
        <v>75.2926358918466</v>
      </c>
      <c r="BC65">
        <f>(BB65/82)*(4.878634078)*C65</f>
        <v>872222.6923425185</v>
      </c>
      <c r="BD65">
        <f>BC65-AU65</f>
        <v>-180610.30765748152</v>
      </c>
      <c r="BF65">
        <f>G65/3</f>
        <v>1806.6666666666667</v>
      </c>
      <c r="BG65">
        <f>AU65/BF65</f>
        <v>582.7488929889298</v>
      </c>
      <c r="BH65">
        <f>(BG65/504.1440988)*100</f>
        <v>115.59173148630136</v>
      </c>
      <c r="BJ65">
        <f>(H65/967.9913)*(504.1440988)*(BF65)</f>
        <v>873069.487132601</v>
      </c>
      <c r="BK65">
        <f>BJ65-AU65</f>
        <v>-179763.51286739903</v>
      </c>
    </row>
    <row r="66" spans="4:19" ht="12">
      <c r="D66" t="s">
        <v>63</v>
      </c>
      <c r="H66" s="2"/>
      <c r="S66" s="2"/>
    </row>
    <row r="67" spans="4:19" ht="12">
      <c r="D67" t="s">
        <v>64</v>
      </c>
      <c r="H67" s="2"/>
      <c r="S67" s="2"/>
    </row>
    <row r="68" spans="1:63" ht="12">
      <c r="A68" t="s">
        <v>418</v>
      </c>
      <c r="E68" s="1">
        <v>232468</v>
      </c>
      <c r="G68" s="1">
        <v>7107</v>
      </c>
      <c r="H68" s="1">
        <f>(G68/3)/(E68/100000)</f>
        <v>1019.0649895899651</v>
      </c>
      <c r="I68">
        <f>(H68/1457.59)*100</f>
        <v>69.91437850081059</v>
      </c>
      <c r="K68">
        <v>17.07</v>
      </c>
      <c r="L68">
        <f>((K68-4.7)/(47.464))+1</f>
        <v>1.2606185740771954</v>
      </c>
      <c r="N68" s="1"/>
      <c r="P68">
        <f>I68*L68</f>
        <v>88.13536413318516</v>
      </c>
      <c r="R68" s="1">
        <v>1968</v>
      </c>
      <c r="S68" s="1">
        <f>(R68/3)/(E68/100000)</f>
        <v>282.1893766023711</v>
      </c>
      <c r="T68">
        <f>(S68/361.6504)*100</f>
        <v>78.02822189671879</v>
      </c>
      <c r="U68">
        <f>T68*L68</f>
        <v>98.36382582522063</v>
      </c>
      <c r="W68" s="1">
        <v>2669</v>
      </c>
      <c r="X68" s="1">
        <f>(W68/3)/(E68/100000)</f>
        <v>382.70500312587825</v>
      </c>
      <c r="Y68">
        <f>(X68/569.2717)*100</f>
        <v>67.22712601484989</v>
      </c>
      <c r="Z68">
        <f>Y68*L68</f>
        <v>84.74776373614799</v>
      </c>
      <c r="AB68" s="1">
        <v>1373</v>
      </c>
      <c r="AC68" s="1">
        <f>(AB68/3)/(E68/100000)</f>
        <v>196.8729746316339</v>
      </c>
      <c r="AD68">
        <f>(AC68/245.5129)*100</f>
        <v>80.18844412315357</v>
      </c>
      <c r="AE68">
        <f>AD68*L68</f>
        <v>101.08704208799871</v>
      </c>
      <c r="AG68" s="1">
        <v>340</v>
      </c>
      <c r="AH68" s="1">
        <f>(AG68/3)/(E68/100000)</f>
        <v>48.75222969756411</v>
      </c>
      <c r="AI68">
        <f>(AH68/85.59867)*100</f>
        <v>56.95442428902705</v>
      </c>
      <c r="AJ68">
        <f>AI68*L68</f>
        <v>71.79780513462086</v>
      </c>
      <c r="AL68" s="1">
        <v>686</v>
      </c>
      <c r="AM68" s="1">
        <f>(AL68/3)/(E68/100000)</f>
        <v>98.36479286037935</v>
      </c>
      <c r="AN68">
        <f>(AM68/164.1517)*100</f>
        <v>59.923103361329396</v>
      </c>
      <c r="AO68">
        <f>AN68*L68</f>
        <v>75.54017711363946</v>
      </c>
      <c r="AQ68" t="s">
        <v>418</v>
      </c>
      <c r="AR68">
        <v>232468</v>
      </c>
      <c r="AS68">
        <v>532000</v>
      </c>
      <c r="AT68">
        <v>421000</v>
      </c>
      <c r="AU68">
        <v>953000</v>
      </c>
      <c r="AV68">
        <f>AU68/AR68</f>
        <v>4.099488961921641</v>
      </c>
      <c r="AW68">
        <f>(AV68/4.9)*100</f>
        <v>83.66304003921717</v>
      </c>
      <c r="AX68">
        <f>(P68/99.5)*100</f>
        <v>88.57825541023635</v>
      </c>
      <c r="AY68">
        <f>(P68/99.5)*(4.878634078)*E68</f>
        <v>1004589.2967514057</v>
      </c>
      <c r="AZ68">
        <f>AY68-AU68</f>
        <v>51589.296751405695</v>
      </c>
      <c r="BA68">
        <f>((L68-1)/2)+1</f>
        <v>1.1303092870385978</v>
      </c>
      <c r="BB68">
        <f>BA68*I68</f>
        <v>79.02487131699789</v>
      </c>
      <c r="BC68">
        <f>(BB68/82)*(4.878634078)*E68</f>
        <v>1092977.8714098658</v>
      </c>
      <c r="BD68">
        <f>BC68-AU68</f>
        <v>139977.8714098658</v>
      </c>
      <c r="BF68">
        <f>G68/3</f>
        <v>2369</v>
      </c>
      <c r="BG68">
        <f>AU68/BF68</f>
        <v>402.2794428028704</v>
      </c>
      <c r="BH68">
        <f>(BG68/504.1440988)*100</f>
        <v>79.79453568144599</v>
      </c>
      <c r="BI68">
        <f>(504.1440988-BG68)*BF68</f>
        <v>241317.37005720002</v>
      </c>
      <c r="BJ68">
        <f>(H68/967.9913)*(504.1440988)*(BF68)</f>
        <v>1257332.6002872703</v>
      </c>
      <c r="BK68">
        <f>BJ68-AU68</f>
        <v>304332.60028727027</v>
      </c>
    </row>
    <row r="69" spans="4:19" ht="12">
      <c r="D69" t="s">
        <v>65</v>
      </c>
      <c r="H69" s="2"/>
      <c r="S69" s="2"/>
    </row>
    <row r="70" spans="4:19" ht="12">
      <c r="D70" t="s">
        <v>66</v>
      </c>
      <c r="H70" s="2"/>
      <c r="S70" s="2"/>
    </row>
    <row r="71" spans="1:63" ht="12">
      <c r="A71" t="s">
        <v>419</v>
      </c>
      <c r="E71" s="1">
        <v>447389</v>
      </c>
      <c r="G71" s="1">
        <v>13484</v>
      </c>
      <c r="H71" s="1">
        <f>(G71/3)/(E71/100000)</f>
        <v>1004.6439824552385</v>
      </c>
      <c r="I71">
        <f aca="true" t="shared" si="103" ref="I71:I81">(H71/1457.59)*100</f>
        <v>68.92500514240895</v>
      </c>
      <c r="K71">
        <v>14</v>
      </c>
      <c r="L71">
        <f>((K71-4.7)/(47.464))+1</f>
        <v>1.1959379740434857</v>
      </c>
      <c r="N71" s="1"/>
      <c r="P71">
        <f aca="true" t="shared" si="104" ref="P71:P81">I71*L71</f>
        <v>82.43003101094939</v>
      </c>
      <c r="R71" s="1">
        <v>3457</v>
      </c>
      <c r="S71" s="1">
        <f>(R71/3)/(E71/100000)</f>
        <v>257.56854400383855</v>
      </c>
      <c r="T71">
        <f aca="true" t="shared" si="105" ref="T71:T81">(S71/361.6504)*100</f>
        <v>71.22031221418213</v>
      </c>
      <c r="U71">
        <f aca="true" t="shared" si="106" ref="U71:U81">T71*L71</f>
        <v>85.1750759001735</v>
      </c>
      <c r="W71" s="1">
        <v>5115</v>
      </c>
      <c r="X71" s="1">
        <f>(W71/3)/(E71/100000)</f>
        <v>381.1001164534667</v>
      </c>
      <c r="Y71">
        <f aca="true" t="shared" si="107" ref="Y71:Y81">(X71/569.2717)*100</f>
        <v>66.94520673581115</v>
      </c>
      <c r="Z71">
        <f>Y71*L71</f>
        <v>80.0623149155483</v>
      </c>
      <c r="AB71" s="1">
        <v>2449</v>
      </c>
      <c r="AC71" s="1">
        <f>(AB71/3)/(E71/100000)</f>
        <v>182.4661163625689</v>
      </c>
      <c r="AD71">
        <f aca="true" t="shared" si="108" ref="AD71:AD81">(AC71/245.5129)*100</f>
        <v>74.32037842515359</v>
      </c>
      <c r="AE71">
        <f aca="true" t="shared" si="109" ref="AE71:AE81">AD71*L71</f>
        <v>88.88256280392336</v>
      </c>
      <c r="AG71" s="1">
        <v>594</v>
      </c>
      <c r="AH71" s="1">
        <f>(AG71/3)/(E71/100000)</f>
        <v>44.25678771717678</v>
      </c>
      <c r="AI71">
        <f aca="true" t="shared" si="110" ref="AI71:AI81">(AH71/85.59867)*100</f>
        <v>51.702658133796675</v>
      </c>
      <c r="AJ71">
        <f aca="true" t="shared" si="111" ref="AJ71:AJ81">AI71*L71</f>
        <v>61.83317222119574</v>
      </c>
      <c r="AL71" s="1">
        <v>1492</v>
      </c>
      <c r="AM71" s="1">
        <f>(AL71/3)/(E71/100000)</f>
        <v>111.16351392933964</v>
      </c>
      <c r="AN71">
        <f aca="true" t="shared" si="112" ref="AN71:AN81">(AM71/164.1517)*100</f>
        <v>67.7199894544739</v>
      </c>
      <c r="AO71">
        <f aca="true" t="shared" si="113" ref="AO71:AO81">AN71*L71</f>
        <v>80.98890699042974</v>
      </c>
      <c r="AQ71" t="s">
        <v>419</v>
      </c>
      <c r="AR71">
        <v>447389</v>
      </c>
      <c r="AS71">
        <v>1128000</v>
      </c>
      <c r="AT71">
        <v>906000</v>
      </c>
      <c r="AU71">
        <v>2034000</v>
      </c>
      <c r="AV71">
        <f>AU71/AR71</f>
        <v>4.5463791018554325</v>
      </c>
      <c r="AW71">
        <f>(AV71/4.9)*100</f>
        <v>92.78324697664148</v>
      </c>
      <c r="AX71">
        <f>(P71/99.5)*100</f>
        <v>82.84425227231095</v>
      </c>
      <c r="AY71">
        <f>(P71/99.5)*(4.878634078)*E71</f>
        <v>1808197.7704125547</v>
      </c>
      <c r="AZ71">
        <f>AY71-AU71</f>
        <v>-225802.22958744527</v>
      </c>
      <c r="BA71">
        <f aca="true" t="shared" si="114" ref="BA71:BA81">((L71-1)/2)+1</f>
        <v>1.0979689870217428</v>
      </c>
      <c r="BB71">
        <f aca="true" t="shared" si="115" ref="BB71:BB81">BA71*I71</f>
        <v>75.67751807667916</v>
      </c>
      <c r="BC71">
        <f>(BB71/82)*(4.878634078)*E71</f>
        <v>2014357.6166069587</v>
      </c>
      <c r="BD71">
        <f>BC71-AU71</f>
        <v>-19642.383393041324</v>
      </c>
      <c r="BF71">
        <f>G71/3</f>
        <v>4494.666666666667</v>
      </c>
      <c r="BG71">
        <f>AU71/BF71</f>
        <v>452.5363393651735</v>
      </c>
      <c r="BH71">
        <f>(BG71/504.1440988)*100</f>
        <v>89.76329197194472</v>
      </c>
      <c r="BI71">
        <f>(504.1440988-BG71)*BF71</f>
        <v>231959.6760730669</v>
      </c>
      <c r="BJ71">
        <f>(H71/967.9913)*(504.1440988)*(BF71)</f>
        <v>2351759.5179347456</v>
      </c>
      <c r="BK71">
        <f>BJ71-AU71</f>
        <v>317759.51793474564</v>
      </c>
    </row>
    <row r="72" spans="1:63" ht="12">
      <c r="A72" t="s">
        <v>67</v>
      </c>
      <c r="B72" t="s">
        <v>68</v>
      </c>
      <c r="C72" s="1">
        <v>306680</v>
      </c>
      <c r="G72" s="1">
        <v>9444</v>
      </c>
      <c r="H72" s="1">
        <f aca="true" t="shared" si="116" ref="H72:H79">(G72/3)/(C72/100000)</f>
        <v>1026.477109690883</v>
      </c>
      <c r="I72">
        <f t="shared" si="103"/>
        <v>70.42289736420277</v>
      </c>
      <c r="J72">
        <v>29.37</v>
      </c>
      <c r="L72">
        <f aca="true" t="shared" si="117" ref="L72:L79">((J72-4.7)/(47.464))+1</f>
        <v>1.5197623461992247</v>
      </c>
      <c r="P72">
        <f t="shared" si="104"/>
        <v>107.02606772436799</v>
      </c>
      <c r="R72" s="1">
        <v>2251</v>
      </c>
      <c r="S72" s="1">
        <f aca="true" t="shared" si="118" ref="S72:S79">(R72/3)/(C72/100000)</f>
        <v>244.66327550976044</v>
      </c>
      <c r="T72">
        <f t="shared" si="105"/>
        <v>67.65187471374577</v>
      </c>
      <c r="U72">
        <f t="shared" si="106"/>
        <v>102.81477183973827</v>
      </c>
      <c r="W72" s="1">
        <v>3614</v>
      </c>
      <c r="X72" s="1">
        <f aca="true" t="shared" si="119" ref="X72:X79">(W72/3)/(C72/100000)</f>
        <v>392.8090083039868</v>
      </c>
      <c r="Y72">
        <f t="shared" si="107"/>
        <v>69.00202632661816</v>
      </c>
      <c r="Z72">
        <f aca="true" t="shared" si="120" ref="Z72:Z80">Y72*L72</f>
        <v>104.86668142264189</v>
      </c>
      <c r="AB72" s="1">
        <v>1990</v>
      </c>
      <c r="AC72" s="1">
        <f aca="true" t="shared" si="121" ref="AC72:AC79">(AB72/3)/(C72/100000)</f>
        <v>216.29494369810007</v>
      </c>
      <c r="AD72">
        <f t="shared" si="108"/>
        <v>88.09921747415311</v>
      </c>
      <c r="AE72">
        <f t="shared" si="109"/>
        <v>133.88987344683466</v>
      </c>
      <c r="AG72" s="1">
        <v>470</v>
      </c>
      <c r="AH72" s="1">
        <f aca="true" t="shared" si="122" ref="AH72:AH79">(AG72/3)/(C72/100000)</f>
        <v>51.08473544628494</v>
      </c>
      <c r="AI72">
        <f t="shared" si="110"/>
        <v>59.679356520708716</v>
      </c>
      <c r="AJ72">
        <f t="shared" si="111"/>
        <v>90.69843888557227</v>
      </c>
      <c r="AL72" s="1">
        <v>916</v>
      </c>
      <c r="AM72" s="1">
        <f aca="true" t="shared" si="123" ref="AM72:AM79">(AL72/3)/(C72/100000)</f>
        <v>99.5608886570149</v>
      </c>
      <c r="AN72">
        <f t="shared" si="112"/>
        <v>60.651756062846076</v>
      </c>
      <c r="AO72">
        <f t="shared" si="113"/>
        <v>92.176255095174</v>
      </c>
      <c r="AQ72" t="s">
        <v>67</v>
      </c>
      <c r="AR72">
        <f>C72</f>
        <v>306680</v>
      </c>
      <c r="AS72">
        <v>1217635</v>
      </c>
      <c r="AT72">
        <v>86557</v>
      </c>
      <c r="AU72">
        <f>AS72+AT72</f>
        <v>1304192</v>
      </c>
      <c r="AV72">
        <f>AU72/AR72</f>
        <v>4.252615103691144</v>
      </c>
      <c r="AW72">
        <f>(AV72/4.9)*100</f>
        <v>86.78806334063559</v>
      </c>
      <c r="AX72">
        <f>(P72/99.5)*100</f>
        <v>107.56388716016883</v>
      </c>
      <c r="AY72">
        <f>(P72/99.5)*(4.878634078)*C72</f>
        <v>1609348.8280620833</v>
      </c>
      <c r="AZ72">
        <f>AY72-AU72</f>
        <v>305156.82806208334</v>
      </c>
      <c r="BA72">
        <f t="shared" si="114"/>
        <v>1.2598811730996125</v>
      </c>
      <c r="BB72">
        <f t="shared" si="115"/>
        <v>88.7244825442854</v>
      </c>
      <c r="BC72">
        <f aca="true" t="shared" si="124" ref="BC72:BC79">(BB72/82)*(4.878634078)*C72</f>
        <v>1618875.0225095663</v>
      </c>
      <c r="BD72">
        <f>BC72-AU72</f>
        <v>314683.0225095663</v>
      </c>
      <c r="BE72">
        <v>118000</v>
      </c>
      <c r="BF72">
        <f>G72/3</f>
        <v>3148</v>
      </c>
      <c r="BG72">
        <f>AU72/BF72</f>
        <v>414.29224904701397</v>
      </c>
      <c r="BH72">
        <f>(BG72/504.1440988)*100</f>
        <v>82.17734771331097</v>
      </c>
      <c r="BI72">
        <f>(504.1440988-BG72)*BF72</f>
        <v>282853.6230224</v>
      </c>
      <c r="BJ72">
        <f>(H72/967.9913)*(504.1440988)*(BF72)</f>
        <v>1682934.5512378055</v>
      </c>
      <c r="BK72">
        <f>BJ72-AU72</f>
        <v>378742.5512378055</v>
      </c>
    </row>
    <row r="73" spans="1:63" ht="12">
      <c r="A73" t="s">
        <v>69</v>
      </c>
      <c r="B73" t="s">
        <v>69</v>
      </c>
      <c r="C73" s="1">
        <v>265372</v>
      </c>
      <c r="G73" s="1">
        <v>8469</v>
      </c>
      <c r="H73" s="1">
        <f t="shared" si="116"/>
        <v>1063.7896989885896</v>
      </c>
      <c r="I73">
        <f t="shared" si="103"/>
        <v>72.98277972465438</v>
      </c>
      <c r="J73">
        <v>29.26</v>
      </c>
      <c r="L73">
        <f t="shared" si="117"/>
        <v>1.517444800269678</v>
      </c>
      <c r="P73">
        <f t="shared" si="104"/>
        <v>110.74733960240407</v>
      </c>
      <c r="R73" s="1">
        <v>2010</v>
      </c>
      <c r="S73" s="1">
        <f t="shared" si="118"/>
        <v>252.47576986268334</v>
      </c>
      <c r="T73">
        <f t="shared" si="105"/>
        <v>69.81210856193809</v>
      </c>
      <c r="U73">
        <f t="shared" si="106"/>
        <v>105.93602113317523</v>
      </c>
      <c r="W73" s="1">
        <v>3200</v>
      </c>
      <c r="X73" s="1">
        <f t="shared" si="119"/>
        <v>401.9514744082521</v>
      </c>
      <c r="Y73">
        <f t="shared" si="107"/>
        <v>70.60801975721823</v>
      </c>
      <c r="Z73">
        <f t="shared" si="120"/>
        <v>107.1437724379295</v>
      </c>
      <c r="AB73" s="1">
        <v>1616</v>
      </c>
      <c r="AC73" s="1">
        <f t="shared" si="121"/>
        <v>202.9854945761673</v>
      </c>
      <c r="AD73">
        <f t="shared" si="108"/>
        <v>82.67813812478583</v>
      </c>
      <c r="AE73">
        <f t="shared" si="109"/>
        <v>125.45951079343449</v>
      </c>
      <c r="AG73" s="1">
        <v>464</v>
      </c>
      <c r="AH73" s="1">
        <f t="shared" si="122"/>
        <v>58.28296378919655</v>
      </c>
      <c r="AI73">
        <f t="shared" si="110"/>
        <v>68.08863243926167</v>
      </c>
      <c r="AJ73">
        <f t="shared" si="111"/>
        <v>103.32074125243095</v>
      </c>
      <c r="AL73" s="1">
        <v>971</v>
      </c>
      <c r="AM73" s="1">
        <f t="shared" si="123"/>
        <v>121.967150515754</v>
      </c>
      <c r="AN73">
        <f t="shared" si="112"/>
        <v>74.30148485562682</v>
      </c>
      <c r="AO73">
        <f t="shared" si="113"/>
        <v>112.74840184648716</v>
      </c>
      <c r="AQ73" t="s">
        <v>69</v>
      </c>
      <c r="AR73">
        <v>265372</v>
      </c>
      <c r="AS73">
        <v>1031674</v>
      </c>
      <c r="AT73">
        <v>258354</v>
      </c>
      <c r="AU73">
        <v>1290028</v>
      </c>
      <c r="AV73">
        <f>AU73/AR73</f>
        <v>4.861206155886831</v>
      </c>
      <c r="AW73">
        <f>(AV73/4.9)*100</f>
        <v>99.2082888956496</v>
      </c>
      <c r="AX73">
        <f>(P73/99.5)*100</f>
        <v>111.30385889688851</v>
      </c>
      <c r="AY73">
        <f>(P73/99.5)*(4.878634078)*C73</f>
        <v>1440998.6175946307</v>
      </c>
      <c r="AZ73">
        <f>AY73-AU73</f>
        <v>150970.6175946307</v>
      </c>
      <c r="BA73">
        <f t="shared" si="114"/>
        <v>1.2587224001348392</v>
      </c>
      <c r="BB73">
        <f t="shared" si="115"/>
        <v>91.86505966352924</v>
      </c>
      <c r="BC73">
        <f t="shared" si="124"/>
        <v>1450406.8816919725</v>
      </c>
      <c r="BD73">
        <f>BC73-AU73</f>
        <v>160378.8816919725</v>
      </c>
      <c r="BF73">
        <f>G73/3</f>
        <v>2823</v>
      </c>
      <c r="BG73">
        <f>AU73/BF73</f>
        <v>456.9705986539143</v>
      </c>
      <c r="BH73">
        <f>(BG73/504.1440988)*100</f>
        <v>90.64285384707041</v>
      </c>
      <c r="BI73">
        <f>(504.1440988-BG73)*BF73</f>
        <v>133170.79091239994</v>
      </c>
      <c r="BJ73">
        <f>(H73/967.9913)*(504.1440988)*(BF73)</f>
        <v>1564047.3353279377</v>
      </c>
      <c r="BK73">
        <f>BJ73-AU73</f>
        <v>274019.33532793773</v>
      </c>
    </row>
    <row r="74" spans="1:63" ht="12">
      <c r="A74" t="s">
        <v>70</v>
      </c>
      <c r="B74" t="s">
        <v>70</v>
      </c>
      <c r="C74" s="1">
        <v>183486</v>
      </c>
      <c r="G74" s="1">
        <v>5399</v>
      </c>
      <c r="H74" s="1">
        <f t="shared" si="116"/>
        <v>980.8196083988244</v>
      </c>
      <c r="I74">
        <f t="shared" si="103"/>
        <v>67.2905006482498</v>
      </c>
      <c r="J74">
        <v>23.13</v>
      </c>
      <c r="L74">
        <f t="shared" si="117"/>
        <v>1.3882942861958538</v>
      </c>
      <c r="P74">
        <f t="shared" si="104"/>
        <v>93.4190175652236</v>
      </c>
      <c r="R74" s="1">
        <v>1382</v>
      </c>
      <c r="S74" s="1">
        <f t="shared" si="118"/>
        <v>251.063659716091</v>
      </c>
      <c r="T74">
        <f t="shared" si="105"/>
        <v>69.42164579828778</v>
      </c>
      <c r="U74">
        <f t="shared" si="106"/>
        <v>96.37767420007533</v>
      </c>
      <c r="W74" s="1">
        <v>1937</v>
      </c>
      <c r="X74" s="1">
        <f t="shared" si="119"/>
        <v>351.88879078876136</v>
      </c>
      <c r="Y74">
        <f t="shared" si="107"/>
        <v>61.81385633411275</v>
      </c>
      <c r="Z74">
        <f t="shared" si="120"/>
        <v>85.81582355638011</v>
      </c>
      <c r="AB74" s="1">
        <v>987</v>
      </c>
      <c r="AC74" s="1">
        <f t="shared" si="121"/>
        <v>179.30523309680302</v>
      </c>
      <c r="AD74">
        <f t="shared" si="108"/>
        <v>73.03291725070375</v>
      </c>
      <c r="AE74">
        <f t="shared" si="109"/>
        <v>101.39118172336661</v>
      </c>
      <c r="AG74" s="1">
        <v>282</v>
      </c>
      <c r="AH74" s="1">
        <f t="shared" si="122"/>
        <v>51.230066599086584</v>
      </c>
      <c r="AI74">
        <f t="shared" si="110"/>
        <v>59.849138542791124</v>
      </c>
      <c r="AJ74">
        <f t="shared" si="111"/>
        <v>83.08821707270097</v>
      </c>
      <c r="AL74" s="1">
        <v>564</v>
      </c>
      <c r="AM74" s="1">
        <f t="shared" si="123"/>
        <v>102.46013319817317</v>
      </c>
      <c r="AN74">
        <f t="shared" si="112"/>
        <v>62.41795436670663</v>
      </c>
      <c r="AO74">
        <f t="shared" si="113"/>
        <v>86.65448940333236</v>
      </c>
      <c r="AQ74" t="s">
        <v>70</v>
      </c>
      <c r="AR74">
        <f>C74</f>
        <v>183486</v>
      </c>
      <c r="AS74">
        <v>292659</v>
      </c>
      <c r="AT74">
        <v>210282</v>
      </c>
      <c r="AU74">
        <f>AS74+AT74</f>
        <v>502941</v>
      </c>
      <c r="AV74">
        <f>AU74/AR74</f>
        <v>2.7410320133416173</v>
      </c>
      <c r="AW74">
        <f>(AV74/4.9)*100</f>
        <v>55.93942884370647</v>
      </c>
      <c r="AX74">
        <f>(P74/99.5)*100</f>
        <v>93.88845986454632</v>
      </c>
      <c r="AY74">
        <f>(P74/99.5)*(4.878634078)*C74</f>
        <v>840452.9254393381</v>
      </c>
      <c r="AZ74">
        <f>AY74-AU74</f>
        <v>337511.9254393381</v>
      </c>
      <c r="BA74">
        <f t="shared" si="114"/>
        <v>1.194147143097927</v>
      </c>
      <c r="BB74">
        <f t="shared" si="115"/>
        <v>80.35475910673671</v>
      </c>
      <c r="BC74">
        <f t="shared" si="124"/>
        <v>877200.6186612231</v>
      </c>
      <c r="BD74">
        <f>BC74-AU74</f>
        <v>374259.6186612231</v>
      </c>
      <c r="BF74">
        <f>G74/3</f>
        <v>1799.6666666666667</v>
      </c>
      <c r="BG74">
        <f>AU74/BF74</f>
        <v>279.4634191516947</v>
      </c>
      <c r="BH74">
        <f>(BG74/504.1440988)*100</f>
        <v>55.43324216566129</v>
      </c>
      <c r="BI74">
        <f>(504.1440988-BG74)*BF74</f>
        <v>404350.32980706677</v>
      </c>
      <c r="BJ74">
        <f>(H74/967.9913)*(504.1440988)*(BF74)</f>
        <v>919315.2116191704</v>
      </c>
      <c r="BK74">
        <f>BJ74-AU74</f>
        <v>416374.2116191704</v>
      </c>
    </row>
    <row r="75" spans="1:55" ht="12">
      <c r="A75" t="s">
        <v>71</v>
      </c>
      <c r="B75" t="s">
        <v>72</v>
      </c>
      <c r="C75" s="1">
        <v>206391</v>
      </c>
      <c r="G75" s="1">
        <v>6419</v>
      </c>
      <c r="H75" s="1">
        <f t="shared" si="116"/>
        <v>1036.7054118961905</v>
      </c>
      <c r="I75">
        <f t="shared" si="103"/>
        <v>71.12462433854448</v>
      </c>
      <c r="J75">
        <v>33.25</v>
      </c>
      <c r="L75">
        <f t="shared" si="117"/>
        <v>1.6015085117141412</v>
      </c>
      <c r="P75">
        <f t="shared" si="104"/>
        <v>113.90669127064976</v>
      </c>
      <c r="R75" s="1">
        <v>1598</v>
      </c>
      <c r="S75" s="1">
        <f t="shared" si="118"/>
        <v>258.08618915876497</v>
      </c>
      <c r="T75">
        <f t="shared" si="105"/>
        <v>71.36344634452637</v>
      </c>
      <c r="U75">
        <f t="shared" si="106"/>
        <v>114.28916674601439</v>
      </c>
      <c r="W75" s="1">
        <v>2454</v>
      </c>
      <c r="X75" s="1">
        <f t="shared" si="119"/>
        <v>396.3351115116454</v>
      </c>
      <c r="Y75">
        <f t="shared" si="107"/>
        <v>69.62143235148443</v>
      </c>
      <c r="Z75">
        <f t="shared" si="120"/>
        <v>111.49931650863259</v>
      </c>
      <c r="AB75" s="1">
        <v>1238</v>
      </c>
      <c r="AC75" s="1">
        <f t="shared" si="121"/>
        <v>199.94411901035738</v>
      </c>
      <c r="AD75">
        <f t="shared" si="108"/>
        <v>81.43935370009372</v>
      </c>
      <c r="AE75">
        <f t="shared" si="109"/>
        <v>130.42581813919864</v>
      </c>
      <c r="AG75" s="1">
        <v>353</v>
      </c>
      <c r="AH75" s="1">
        <f t="shared" si="122"/>
        <v>57.01152989552193</v>
      </c>
      <c r="AI75">
        <f t="shared" si="110"/>
        <v>66.60328939167155</v>
      </c>
      <c r="AJ75">
        <f t="shared" si="111"/>
        <v>106.66573486892216</v>
      </c>
      <c r="AL75" s="1">
        <v>729</v>
      </c>
      <c r="AM75" s="1">
        <f t="shared" si="123"/>
        <v>117.73769205052547</v>
      </c>
      <c r="AN75">
        <f t="shared" si="112"/>
        <v>71.72493008024009</v>
      </c>
      <c r="AO75">
        <f t="shared" si="113"/>
        <v>114.86808602560613</v>
      </c>
      <c r="AQ75" t="s">
        <v>454</v>
      </c>
      <c r="BA75">
        <f t="shared" si="114"/>
        <v>1.3007542558570706</v>
      </c>
      <c r="BB75">
        <f t="shared" si="115"/>
        <v>92.51565780459711</v>
      </c>
      <c r="BC75">
        <f t="shared" si="124"/>
        <v>1136031.5401744002</v>
      </c>
    </row>
    <row r="76" spans="1:63" ht="12">
      <c r="A76" t="s">
        <v>73</v>
      </c>
      <c r="B76" t="s">
        <v>73</v>
      </c>
      <c r="C76" s="1">
        <v>216428</v>
      </c>
      <c r="G76" s="1">
        <v>7622</v>
      </c>
      <c r="H76" s="1">
        <f t="shared" si="116"/>
        <v>1173.90848996741</v>
      </c>
      <c r="I76">
        <f t="shared" si="103"/>
        <v>80.5376333514507</v>
      </c>
      <c r="J76">
        <v>36.88</v>
      </c>
      <c r="L76">
        <f t="shared" si="117"/>
        <v>1.6779875273891793</v>
      </c>
      <c r="P76">
        <f t="shared" si="104"/>
        <v>135.14114424917705</v>
      </c>
      <c r="R76" s="1">
        <v>1989</v>
      </c>
      <c r="S76" s="1">
        <f t="shared" si="118"/>
        <v>306.3374424750956</v>
      </c>
      <c r="T76">
        <f t="shared" si="105"/>
        <v>84.70540678929032</v>
      </c>
      <c r="U76">
        <f t="shared" si="106"/>
        <v>142.13461609485586</v>
      </c>
      <c r="W76" s="1">
        <v>2862</v>
      </c>
      <c r="X76" s="1">
        <f t="shared" si="119"/>
        <v>440.7932430184634</v>
      </c>
      <c r="Y76">
        <f t="shared" si="107"/>
        <v>77.4310830871205</v>
      </c>
      <c r="Z76">
        <f t="shared" si="120"/>
        <v>129.92839165242341</v>
      </c>
      <c r="AB76" s="1">
        <v>1350</v>
      </c>
      <c r="AC76" s="1">
        <f t="shared" si="121"/>
        <v>207.92134104644498</v>
      </c>
      <c r="AD76">
        <f t="shared" si="108"/>
        <v>84.68856057927913</v>
      </c>
      <c r="AE76">
        <f t="shared" si="109"/>
        <v>142.1063483645733</v>
      </c>
      <c r="AG76" s="1">
        <v>402</v>
      </c>
      <c r="AH76" s="1">
        <f t="shared" si="122"/>
        <v>61.91435488938584</v>
      </c>
      <c r="AI76">
        <f t="shared" si="110"/>
        <v>72.33097767685625</v>
      </c>
      <c r="AJ76">
        <f t="shared" si="111"/>
        <v>121.37047838562995</v>
      </c>
      <c r="AL76" s="1">
        <v>863</v>
      </c>
      <c r="AM76" s="1">
        <f t="shared" si="123"/>
        <v>132.91564246154226</v>
      </c>
      <c r="AN76">
        <f t="shared" si="112"/>
        <v>80.97122506897112</v>
      </c>
      <c r="AO76">
        <f t="shared" si="113"/>
        <v>135.86870574315557</v>
      </c>
      <c r="AQ76" t="s">
        <v>73</v>
      </c>
      <c r="AR76">
        <f>C76</f>
        <v>216428</v>
      </c>
      <c r="AS76">
        <v>1105778</v>
      </c>
      <c r="AT76">
        <v>262000</v>
      </c>
      <c r="AU76">
        <f>AS76+AT76</f>
        <v>1367778</v>
      </c>
      <c r="AV76">
        <f aca="true" t="shared" si="125" ref="AV76:AV82">AU76/AR76</f>
        <v>6.319783022529433</v>
      </c>
      <c r="AW76">
        <f aca="true" t="shared" si="126" ref="AW76:AW82">(AV76/4.9)*100</f>
        <v>128.97516372509045</v>
      </c>
      <c r="AX76">
        <f aca="true" t="shared" si="127" ref="AX76:AX81">(P76/99.5)*100</f>
        <v>135.82024547655985</v>
      </c>
      <c r="AY76">
        <f>(P76/99.5)*(4.878634078)*C76</f>
        <v>1434089.3225689386</v>
      </c>
      <c r="AZ76">
        <f aca="true" t="shared" si="128" ref="AZ76:AZ81">AY76-AU76</f>
        <v>66311.3225689386</v>
      </c>
      <c r="BA76">
        <f t="shared" si="114"/>
        <v>1.3389937636945897</v>
      </c>
      <c r="BB76">
        <f t="shared" si="115"/>
        <v>107.83938880031387</v>
      </c>
      <c r="BC76">
        <f t="shared" si="124"/>
        <v>1388593.9112360002</v>
      </c>
      <c r="BD76">
        <f aca="true" t="shared" si="129" ref="BD76:BD81">BC76-AU76</f>
        <v>20815.911236000247</v>
      </c>
      <c r="BF76">
        <f aca="true" t="shared" si="130" ref="BF76:BF81">G76/3</f>
        <v>2540.6666666666665</v>
      </c>
      <c r="BG76">
        <f aca="true" t="shared" si="131" ref="BG76:BG82">AU76/BF76</f>
        <v>538.3539753345578</v>
      </c>
      <c r="BH76">
        <f aca="true" t="shared" si="132" ref="BH76:BH82">(BG76/504.1440988)*100</f>
        <v>106.7857338042807</v>
      </c>
      <c r="BJ76">
        <f aca="true" t="shared" si="133" ref="BJ76:BJ81">(H76/967.9913)*(504.1440988)*(BF76)</f>
        <v>1553335.1404148145</v>
      </c>
      <c r="BK76">
        <f aca="true" t="shared" si="134" ref="BK76:BK81">BJ76-AU76</f>
        <v>185557.14041481446</v>
      </c>
    </row>
    <row r="77" spans="1:63" ht="12">
      <c r="A77" t="s">
        <v>74</v>
      </c>
      <c r="B77" t="s">
        <v>74</v>
      </c>
      <c r="C77" s="1">
        <v>213196</v>
      </c>
      <c r="G77" s="1">
        <v>6246</v>
      </c>
      <c r="H77" s="1">
        <f t="shared" si="116"/>
        <v>976.5661644683765</v>
      </c>
      <c r="I77">
        <f t="shared" si="103"/>
        <v>66.99868718009705</v>
      </c>
      <c r="J77">
        <v>19.63</v>
      </c>
      <c r="L77">
        <f t="shared" si="117"/>
        <v>1.3145541884375527</v>
      </c>
      <c r="P77">
        <f t="shared" si="104"/>
        <v>88.07340485241394</v>
      </c>
      <c r="R77" s="1">
        <v>1682</v>
      </c>
      <c r="S77" s="1">
        <f t="shared" si="118"/>
        <v>262.98179453022885</v>
      </c>
      <c r="T77">
        <f t="shared" si="105"/>
        <v>72.71713083415057</v>
      </c>
      <c r="U77">
        <f t="shared" si="106"/>
        <v>95.59060890919413</v>
      </c>
      <c r="W77" s="1">
        <v>2440</v>
      </c>
      <c r="X77" s="1">
        <f t="shared" si="119"/>
        <v>381.4955877846364</v>
      </c>
      <c r="Y77">
        <f t="shared" si="107"/>
        <v>67.01467643387797</v>
      </c>
      <c r="Z77">
        <f t="shared" si="120"/>
        <v>88.09442359294164</v>
      </c>
      <c r="AB77" s="1">
        <v>1277</v>
      </c>
      <c r="AC77" s="1">
        <f t="shared" si="121"/>
        <v>199.65978098400848</v>
      </c>
      <c r="AD77">
        <f t="shared" si="108"/>
        <v>81.32353981563026</v>
      </c>
      <c r="AE77">
        <f t="shared" si="109"/>
        <v>106.90419988320483</v>
      </c>
      <c r="AG77" s="1">
        <v>331</v>
      </c>
      <c r="AH77" s="1">
        <f t="shared" si="122"/>
        <v>51.75206539209616</v>
      </c>
      <c r="AI77">
        <f t="shared" si="110"/>
        <v>60.4589596918926</v>
      </c>
      <c r="AJ77">
        <f t="shared" si="111"/>
        <v>79.4765786915546</v>
      </c>
      <c r="AL77" s="1">
        <v>679</v>
      </c>
      <c r="AM77" s="1">
        <f t="shared" si="123"/>
        <v>106.16209184662628</v>
      </c>
      <c r="AN77">
        <f t="shared" si="112"/>
        <v>64.67316016016056</v>
      </c>
      <c r="AO77">
        <f t="shared" si="113"/>
        <v>85.01637356803174</v>
      </c>
      <c r="AQ77" t="s">
        <v>74</v>
      </c>
      <c r="AR77">
        <f>C77</f>
        <v>213196</v>
      </c>
      <c r="AS77">
        <v>946100</v>
      </c>
      <c r="AT77">
        <v>768200</v>
      </c>
      <c r="AU77">
        <f>AS77+AT77</f>
        <v>1714300</v>
      </c>
      <c r="AV77">
        <f t="shared" si="125"/>
        <v>8.0409576164656</v>
      </c>
      <c r="AW77">
        <f t="shared" si="126"/>
        <v>164.1011758462367</v>
      </c>
      <c r="AX77">
        <f t="shared" si="127"/>
        <v>88.51598477629543</v>
      </c>
      <c r="AY77">
        <f>(P77/99.5)*(4.878634078)*C77</f>
        <v>920659.423241349</v>
      </c>
      <c r="AZ77">
        <f t="shared" si="128"/>
        <v>-793640.576758651</v>
      </c>
      <c r="BA77">
        <f t="shared" si="114"/>
        <v>1.1572770942187764</v>
      </c>
      <c r="BB77">
        <f t="shared" si="115"/>
        <v>77.5360460162555</v>
      </c>
      <c r="BC77">
        <f t="shared" si="124"/>
        <v>983483.5383625838</v>
      </c>
      <c r="BD77">
        <f t="shared" si="129"/>
        <v>-730816.4616374162</v>
      </c>
      <c r="BF77">
        <f t="shared" si="130"/>
        <v>2082</v>
      </c>
      <c r="BG77">
        <f t="shared" si="131"/>
        <v>823.3909702209414</v>
      </c>
      <c r="BH77">
        <f t="shared" si="132"/>
        <v>163.32452808251367</v>
      </c>
      <c r="BJ77">
        <f t="shared" si="133"/>
        <v>1058926.0497063682</v>
      </c>
      <c r="BK77">
        <f t="shared" si="134"/>
        <v>-655373.9502936318</v>
      </c>
    </row>
    <row r="78" spans="1:63" ht="12">
      <c r="A78" t="s">
        <v>75</v>
      </c>
      <c r="B78" t="s">
        <v>75</v>
      </c>
      <c r="C78" s="1">
        <v>441184</v>
      </c>
      <c r="G78" s="1">
        <v>12410</v>
      </c>
      <c r="H78" s="1">
        <f t="shared" si="116"/>
        <v>937.6284422523635</v>
      </c>
      <c r="I78">
        <f t="shared" si="103"/>
        <v>64.32731030347104</v>
      </c>
      <c r="J78">
        <v>47.42</v>
      </c>
      <c r="L78">
        <f t="shared" si="117"/>
        <v>1.900050564638463</v>
      </c>
      <c r="P78">
        <f t="shared" si="104"/>
        <v>122.22514226378375</v>
      </c>
      <c r="R78" s="1">
        <v>3085</v>
      </c>
      <c r="S78" s="1">
        <f t="shared" si="118"/>
        <v>233.08491090640942</v>
      </c>
      <c r="T78">
        <f t="shared" si="105"/>
        <v>64.45033958386591</v>
      </c>
      <c r="U78">
        <f t="shared" si="106"/>
        <v>122.4589041174651</v>
      </c>
      <c r="W78" s="1">
        <v>4445</v>
      </c>
      <c r="X78" s="1">
        <f t="shared" si="119"/>
        <v>335.8387127970794</v>
      </c>
      <c r="Y78">
        <f t="shared" si="107"/>
        <v>58.99445076877691</v>
      </c>
      <c r="Z78">
        <f t="shared" si="120"/>
        <v>112.09243949375056</v>
      </c>
      <c r="AB78" s="1">
        <v>2302</v>
      </c>
      <c r="AC78" s="1">
        <f t="shared" si="121"/>
        <v>173.92592055317814</v>
      </c>
      <c r="AD78">
        <f t="shared" si="108"/>
        <v>70.8418663757294</v>
      </c>
      <c r="AE78">
        <f t="shared" si="109"/>
        <v>134.60312820724718</v>
      </c>
      <c r="AG78" s="1">
        <v>686</v>
      </c>
      <c r="AH78" s="1">
        <f t="shared" si="122"/>
        <v>51.830226541911465</v>
      </c>
      <c r="AI78">
        <f t="shared" si="110"/>
        <v>60.55027086508642</v>
      </c>
      <c r="AJ78">
        <f t="shared" si="111"/>
        <v>115.04857634621932</v>
      </c>
      <c r="AL78" s="1">
        <v>1244</v>
      </c>
      <c r="AM78" s="1">
        <f t="shared" si="123"/>
        <v>93.98950702352458</v>
      </c>
      <c r="AN78">
        <f t="shared" si="112"/>
        <v>57.257711631085506</v>
      </c>
      <c r="AO78">
        <f t="shared" si="113"/>
        <v>108.7925473145503</v>
      </c>
      <c r="AQ78" t="s">
        <v>75</v>
      </c>
      <c r="AR78">
        <f>C78</f>
        <v>441184</v>
      </c>
      <c r="AS78">
        <v>798497</v>
      </c>
      <c r="AT78">
        <v>1379341</v>
      </c>
      <c r="AU78">
        <f>AS78+AT78</f>
        <v>2177838</v>
      </c>
      <c r="AV78">
        <f t="shared" si="125"/>
        <v>4.936348552984696</v>
      </c>
      <c r="AW78">
        <f t="shared" si="126"/>
        <v>100.74180720376931</v>
      </c>
      <c r="AX78">
        <f t="shared" si="127"/>
        <v>122.83933895857663</v>
      </c>
      <c r="AY78">
        <f>(P78/99.5)*(4.878634078)*C78</f>
        <v>2643963.5868264637</v>
      </c>
      <c r="AZ78">
        <f t="shared" si="128"/>
        <v>466125.5868264637</v>
      </c>
      <c r="BA78">
        <f t="shared" si="114"/>
        <v>1.4500252823192314</v>
      </c>
      <c r="BB78">
        <f t="shared" si="115"/>
        <v>93.2762262836274</v>
      </c>
      <c r="BC78">
        <f t="shared" si="124"/>
        <v>2448359.0884955777</v>
      </c>
      <c r="BD78">
        <f t="shared" si="129"/>
        <v>270521.0884955777</v>
      </c>
      <c r="BF78">
        <f t="shared" si="130"/>
        <v>4136.666666666667</v>
      </c>
      <c r="BG78">
        <f t="shared" si="131"/>
        <v>526.4717163577759</v>
      </c>
      <c r="BH78">
        <f t="shared" si="132"/>
        <v>104.42881660440374</v>
      </c>
      <c r="BJ78">
        <f t="shared" si="133"/>
        <v>2020061.2303073728</v>
      </c>
      <c r="BK78">
        <f t="shared" si="134"/>
        <v>-157776.76969262725</v>
      </c>
    </row>
    <row r="79" spans="1:63" ht="12">
      <c r="A79" t="s">
        <v>76</v>
      </c>
      <c r="B79" t="s">
        <v>76</v>
      </c>
      <c r="C79" s="1">
        <v>219178</v>
      </c>
      <c r="G79" s="1">
        <v>6846</v>
      </c>
      <c r="H79" s="1">
        <f t="shared" si="116"/>
        <v>1041.162890436084</v>
      </c>
      <c r="I79">
        <f t="shared" si="103"/>
        <v>71.43043588636611</v>
      </c>
      <c r="J79">
        <v>29.79</v>
      </c>
      <c r="L79">
        <f t="shared" si="117"/>
        <v>1.5286111579302208</v>
      </c>
      <c r="P79">
        <f t="shared" si="104"/>
        <v>109.1893613117185</v>
      </c>
      <c r="R79" s="1">
        <v>1642</v>
      </c>
      <c r="S79" s="1">
        <f t="shared" si="118"/>
        <v>249.72092697868095</v>
      </c>
      <c r="T79">
        <f t="shared" si="105"/>
        <v>69.05036659123866</v>
      </c>
      <c r="U79">
        <f t="shared" si="106"/>
        <v>105.55116083053956</v>
      </c>
      <c r="W79" s="1">
        <v>2612</v>
      </c>
      <c r="X79" s="1">
        <f t="shared" si="119"/>
        <v>397.2418156323475</v>
      </c>
      <c r="Y79">
        <f t="shared" si="107"/>
        <v>69.78070675783593</v>
      </c>
      <c r="Z79">
        <f t="shared" si="120"/>
        <v>106.66756695828477</v>
      </c>
      <c r="AB79" s="1">
        <v>1282</v>
      </c>
      <c r="AC79" s="1">
        <f t="shared" si="121"/>
        <v>194.97090644742323</v>
      </c>
      <c r="AD79">
        <f t="shared" si="108"/>
        <v>79.41371164098638</v>
      </c>
      <c r="AE79">
        <f t="shared" si="109"/>
        <v>121.39268570706484</v>
      </c>
      <c r="AG79" s="1">
        <v>406</v>
      </c>
      <c r="AH79" s="1">
        <f t="shared" si="122"/>
        <v>61.74585648802952</v>
      </c>
      <c r="AI79">
        <f t="shared" si="110"/>
        <v>72.13413069155106</v>
      </c>
      <c r="AJ79">
        <f t="shared" si="111"/>
        <v>110.26503704270175</v>
      </c>
      <c r="AL79" s="1">
        <v>770</v>
      </c>
      <c r="AM79" s="1">
        <f t="shared" si="123"/>
        <v>117.10421058074564</v>
      </c>
      <c r="AN79">
        <f t="shared" si="112"/>
        <v>71.33901786015353</v>
      </c>
      <c r="AO79">
        <f t="shared" si="113"/>
        <v>109.049618696814</v>
      </c>
      <c r="AQ79" t="s">
        <v>76</v>
      </c>
      <c r="AR79">
        <f>C79</f>
        <v>219178</v>
      </c>
      <c r="AS79">
        <v>519337</v>
      </c>
      <c r="AT79">
        <v>362652</v>
      </c>
      <c r="AU79">
        <f>AS79+AT79</f>
        <v>881989</v>
      </c>
      <c r="AV79">
        <f t="shared" si="125"/>
        <v>4.024076321528621</v>
      </c>
      <c r="AW79">
        <f t="shared" si="126"/>
        <v>82.12400656180859</v>
      </c>
      <c r="AX79">
        <f t="shared" si="127"/>
        <v>109.73805156956632</v>
      </c>
      <c r="AY79">
        <f>(P79/99.5)*(4.878634078)*C79</f>
        <v>1173417.199509443</v>
      </c>
      <c r="AZ79">
        <f t="shared" si="128"/>
        <v>291428.199509443</v>
      </c>
      <c r="BA79">
        <f t="shared" si="114"/>
        <v>1.2643055789651103</v>
      </c>
      <c r="BB79">
        <f t="shared" si="115"/>
        <v>90.3098985990423</v>
      </c>
      <c r="BC79">
        <f t="shared" si="124"/>
        <v>1177651.2760846145</v>
      </c>
      <c r="BD79">
        <f t="shared" si="129"/>
        <v>295662.27608461445</v>
      </c>
      <c r="BF79">
        <f t="shared" si="130"/>
        <v>2282</v>
      </c>
      <c r="BG79">
        <f t="shared" si="131"/>
        <v>386.4982471516214</v>
      </c>
      <c r="BH79">
        <f t="shared" si="132"/>
        <v>76.6642410516343</v>
      </c>
      <c r="BI79">
        <f>(504.1440988-BG79)*BF79</f>
        <v>268467.83346159995</v>
      </c>
      <c r="BJ79">
        <f t="shared" si="133"/>
        <v>1237421.2062121052</v>
      </c>
      <c r="BK79">
        <f t="shared" si="134"/>
        <v>355432.20621210523</v>
      </c>
    </row>
    <row r="80" spans="1:63" ht="12">
      <c r="A80" t="s">
        <v>77</v>
      </c>
      <c r="D80" t="s">
        <v>78</v>
      </c>
      <c r="E80" s="1">
        <v>247338</v>
      </c>
      <c r="G80" s="1">
        <v>7888</v>
      </c>
      <c r="H80" s="1">
        <f>(G80/3)/(E80/100000)</f>
        <v>1063.0527186818579</v>
      </c>
      <c r="I80">
        <f t="shared" si="103"/>
        <v>72.93221816024108</v>
      </c>
      <c r="K80">
        <v>28.084</v>
      </c>
      <c r="L80">
        <f>((K80-4.7)/(47.464))+1</f>
        <v>1.492668127422889</v>
      </c>
      <c r="P80">
        <f t="shared" si="104"/>
        <v>108.86359751004467</v>
      </c>
      <c r="R80" s="1">
        <v>1966</v>
      </c>
      <c r="S80" s="1">
        <f>(R80/3)/(E80/100000)</f>
        <v>264.9545695903312</v>
      </c>
      <c r="T80">
        <f t="shared" si="105"/>
        <v>73.26262312728845</v>
      </c>
      <c r="U80">
        <f t="shared" si="106"/>
        <v>109.3567824734985</v>
      </c>
      <c r="W80" s="1">
        <v>3057</v>
      </c>
      <c r="X80" s="1">
        <f>(W80/3)/(E80/100000)</f>
        <v>411.9868358278954</v>
      </c>
      <c r="Y80">
        <f t="shared" si="107"/>
        <v>72.37086189738491</v>
      </c>
      <c r="Z80">
        <f t="shared" si="120"/>
        <v>108.02567890835005</v>
      </c>
      <c r="AB80" s="1">
        <v>1619</v>
      </c>
      <c r="AC80" s="1">
        <f>(AB80/3)/(E80/100000)</f>
        <v>218.189953289291</v>
      </c>
      <c r="AD80">
        <f t="shared" si="108"/>
        <v>88.87107491675224</v>
      </c>
      <c r="AE80">
        <f t="shared" si="109"/>
        <v>132.65502097804784</v>
      </c>
      <c r="AG80" s="1">
        <v>460</v>
      </c>
      <c r="AH80" s="1">
        <f>(AG80/3)/(E80/100000)</f>
        <v>61.99343947688319</v>
      </c>
      <c r="AI80">
        <f t="shared" si="110"/>
        <v>72.42336764915062</v>
      </c>
      <c r="AJ80">
        <f t="shared" si="111"/>
        <v>108.1040525705171</v>
      </c>
      <c r="AL80" s="1">
        <v>758</v>
      </c>
      <c r="AM80" s="1">
        <f>(AL80/3)/(E80/100000)</f>
        <v>102.15440679016837</v>
      </c>
      <c r="AN80">
        <f t="shared" si="112"/>
        <v>62.23170810303418</v>
      </c>
      <c r="AO80">
        <f t="shared" si="113"/>
        <v>92.89128720048386</v>
      </c>
      <c r="AQ80" t="s">
        <v>78</v>
      </c>
      <c r="AR80">
        <f>E80</f>
        <v>247338</v>
      </c>
      <c r="AS80">
        <v>451451</v>
      </c>
      <c r="AT80">
        <v>348693</v>
      </c>
      <c r="AU80">
        <f>AS80+AT80</f>
        <v>800144</v>
      </c>
      <c r="AV80">
        <f t="shared" si="125"/>
        <v>3.2350225197907316</v>
      </c>
      <c r="AW80">
        <f t="shared" si="126"/>
        <v>66.02086775083126</v>
      </c>
      <c r="AX80">
        <f t="shared" si="127"/>
        <v>109.41065076386398</v>
      </c>
      <c r="AY80">
        <f>(P80/99.5)*(4.878634078)*E80</f>
        <v>1320227.2453115538</v>
      </c>
      <c r="AZ80">
        <f t="shared" si="128"/>
        <v>520083.2453115538</v>
      </c>
      <c r="BA80">
        <f t="shared" si="114"/>
        <v>1.2463340637114446</v>
      </c>
      <c r="BB80">
        <f t="shared" si="115"/>
        <v>90.89790783514289</v>
      </c>
      <c r="BC80">
        <f>(BB80/82)*(4.878634078)*E80</f>
        <v>1337608.8229599062</v>
      </c>
      <c r="BD80">
        <f t="shared" si="129"/>
        <v>537464.8229599062</v>
      </c>
      <c r="BF80">
        <f t="shared" si="130"/>
        <v>2629.3333333333335</v>
      </c>
      <c r="BG80">
        <f t="shared" si="131"/>
        <v>304.31440162271804</v>
      </c>
      <c r="BH80">
        <f t="shared" si="132"/>
        <v>60.36258330645327</v>
      </c>
      <c r="BI80">
        <f>(504.1440988-BG80)*BF80</f>
        <v>525418.8837781334</v>
      </c>
      <c r="BJ80">
        <f t="shared" si="133"/>
        <v>1455739.558180025</v>
      </c>
      <c r="BK80">
        <f t="shared" si="134"/>
        <v>655595.5581800251</v>
      </c>
    </row>
    <row r="81" spans="1:63" ht="12">
      <c r="A81" t="s">
        <v>79</v>
      </c>
      <c r="B81" t="s">
        <v>79</v>
      </c>
      <c r="C81" s="1">
        <v>281628</v>
      </c>
      <c r="G81" s="1">
        <v>8519</v>
      </c>
      <c r="H81" s="1">
        <f>(G81/3)/(C81/100000)</f>
        <v>1008.304098550807</v>
      </c>
      <c r="I81">
        <f t="shared" si="103"/>
        <v>69.17611252483943</v>
      </c>
      <c r="J81">
        <v>17.7</v>
      </c>
      <c r="L81">
        <f>((J81-4.7)/(47.464))+1</f>
        <v>1.2738917916736896</v>
      </c>
      <c r="P81">
        <f t="shared" si="104"/>
        <v>88.12288192528845</v>
      </c>
      <c r="R81" s="1">
        <v>2242</v>
      </c>
      <c r="S81" s="1">
        <f>(R81/3)/(C81/100000)</f>
        <v>265.36187216233236</v>
      </c>
      <c r="T81">
        <f t="shared" si="105"/>
        <v>73.37524641541454</v>
      </c>
      <c r="U81">
        <f t="shared" si="106"/>
        <v>93.4721241206309</v>
      </c>
      <c r="W81" s="1">
        <v>3328</v>
      </c>
      <c r="X81" s="1">
        <f>(W81/3)/(C81/100000)</f>
        <v>393.9002277235691</v>
      </c>
      <c r="Y81">
        <f t="shared" si="107"/>
        <v>69.19371325213763</v>
      </c>
      <c r="Z81">
        <f>Y81*L81</f>
        <v>88.14530334732112</v>
      </c>
      <c r="AB81" s="1">
        <v>1687</v>
      </c>
      <c r="AC81" s="1">
        <f>(AB81/3)/(C81/100000)</f>
        <v>199.6723810605953</v>
      </c>
      <c r="AD81">
        <f t="shared" si="108"/>
        <v>81.32867196004581</v>
      </c>
      <c r="AE81">
        <f t="shared" si="109"/>
        <v>103.60392763762452</v>
      </c>
      <c r="AG81" s="1">
        <v>373</v>
      </c>
      <c r="AH81" s="1">
        <f>(AG81/3)/(C81/100000)</f>
        <v>44.148072398104354</v>
      </c>
      <c r="AI81">
        <f t="shared" si="110"/>
        <v>51.57565228303705</v>
      </c>
      <c r="AJ81">
        <f t="shared" si="111"/>
        <v>65.70180009357729</v>
      </c>
      <c r="AL81" s="1">
        <v>938</v>
      </c>
      <c r="AM81" s="1">
        <f>(AL81/3)/(C81/100000)</f>
        <v>111.02115793410694</v>
      </c>
      <c r="AN81">
        <f t="shared" si="112"/>
        <v>67.63326723640812</v>
      </c>
      <c r="AO81">
        <f t="shared" si="113"/>
        <v>86.15746397653338</v>
      </c>
      <c r="AQ81" t="s">
        <v>79</v>
      </c>
      <c r="AR81">
        <v>281628</v>
      </c>
      <c r="AS81">
        <v>714755</v>
      </c>
      <c r="AT81">
        <v>408880</v>
      </c>
      <c r="AU81">
        <v>1123635</v>
      </c>
      <c r="AV81">
        <f t="shared" si="125"/>
        <v>3.9897843964378543</v>
      </c>
      <c r="AW81">
        <f t="shared" si="126"/>
        <v>81.42417135587458</v>
      </c>
      <c r="AX81">
        <f t="shared" si="127"/>
        <v>88.56571047767684</v>
      </c>
      <c r="AY81">
        <f>(P81/99.5)*(4.878634078)*C81</f>
        <v>1216857.3985868695</v>
      </c>
      <c r="AZ81">
        <f t="shared" si="128"/>
        <v>93222.39858686947</v>
      </c>
      <c r="BA81">
        <f t="shared" si="114"/>
        <v>1.1369458958368448</v>
      </c>
      <c r="BB81">
        <f t="shared" si="115"/>
        <v>78.64949722506394</v>
      </c>
      <c r="BC81">
        <f>(BB81/82)*(4.878634078)*C81</f>
        <v>1317820.242846683</v>
      </c>
      <c r="BD81">
        <f t="shared" si="129"/>
        <v>194185.2428466829</v>
      </c>
      <c r="BF81">
        <f t="shared" si="130"/>
        <v>2839.6666666666665</v>
      </c>
      <c r="BG81">
        <f t="shared" si="131"/>
        <v>395.69256955041675</v>
      </c>
      <c r="BH81">
        <f t="shared" si="132"/>
        <v>78.4879899402319</v>
      </c>
      <c r="BI81">
        <f>(504.1440988-BG81)*BF81</f>
        <v>307966.1925590665</v>
      </c>
      <c r="BJ81">
        <f t="shared" si="133"/>
        <v>1491221.4086506045</v>
      </c>
      <c r="BK81">
        <f t="shared" si="134"/>
        <v>367586.40865060454</v>
      </c>
    </row>
    <row r="82" spans="43:62" ht="12">
      <c r="AQ82" s="1" t="s">
        <v>30</v>
      </c>
      <c r="AR82" s="1">
        <f>SUM(AR40:AR81)</f>
        <v>6673082</v>
      </c>
      <c r="AS82" s="1">
        <f>SUM(AS40:AS81)</f>
        <v>20994536</v>
      </c>
      <c r="AT82" s="1">
        <f>SUM(AT40:AT81)</f>
        <v>14896371</v>
      </c>
      <c r="AU82" s="1">
        <f>SUM(AU40:AU81)</f>
        <v>35890907</v>
      </c>
      <c r="AV82" s="1">
        <f t="shared" si="125"/>
        <v>5.378460357597883</v>
      </c>
      <c r="AW82">
        <f t="shared" si="126"/>
        <v>109.76449709383434</v>
      </c>
      <c r="BE82" s="1">
        <f>SUM(BE40:BE81)</f>
        <v>118000</v>
      </c>
      <c r="BF82" s="1">
        <f>SUM(BF40:BF81)</f>
        <v>70799.33333333333</v>
      </c>
      <c r="BG82">
        <f t="shared" si="131"/>
        <v>506.9384881213571</v>
      </c>
      <c r="BH82">
        <f t="shared" si="132"/>
        <v>100.55428385019451</v>
      </c>
      <c r="BI82" s="1">
        <f>SUM(BI40:BI81)</f>
        <v>3064718.160637067</v>
      </c>
      <c r="BJ82" s="1">
        <f>SUM(BJ40:BJ81)</f>
        <v>39436464.90092427</v>
      </c>
    </row>
    <row r="84" ht="12">
      <c r="A84" s="1" t="s">
        <v>80</v>
      </c>
    </row>
    <row r="86" spans="1:39" ht="12">
      <c r="A86" t="s">
        <v>81</v>
      </c>
      <c r="B86" t="s">
        <v>82</v>
      </c>
      <c r="C86">
        <v>84950</v>
      </c>
      <c r="G86">
        <v>2442</v>
      </c>
      <c r="H86" s="2">
        <f aca="true" t="shared" si="135" ref="H86:H96">(G86/3)/(C86/100000)</f>
        <v>958.2107121836374</v>
      </c>
      <c r="J86">
        <v>10.19</v>
      </c>
      <c r="L86">
        <f aca="true" t="shared" si="136" ref="L86:L93">((J86-4.7)/(47.464))+1</f>
        <v>1.115666610483735</v>
      </c>
      <c r="N86">
        <f aca="true" t="shared" si="137" ref="N86:N93">C86*L86</f>
        <v>94775.87856059328</v>
      </c>
      <c r="R86">
        <v>699</v>
      </c>
      <c r="S86" s="2">
        <f aca="true" t="shared" si="138" ref="S86:S96">(R86/3)/(C86/100000)</f>
        <v>274.2789876397881</v>
      </c>
      <c r="W86">
        <v>983</v>
      </c>
      <c r="X86">
        <f aca="true" t="shared" si="139" ref="X86:X96">(W86/3)/(C86/100000)</f>
        <v>385.7170884834216</v>
      </c>
      <c r="AB86">
        <v>496</v>
      </c>
      <c r="AC86">
        <f aca="true" t="shared" si="140" ref="AC86:AC96">(AB86/3)/(C86/100000)</f>
        <v>194.62428879733176</v>
      </c>
      <c r="AG86">
        <v>76</v>
      </c>
      <c r="AH86" s="2">
        <f aca="true" t="shared" si="141" ref="AH86:AH96">(AG86/3)/(C86/100000)</f>
        <v>29.82146360604277</v>
      </c>
      <c r="AL86">
        <v>272</v>
      </c>
      <c r="AM86" s="2">
        <f aca="true" t="shared" si="142" ref="AM86:AM96">(AL86/3)/(C86/100000)</f>
        <v>106.72944869531096</v>
      </c>
    </row>
    <row r="87" spans="2:39" ht="12">
      <c r="B87" t="s">
        <v>83</v>
      </c>
      <c r="C87">
        <v>50708</v>
      </c>
      <c r="G87">
        <v>1323</v>
      </c>
      <c r="H87" s="2">
        <f t="shared" si="135"/>
        <v>869.6852567642187</v>
      </c>
      <c r="J87">
        <v>11.99</v>
      </c>
      <c r="L87">
        <f t="shared" si="136"/>
        <v>1.1535900893308613</v>
      </c>
      <c r="N87">
        <f t="shared" si="137"/>
        <v>58496.246249789314</v>
      </c>
      <c r="R87">
        <v>374</v>
      </c>
      <c r="S87" s="2">
        <f t="shared" si="138"/>
        <v>245.8520680497489</v>
      </c>
      <c r="W87">
        <v>546</v>
      </c>
      <c r="X87">
        <f t="shared" si="139"/>
        <v>358.91772501380456</v>
      </c>
      <c r="AB87">
        <v>273</v>
      </c>
      <c r="AC87">
        <f t="shared" si="140"/>
        <v>179.45886250690228</v>
      </c>
      <c r="AG87">
        <v>45</v>
      </c>
      <c r="AH87" s="2">
        <f t="shared" si="141"/>
        <v>29.581131182456417</v>
      </c>
      <c r="AL87">
        <v>153</v>
      </c>
      <c r="AM87" s="2">
        <f t="shared" si="142"/>
        <v>100.57584602035182</v>
      </c>
    </row>
    <row r="88" spans="2:39" ht="12">
      <c r="B88" t="s">
        <v>84</v>
      </c>
      <c r="C88">
        <v>54402</v>
      </c>
      <c r="G88">
        <v>1825</v>
      </c>
      <c r="H88" s="2">
        <f t="shared" si="135"/>
        <v>1118.2186929402108</v>
      </c>
      <c r="J88">
        <v>10.7</v>
      </c>
      <c r="L88">
        <f t="shared" si="136"/>
        <v>1.1264115961570875</v>
      </c>
      <c r="N88">
        <f t="shared" si="137"/>
        <v>61279.04365413787</v>
      </c>
      <c r="R88">
        <v>470</v>
      </c>
      <c r="S88" s="2">
        <f t="shared" si="138"/>
        <v>287.97960859282136</v>
      </c>
      <c r="W88">
        <v>751</v>
      </c>
      <c r="X88">
        <f t="shared" si="139"/>
        <v>460.15465117704014</v>
      </c>
      <c r="AB88">
        <v>339</v>
      </c>
      <c r="AC88">
        <f t="shared" si="140"/>
        <v>207.71295172971583</v>
      </c>
      <c r="AG88">
        <v>82</v>
      </c>
      <c r="AH88" s="2">
        <f t="shared" si="141"/>
        <v>50.243250860875214</v>
      </c>
      <c r="AL88">
        <v>242</v>
      </c>
      <c r="AM88" s="2">
        <f t="shared" si="142"/>
        <v>148.2788622967293</v>
      </c>
    </row>
    <row r="89" spans="2:39" ht="12">
      <c r="B89" t="s">
        <v>85</v>
      </c>
      <c r="C89">
        <v>155349</v>
      </c>
      <c r="G89">
        <v>4705</v>
      </c>
      <c r="H89" s="2">
        <f t="shared" si="135"/>
        <v>1009.5548303068144</v>
      </c>
      <c r="J89">
        <v>10.9</v>
      </c>
      <c r="L89">
        <f t="shared" si="136"/>
        <v>1.1306253160289903</v>
      </c>
      <c r="N89">
        <f t="shared" si="137"/>
        <v>175641.5122197876</v>
      </c>
      <c r="R89">
        <v>1271</v>
      </c>
      <c r="S89" s="2">
        <f t="shared" si="138"/>
        <v>272.719275094572</v>
      </c>
      <c r="W89">
        <v>1810</v>
      </c>
      <c r="X89">
        <f t="shared" si="139"/>
        <v>388.3728465154802</v>
      </c>
      <c r="AB89">
        <v>846</v>
      </c>
      <c r="AC89">
        <f t="shared" si="140"/>
        <v>181.52675588513605</v>
      </c>
      <c r="AG89">
        <v>187</v>
      </c>
      <c r="AH89" s="2">
        <f t="shared" si="141"/>
        <v>40.12470845215182</v>
      </c>
      <c r="AL89">
        <v>581</v>
      </c>
      <c r="AM89" s="2">
        <f t="shared" si="142"/>
        <v>124.6655380251348</v>
      </c>
    </row>
    <row r="90" spans="2:39" ht="12">
      <c r="B90" t="s">
        <v>86</v>
      </c>
      <c r="C90">
        <v>106984</v>
      </c>
      <c r="G90">
        <v>4318</v>
      </c>
      <c r="H90" s="2">
        <f t="shared" si="135"/>
        <v>1345.3725167626312</v>
      </c>
      <c r="J90">
        <v>22.77</v>
      </c>
      <c r="L90">
        <f t="shared" si="136"/>
        <v>1.3807095904264286</v>
      </c>
      <c r="N90">
        <f t="shared" si="137"/>
        <v>147713.83482218103</v>
      </c>
      <c r="R90">
        <v>1041</v>
      </c>
      <c r="S90" s="2">
        <f t="shared" si="138"/>
        <v>324.3475659911763</v>
      </c>
      <c r="W90">
        <v>1909</v>
      </c>
      <c r="X90">
        <f t="shared" si="139"/>
        <v>594.7929908522148</v>
      </c>
      <c r="AB90">
        <v>891</v>
      </c>
      <c r="AC90">
        <f t="shared" si="140"/>
        <v>277.6116054737157</v>
      </c>
      <c r="AG90">
        <v>145</v>
      </c>
      <c r="AH90" s="2">
        <f t="shared" si="141"/>
        <v>45.17809516687854</v>
      </c>
      <c r="AL90">
        <v>603</v>
      </c>
      <c r="AM90" s="2">
        <f t="shared" si="142"/>
        <v>187.87856128019143</v>
      </c>
    </row>
    <row r="91" spans="2:39" ht="12">
      <c r="B91" t="s">
        <v>87</v>
      </c>
      <c r="C91">
        <v>51952</v>
      </c>
      <c r="G91">
        <v>1788</v>
      </c>
      <c r="H91" s="2">
        <f t="shared" si="135"/>
        <v>1147.2128118263013</v>
      </c>
      <c r="J91">
        <v>12.33</v>
      </c>
      <c r="L91">
        <f t="shared" si="136"/>
        <v>1.1607534131130963</v>
      </c>
      <c r="N91">
        <f t="shared" si="137"/>
        <v>60303.46131805158</v>
      </c>
      <c r="R91">
        <v>471</v>
      </c>
      <c r="S91" s="2">
        <f t="shared" si="138"/>
        <v>302.20203264551895</v>
      </c>
      <c r="W91">
        <v>720</v>
      </c>
      <c r="X91">
        <f t="shared" si="139"/>
        <v>461.96489066830924</v>
      </c>
      <c r="AB91">
        <v>348</v>
      </c>
      <c r="AC91">
        <f t="shared" si="140"/>
        <v>223.2830304896828</v>
      </c>
      <c r="AG91">
        <v>80</v>
      </c>
      <c r="AH91" s="2">
        <f t="shared" si="141"/>
        <v>51.32943229647881</v>
      </c>
      <c r="AL91">
        <v>218</v>
      </c>
      <c r="AM91" s="2">
        <f t="shared" si="142"/>
        <v>139.87270300790473</v>
      </c>
    </row>
    <row r="92" spans="2:39" ht="12">
      <c r="B92" t="s">
        <v>88</v>
      </c>
      <c r="C92">
        <v>77614</v>
      </c>
      <c r="G92">
        <v>2068</v>
      </c>
      <c r="H92" s="2">
        <f t="shared" si="135"/>
        <v>888.1559168878467</v>
      </c>
      <c r="J92">
        <v>14.03</v>
      </c>
      <c r="L92">
        <f t="shared" si="136"/>
        <v>1.196570032024271</v>
      </c>
      <c r="N92">
        <f t="shared" si="137"/>
        <v>92870.58646553176</v>
      </c>
      <c r="R92">
        <v>473</v>
      </c>
      <c r="S92" s="2">
        <f t="shared" si="138"/>
        <v>203.14204482009256</v>
      </c>
      <c r="W92">
        <v>849</v>
      </c>
      <c r="X92">
        <f t="shared" si="139"/>
        <v>364.62493879970106</v>
      </c>
      <c r="AB92">
        <v>416</v>
      </c>
      <c r="AC92">
        <f t="shared" si="140"/>
        <v>178.6619252540349</v>
      </c>
      <c r="AG92">
        <v>99</v>
      </c>
      <c r="AH92" s="2">
        <f t="shared" si="141"/>
        <v>42.51810240420542</v>
      </c>
      <c r="AL92">
        <v>264</v>
      </c>
      <c r="AM92" s="2">
        <f t="shared" si="142"/>
        <v>113.38160641121446</v>
      </c>
    </row>
    <row r="93" spans="2:39" ht="12">
      <c r="B93" t="s">
        <v>89</v>
      </c>
      <c r="C93">
        <v>186762</v>
      </c>
      <c r="G93">
        <v>5276</v>
      </c>
      <c r="H93" s="2">
        <f t="shared" si="135"/>
        <v>941.6619369393488</v>
      </c>
      <c r="J93">
        <v>15.47</v>
      </c>
      <c r="L93">
        <f t="shared" si="136"/>
        <v>1.226908815101972</v>
      </c>
      <c r="N93">
        <f t="shared" si="137"/>
        <v>229139.9441260745</v>
      </c>
      <c r="R93">
        <v>1357</v>
      </c>
      <c r="S93" s="2">
        <f t="shared" si="138"/>
        <v>242.19773472833515</v>
      </c>
      <c r="W93">
        <v>2129</v>
      </c>
      <c r="X93">
        <f t="shared" si="139"/>
        <v>379.9845079120306</v>
      </c>
      <c r="AB93">
        <v>1017</v>
      </c>
      <c r="AC93">
        <f t="shared" si="140"/>
        <v>181.51444083914285</v>
      </c>
      <c r="AG93">
        <v>279</v>
      </c>
      <c r="AH93" s="2">
        <f t="shared" si="141"/>
        <v>49.79599704436662</v>
      </c>
      <c r="AL93">
        <v>646</v>
      </c>
      <c r="AM93" s="2">
        <f t="shared" si="142"/>
        <v>115.29825838946539</v>
      </c>
    </row>
    <row r="94" spans="3:63" ht="12">
      <c r="C94" s="1">
        <f>SUM(C86:C93)</f>
        <v>768721</v>
      </c>
      <c r="G94" s="1">
        <f>SUM(G86:G93)</f>
        <v>23745</v>
      </c>
      <c r="H94" s="1">
        <f t="shared" si="135"/>
        <v>1029.6323373499617</v>
      </c>
      <c r="I94">
        <f aca="true" t="shared" si="143" ref="I94:I107">(H94/1457.59)*100</f>
        <v>70.63936616949634</v>
      </c>
      <c r="J94">
        <f>(L94-1)*(47.464)+4.7</f>
        <v>14.054203436617431</v>
      </c>
      <c r="L94" s="1">
        <f>N94/C94</f>
        <v>1.197079964533487</v>
      </c>
      <c r="N94" s="1">
        <f>SUM(N86:N93)</f>
        <v>920220.5074161468</v>
      </c>
      <c r="P94">
        <f>I94*L94</f>
        <v>84.5609699488487</v>
      </c>
      <c r="R94" s="1">
        <f>SUM(R86:R93)</f>
        <v>6156</v>
      </c>
      <c r="S94" s="1">
        <f t="shared" si="138"/>
        <v>266.9368990830223</v>
      </c>
      <c r="T94">
        <f aca="true" t="shared" si="144" ref="T94:T107">(S94/361.6504)*100</f>
        <v>73.81075731784682</v>
      </c>
      <c r="U94">
        <f aca="true" t="shared" si="145" ref="U94:U107">T94*L94</f>
        <v>88.35737875223789</v>
      </c>
      <c r="W94" s="1">
        <f>SUM(W86:W93)</f>
        <v>9697</v>
      </c>
      <c r="X94" s="1">
        <f t="shared" si="139"/>
        <v>420.4819867459499</v>
      </c>
      <c r="Y94">
        <f aca="true" t="shared" si="146" ref="Y94:Y107">(X94/569.2717)*100</f>
        <v>73.86314597158965</v>
      </c>
      <c r="Z94">
        <f>Y94*L94</f>
        <v>88.42009216000231</v>
      </c>
      <c r="AB94" s="1">
        <f>SUM(AB86:AB93)</f>
        <v>4626</v>
      </c>
      <c r="AC94" s="1">
        <f t="shared" si="140"/>
        <v>200.59293293665712</v>
      </c>
      <c r="AD94">
        <f aca="true" t="shared" si="147" ref="AD94:AD107">(AC94/245.5129)*100</f>
        <v>81.70362247224367</v>
      </c>
      <c r="AE94">
        <f aca="true" t="shared" si="148" ref="AE94:AE107">AD94*L94</f>
        <v>97.80576949133086</v>
      </c>
      <c r="AG94" s="1">
        <f>SUM(AG86:AG93)</f>
        <v>993</v>
      </c>
      <c r="AH94" s="1">
        <f t="shared" si="141"/>
        <v>43.05853489107231</v>
      </c>
      <c r="AI94">
        <f aca="true" t="shared" si="149" ref="AI94:AI107">(AH94/85.59867)*100</f>
        <v>50.30280831591462</v>
      </c>
      <c r="AJ94">
        <f aca="true" t="shared" si="150" ref="AJ94:AJ107">AI94*L94</f>
        <v>60.21648399474987</v>
      </c>
      <c r="AL94" s="1">
        <f>SUM(AL86:AL93)</f>
        <v>2979</v>
      </c>
      <c r="AM94" s="1">
        <f t="shared" si="142"/>
        <v>129.17560467321692</v>
      </c>
      <c r="AN94">
        <f aca="true" t="shared" si="151" ref="AN94:AN107">(AM94/164.1517)*100</f>
        <v>78.69282174550548</v>
      </c>
      <c r="AO94">
        <f aca="true" t="shared" si="152" ref="AO94:AO107">AN94*L94</f>
        <v>94.20160026414973</v>
      </c>
      <c r="AQ94" t="s">
        <v>81</v>
      </c>
      <c r="AR94">
        <f>C94</f>
        <v>768721</v>
      </c>
      <c r="AS94">
        <v>2068581</v>
      </c>
      <c r="AT94">
        <v>1149688</v>
      </c>
      <c r="AU94">
        <f>AS94+AT94</f>
        <v>3218269</v>
      </c>
      <c r="AV94">
        <f aca="true" t="shared" si="153" ref="AV94:AV100">AU94/AR94</f>
        <v>4.186524109527384</v>
      </c>
      <c r="AW94">
        <f>(AV94/4.9)*100</f>
        <v>85.43926754137517</v>
      </c>
      <c r="AX94">
        <f aca="true" t="shared" si="154" ref="AX94:AX100">(P94/99.5)*100</f>
        <v>84.98589944607909</v>
      </c>
      <c r="AY94">
        <f>(P94/99.5)*(4.878634078)*C94</f>
        <v>3187233.382745502</v>
      </c>
      <c r="AZ94">
        <f aca="true" t="shared" si="155" ref="AZ94:AZ100">AY94-AU94</f>
        <v>-31035.61725449795</v>
      </c>
      <c r="BA94">
        <f aca="true" t="shared" si="156" ref="BA94:BA107">((L94-1)/2)+1</f>
        <v>1.0985399822667437</v>
      </c>
      <c r="BB94">
        <f aca="true" t="shared" si="157" ref="BB94:BB107">BA94*I94</f>
        <v>77.60016805917252</v>
      </c>
      <c r="BC94">
        <f>(BB94/82)*(4.878634078)*C94</f>
        <v>3549080.0892524207</v>
      </c>
      <c r="BD94">
        <f aca="true" t="shared" si="158" ref="BD94:BD100">BC94-AU94</f>
        <v>330811.0892524207</v>
      </c>
      <c r="BE94">
        <v>10068</v>
      </c>
      <c r="BF94">
        <f aca="true" t="shared" si="159" ref="BF94:BF100">G94/3</f>
        <v>7915</v>
      </c>
      <c r="BG94">
        <f aca="true" t="shared" si="160" ref="BG94:BG100">AU94/BF94</f>
        <v>406.6037902716361</v>
      </c>
      <c r="BH94">
        <f aca="true" t="shared" si="161" ref="BH94:BH108">(BG94/504.1440988)*100</f>
        <v>80.65229588910465</v>
      </c>
      <c r="BI94">
        <f>(504.1440988-BG94)*BF94</f>
        <v>772031.5420020001</v>
      </c>
      <c r="BJ94">
        <f aca="true" t="shared" si="162" ref="BJ94:BJ107">(H94/967.9913)*(504.1440988)*(BF94)</f>
        <v>4244400.206686092</v>
      </c>
      <c r="BK94">
        <f aca="true" t="shared" si="163" ref="BK94:BK100">BJ94-AU94</f>
        <v>1026131.2066860916</v>
      </c>
    </row>
    <row r="95" spans="1:63" ht="12">
      <c r="A95" t="s">
        <v>90</v>
      </c>
      <c r="B95" t="s">
        <v>90</v>
      </c>
      <c r="C95" s="1">
        <v>327378</v>
      </c>
      <c r="G95" s="1">
        <v>10726</v>
      </c>
      <c r="H95" s="1">
        <f t="shared" si="135"/>
        <v>1092.1116670433973</v>
      </c>
      <c r="I95">
        <f t="shared" si="143"/>
        <v>74.9258479437563</v>
      </c>
      <c r="J95">
        <v>16.3</v>
      </c>
      <c r="L95">
        <f>((J95-4.7)/(47.464))+1</f>
        <v>1.244395752570369</v>
      </c>
      <c r="P95">
        <f>I95*L95</f>
        <v>93.23740693894365</v>
      </c>
      <c r="R95" s="1">
        <v>2813</v>
      </c>
      <c r="S95" s="1">
        <f t="shared" si="138"/>
        <v>286.4171284162853</v>
      </c>
      <c r="T95">
        <f t="shared" si="144"/>
        <v>79.19723811069622</v>
      </c>
      <c r="U95">
        <f t="shared" si="145"/>
        <v>98.55270672025453</v>
      </c>
      <c r="W95" s="1">
        <v>3947</v>
      </c>
      <c r="X95" s="1">
        <f t="shared" si="139"/>
        <v>401.8799878631633</v>
      </c>
      <c r="Y95">
        <f t="shared" si="146"/>
        <v>70.59546221306334</v>
      </c>
      <c r="Z95">
        <f>Y95*L95</f>
        <v>87.84869332867801</v>
      </c>
      <c r="AB95" s="1">
        <v>1934</v>
      </c>
      <c r="AC95" s="1">
        <f t="shared" si="140"/>
        <v>196.91813947994876</v>
      </c>
      <c r="AD95">
        <f t="shared" si="147"/>
        <v>80.20684024340422</v>
      </c>
      <c r="AE95">
        <f t="shared" si="148"/>
        <v>99.80905132598235</v>
      </c>
      <c r="AG95" s="1">
        <v>455</v>
      </c>
      <c r="AH95" s="1">
        <f t="shared" si="141"/>
        <v>46.32769051880904</v>
      </c>
      <c r="AI95">
        <f t="shared" si="149"/>
        <v>54.12197469751463</v>
      </c>
      <c r="AJ95">
        <f t="shared" si="150"/>
        <v>67.34915543430819</v>
      </c>
      <c r="AL95" s="1">
        <v>1146</v>
      </c>
      <c r="AM95" s="1">
        <f t="shared" si="142"/>
        <v>116.68468864737399</v>
      </c>
      <c r="AN95">
        <f t="shared" si="151"/>
        <v>71.08344820515046</v>
      </c>
      <c r="AO95">
        <f t="shared" si="152"/>
        <v>88.45594102454506</v>
      </c>
      <c r="AQ95" t="s">
        <v>90</v>
      </c>
      <c r="AR95">
        <f>C95</f>
        <v>327378</v>
      </c>
      <c r="AS95">
        <v>256450</v>
      </c>
      <c r="AT95">
        <v>372522</v>
      </c>
      <c r="AU95">
        <f>AS95+AT95</f>
        <v>628972</v>
      </c>
      <c r="AV95">
        <f t="shared" si="153"/>
        <v>1.9212408897360238</v>
      </c>
      <c r="AW95">
        <f>(AV95/4.9)*100</f>
        <v>39.20899774971477</v>
      </c>
      <c r="AX95">
        <f t="shared" si="154"/>
        <v>93.70593662205393</v>
      </c>
      <c r="AY95">
        <f>(P95/99.5)*(4.878634078)*C95</f>
        <v>1496631.3639571054</v>
      </c>
      <c r="AZ95">
        <f t="shared" si="155"/>
        <v>867659.3639571054</v>
      </c>
      <c r="BA95">
        <f t="shared" si="156"/>
        <v>1.1221978762851845</v>
      </c>
      <c r="BB95">
        <f t="shared" si="157"/>
        <v>84.08162744134998</v>
      </c>
      <c r="BC95">
        <f>(BB95/82)*(4.878634078)*C95</f>
        <v>1637702.428307661</v>
      </c>
      <c r="BD95">
        <f t="shared" si="158"/>
        <v>1008730.4283076611</v>
      </c>
      <c r="BE95">
        <v>19354</v>
      </c>
      <c r="BF95">
        <f t="shared" si="159"/>
        <v>3575.3333333333335</v>
      </c>
      <c r="BG95">
        <f t="shared" si="160"/>
        <v>175.91982099571135</v>
      </c>
      <c r="BH95">
        <f t="shared" si="161"/>
        <v>34.89474961909667</v>
      </c>
      <c r="BI95">
        <f>(504.1440988-BG95)*BF95</f>
        <v>1173511.2012429333</v>
      </c>
      <c r="BJ95">
        <f t="shared" si="162"/>
        <v>2033606.0186978327</v>
      </c>
      <c r="BK95">
        <f t="shared" si="163"/>
        <v>1404634.0186978327</v>
      </c>
    </row>
    <row r="96" spans="1:63" ht="12">
      <c r="A96" t="s">
        <v>91</v>
      </c>
      <c r="B96" t="s">
        <v>91</v>
      </c>
      <c r="C96" s="1">
        <v>249097</v>
      </c>
      <c r="G96" s="1">
        <v>7843</v>
      </c>
      <c r="H96" s="1">
        <f t="shared" si="135"/>
        <v>1049.5242147971808</v>
      </c>
      <c r="I96">
        <f t="shared" si="143"/>
        <v>72.0040762352363</v>
      </c>
      <c r="J96">
        <v>40.3</v>
      </c>
      <c r="L96">
        <f>((J96-4.7)/(47.464))+1</f>
        <v>1.750042137198719</v>
      </c>
      <c r="P96">
        <f aca="true" t="shared" si="164" ref="P96:P107">I96*L96</f>
        <v>126.01016746173242</v>
      </c>
      <c r="R96" s="1">
        <v>2091</v>
      </c>
      <c r="S96" s="1">
        <f t="shared" si="138"/>
        <v>279.81067616229825</v>
      </c>
      <c r="T96">
        <f t="shared" si="144"/>
        <v>77.3704871230056</v>
      </c>
      <c r="U96">
        <f t="shared" si="145"/>
        <v>135.4016126408507</v>
      </c>
      <c r="W96" s="1">
        <v>2711</v>
      </c>
      <c r="X96" s="1">
        <f t="shared" si="139"/>
        <v>362.7770172529844</v>
      </c>
      <c r="Y96">
        <f t="shared" si="146"/>
        <v>63.726515344603364</v>
      </c>
      <c r="Z96">
        <f>Y96*L96</f>
        <v>111.52408710989663</v>
      </c>
      <c r="AB96" s="1">
        <v>1398</v>
      </c>
      <c r="AC96" s="1">
        <f t="shared" si="140"/>
        <v>187.07571749157958</v>
      </c>
      <c r="AD96">
        <f t="shared" si="147"/>
        <v>76.19791770272747</v>
      </c>
      <c r="AE96">
        <f t="shared" si="148"/>
        <v>133.34956674657326</v>
      </c>
      <c r="AG96" s="1">
        <v>436</v>
      </c>
      <c r="AH96" s="1">
        <f t="shared" si="141"/>
        <v>58.344072121837414</v>
      </c>
      <c r="AI96">
        <f t="shared" si="149"/>
        <v>68.16002178753176</v>
      </c>
      <c r="AJ96">
        <f t="shared" si="150"/>
        <v>119.28291020056334</v>
      </c>
      <c r="AL96" s="1">
        <v>763</v>
      </c>
      <c r="AM96" s="1">
        <f t="shared" si="142"/>
        <v>102.10212621321547</v>
      </c>
      <c r="AN96">
        <f t="shared" si="151"/>
        <v>62.19985916272294</v>
      </c>
      <c r="AO96">
        <f t="shared" si="152"/>
        <v>108.85237446259097</v>
      </c>
      <c r="AQ96" t="s">
        <v>91</v>
      </c>
      <c r="AR96">
        <v>249097</v>
      </c>
      <c r="AS96">
        <v>550324</v>
      </c>
      <c r="AT96">
        <v>420320</v>
      </c>
      <c r="AU96">
        <v>970644</v>
      </c>
      <c r="AV96">
        <f t="shared" si="153"/>
        <v>3.896650702336841</v>
      </c>
      <c r="AW96">
        <f>(AV96/4.9)*100</f>
        <v>79.52348372116002</v>
      </c>
      <c r="AX96">
        <f t="shared" si="154"/>
        <v>126.64338438365068</v>
      </c>
      <c r="AY96">
        <f>(P96/99.5)*(4.878634078)*C96</f>
        <v>1539037.671039138</v>
      </c>
      <c r="AZ96">
        <f t="shared" si="155"/>
        <v>568393.671039138</v>
      </c>
      <c r="BA96">
        <f t="shared" si="156"/>
        <v>1.3750210685993594</v>
      </c>
      <c r="BB96">
        <f t="shared" si="157"/>
        <v>99.00712184848435</v>
      </c>
      <c r="BC96">
        <f>(BB96/82)*(4.878634078)*C96</f>
        <v>1467301.3783947495</v>
      </c>
      <c r="BD96">
        <f t="shared" si="158"/>
        <v>496657.3783947495</v>
      </c>
      <c r="BF96">
        <f t="shared" si="159"/>
        <v>2614.3333333333335</v>
      </c>
      <c r="BG96">
        <f t="shared" si="160"/>
        <v>371.27782736197884</v>
      </c>
      <c r="BH96">
        <f t="shared" si="161"/>
        <v>73.64517967099505</v>
      </c>
      <c r="BI96">
        <f>(504.1440988-BG96)*BF96</f>
        <v>347356.72229613335</v>
      </c>
      <c r="BJ96">
        <f t="shared" si="162"/>
        <v>1429014.5718974606</v>
      </c>
      <c r="BK96">
        <f t="shared" si="163"/>
        <v>458370.5718974606</v>
      </c>
    </row>
    <row r="97" spans="1:63" ht="12">
      <c r="A97" t="s">
        <v>92</v>
      </c>
      <c r="D97" t="s">
        <v>92</v>
      </c>
      <c r="E97" s="1">
        <v>153416</v>
      </c>
      <c r="G97" s="1">
        <v>4817</v>
      </c>
      <c r="H97" s="1">
        <f>(G97/3)/(E97/100000)</f>
        <v>1046.6096539257096</v>
      </c>
      <c r="I97">
        <f t="shared" si="143"/>
        <v>71.80411871141472</v>
      </c>
      <c r="K97">
        <v>21.276</v>
      </c>
      <c r="L97">
        <f>((K97-4.7)/(47.464))+1</f>
        <v>1.3492331029833138</v>
      </c>
      <c r="P97">
        <f t="shared" si="164"/>
        <v>96.8804938959843</v>
      </c>
      <c r="R97" s="1">
        <v>1218</v>
      </c>
      <c r="S97" s="1">
        <f>(R97/3)/(E97/100000)</f>
        <v>264.63993325337646</v>
      </c>
      <c r="T97">
        <f t="shared" si="144"/>
        <v>73.17562299208753</v>
      </c>
      <c r="U97">
        <f t="shared" si="145"/>
        <v>98.73097287235137</v>
      </c>
      <c r="W97" s="1">
        <v>1731</v>
      </c>
      <c r="X97" s="1">
        <f>(W97/3)/(E97/100000)</f>
        <v>376.1015800177296</v>
      </c>
      <c r="Y97">
        <f t="shared" si="146"/>
        <v>66.06714860719927</v>
      </c>
      <c r="Z97">
        <f>Y97*L97</f>
        <v>89.13998392055119</v>
      </c>
      <c r="AB97" s="1">
        <v>860</v>
      </c>
      <c r="AC97" s="1">
        <f>(AB97/3)/(E97/100000)</f>
        <v>186.85578210008518</v>
      </c>
      <c r="AD97">
        <f t="shared" si="147"/>
        <v>76.10833569237509</v>
      </c>
      <c r="AE97">
        <f t="shared" si="148"/>
        <v>102.68788592911893</v>
      </c>
      <c r="AG97" s="1">
        <v>262</v>
      </c>
      <c r="AH97" s="1">
        <f>(AG97/3)/(E97/100000)</f>
        <v>56.925831290956175</v>
      </c>
      <c r="AI97">
        <f t="shared" si="149"/>
        <v>66.50317264386956</v>
      </c>
      <c r="AJ97">
        <f t="shared" si="150"/>
        <v>89.72828198452315</v>
      </c>
      <c r="AL97" s="1">
        <v>483</v>
      </c>
      <c r="AM97" s="1">
        <f>(AL97/3)/(E97/100000)</f>
        <v>104.94342180737341</v>
      </c>
      <c r="AN97">
        <f t="shared" si="151"/>
        <v>63.93075539721696</v>
      </c>
      <c r="AO97">
        <f t="shared" si="152"/>
        <v>86.25749148065428</v>
      </c>
      <c r="AQ97" t="s">
        <v>92</v>
      </c>
      <c r="AR97">
        <f>E97</f>
        <v>153416</v>
      </c>
      <c r="AS97">
        <v>550595</v>
      </c>
      <c r="AT97">
        <v>205915</v>
      </c>
      <c r="AU97">
        <f>AS97+AT97</f>
        <v>756510</v>
      </c>
      <c r="AV97">
        <f t="shared" si="153"/>
        <v>4.931102362204724</v>
      </c>
      <c r="AW97">
        <f aca="true" t="shared" si="165" ref="AW97:AW108">(AV97/4.9)*100</f>
        <v>100.63474208581069</v>
      </c>
      <c r="AX97">
        <f t="shared" si="154"/>
        <v>97.36733054872794</v>
      </c>
      <c r="AY97">
        <f>(P97/99.5)*(4.878634078)*E97</f>
        <v>728756.0340952388</v>
      </c>
      <c r="AZ97">
        <f t="shared" si="155"/>
        <v>-27753.965904761222</v>
      </c>
      <c r="BA97">
        <f t="shared" si="156"/>
        <v>1.174616551491657</v>
      </c>
      <c r="BB97">
        <f t="shared" si="157"/>
        <v>84.3423063036995</v>
      </c>
      <c r="BC97">
        <f>(BB97/82)*(4.878634078)*E97</f>
        <v>769840.0843377874</v>
      </c>
      <c r="BD97">
        <f t="shared" si="158"/>
        <v>13330.084337787353</v>
      </c>
      <c r="BF97">
        <f t="shared" si="159"/>
        <v>1605.6666666666667</v>
      </c>
      <c r="BG97">
        <f t="shared" si="160"/>
        <v>471.15009341914055</v>
      </c>
      <c r="BH97">
        <f t="shared" si="161"/>
        <v>93.45544151773389</v>
      </c>
      <c r="BI97">
        <f>(504.1440988-BG97)*BF97</f>
        <v>52977.374639866655</v>
      </c>
      <c r="BJ97">
        <f t="shared" si="162"/>
        <v>875232.3507753243</v>
      </c>
      <c r="BK97">
        <f t="shared" si="163"/>
        <v>118722.35077532427</v>
      </c>
    </row>
    <row r="98" spans="1:63" ht="12">
      <c r="A98" t="s">
        <v>93</v>
      </c>
      <c r="D98" t="s">
        <v>93</v>
      </c>
      <c r="E98" s="1">
        <v>158777</v>
      </c>
      <c r="G98" s="1">
        <v>5097</v>
      </c>
      <c r="H98" s="1">
        <f>(G98/3)/(E98/100000)</f>
        <v>1070.0542269976131</v>
      </c>
      <c r="I98">
        <f t="shared" si="143"/>
        <v>73.41256642798135</v>
      </c>
      <c r="K98">
        <v>29.301</v>
      </c>
      <c r="L98">
        <f>((K98-4.7)/(47.464))+1</f>
        <v>1.518308612843418</v>
      </c>
      <c r="P98">
        <f t="shared" si="164"/>
        <v>111.46293189854363</v>
      </c>
      <c r="R98" s="1">
        <v>1330</v>
      </c>
      <c r="S98" s="1">
        <f>(R98/3)/(E98/100000)</f>
        <v>279.21760288538854</v>
      </c>
      <c r="T98">
        <f t="shared" si="144"/>
        <v>77.20649635266228</v>
      </c>
      <c r="U98">
        <f t="shared" si="145"/>
        <v>117.22328837971108</v>
      </c>
      <c r="W98" s="1">
        <v>1857</v>
      </c>
      <c r="X98" s="1">
        <f>(W98/3)/(E98/100000)</f>
        <v>389.85495380313273</v>
      </c>
      <c r="Y98">
        <f t="shared" si="146"/>
        <v>68.48310811922194</v>
      </c>
      <c r="Z98">
        <f>Y98*L98</f>
        <v>103.97849289170168</v>
      </c>
      <c r="AB98" s="1">
        <v>953</v>
      </c>
      <c r="AC98" s="1">
        <f>(AB98/3)/(E98/100000)</f>
        <v>200.07095905998142</v>
      </c>
      <c r="AD98">
        <f t="shared" si="147"/>
        <v>81.49101699339684</v>
      </c>
      <c r="AE98">
        <f t="shared" si="148"/>
        <v>123.72851297044376</v>
      </c>
      <c r="AG98" s="1">
        <v>281</v>
      </c>
      <c r="AH98" s="1">
        <f>(AG98/3)/(E98/100000)</f>
        <v>58.992591286311416</v>
      </c>
      <c r="AI98">
        <f t="shared" si="149"/>
        <v>68.91764940543051</v>
      </c>
      <c r="AJ98">
        <f t="shared" si="150"/>
        <v>104.63826066918821</v>
      </c>
      <c r="AL98" s="1">
        <v>539</v>
      </c>
      <c r="AM98" s="1">
        <f>(AL98/3)/(E98/100000)</f>
        <v>113.15660748513113</v>
      </c>
      <c r="AN98">
        <f t="shared" si="151"/>
        <v>68.93416728863066</v>
      </c>
      <c r="AO98">
        <f t="shared" si="152"/>
        <v>104.66333991351694</v>
      </c>
      <c r="AQ98" t="s">
        <v>93</v>
      </c>
      <c r="AR98">
        <f>E98</f>
        <v>158777</v>
      </c>
      <c r="AS98">
        <v>421000</v>
      </c>
      <c r="AT98">
        <v>830000</v>
      </c>
      <c r="AU98">
        <f>AS98+AT98</f>
        <v>1251000</v>
      </c>
      <c r="AV98">
        <f t="shared" si="153"/>
        <v>7.87897491450273</v>
      </c>
      <c r="AW98">
        <f t="shared" si="165"/>
        <v>160.79540641842306</v>
      </c>
      <c r="AX98">
        <f t="shared" si="154"/>
        <v>112.02304713421469</v>
      </c>
      <c r="AY98">
        <f>(P98/99.5)*(4.878634078)*E98</f>
        <v>867747.1954946513</v>
      </c>
      <c r="AZ98">
        <f t="shared" si="155"/>
        <v>-383252.8045053487</v>
      </c>
      <c r="BA98">
        <f t="shared" si="156"/>
        <v>1.259154306421709</v>
      </c>
      <c r="BB98">
        <f t="shared" si="157"/>
        <v>92.4377491632625</v>
      </c>
      <c r="BC98">
        <f>(BB98/82)*(4.878634078)*E98</f>
        <v>873215.3201600589</v>
      </c>
      <c r="BD98">
        <f t="shared" si="158"/>
        <v>-377784.6798399411</v>
      </c>
      <c r="BF98">
        <f t="shared" si="159"/>
        <v>1699</v>
      </c>
      <c r="BG98">
        <f t="shared" si="160"/>
        <v>736.3154796939376</v>
      </c>
      <c r="BH98">
        <f t="shared" si="161"/>
        <v>146.05258326866638</v>
      </c>
      <c r="BJ98">
        <f t="shared" si="162"/>
        <v>946852.6516392195</v>
      </c>
      <c r="BK98">
        <f t="shared" si="163"/>
        <v>-304147.3483607805</v>
      </c>
    </row>
    <row r="99" spans="1:63" ht="12">
      <c r="A99" t="s">
        <v>94</v>
      </c>
      <c r="B99" t="s">
        <v>94</v>
      </c>
      <c r="C99" s="1">
        <v>485015</v>
      </c>
      <c r="G99" s="1">
        <v>13698</v>
      </c>
      <c r="H99" s="1">
        <f aca="true" t="shared" si="166" ref="H99:H107">(G99/3)/(C99/100000)</f>
        <v>941.414183066503</v>
      </c>
      <c r="I99">
        <f t="shared" si="143"/>
        <v>64.58703634537169</v>
      </c>
      <c r="J99">
        <v>31.58</v>
      </c>
      <c r="L99">
        <f aca="true" t="shared" si="167" ref="L99:L107">((J99-4.7)/(47.464))+1</f>
        <v>1.5663239507837519</v>
      </c>
      <c r="P99">
        <f t="shared" si="164"/>
        <v>101.16422193789636</v>
      </c>
      <c r="R99" s="1">
        <v>3311</v>
      </c>
      <c r="S99" s="1">
        <f aca="true" t="shared" si="168" ref="S99:S107">(R99/3)/(C99/100000)</f>
        <v>227.5530997323107</v>
      </c>
      <c r="T99">
        <f t="shared" si="144"/>
        <v>62.92073774349778</v>
      </c>
      <c r="U99">
        <f t="shared" si="145"/>
        <v>98.55425852862378</v>
      </c>
      <c r="W99" s="1">
        <v>4891</v>
      </c>
      <c r="X99" s="1">
        <f aca="true" t="shared" si="169" ref="X99:X107">(W99/3)/(C99/100000)</f>
        <v>336.14080664171894</v>
      </c>
      <c r="Y99">
        <f t="shared" si="146"/>
        <v>59.04751749326709</v>
      </c>
      <c r="Z99">
        <f aca="true" t="shared" si="170" ref="Z99:Z107">Y99*L99</f>
        <v>92.4875408840268</v>
      </c>
      <c r="AB99" s="1">
        <v>2415</v>
      </c>
      <c r="AC99" s="1">
        <f aca="true" t="shared" si="171" ref="AC99:AC107">(AB99/3)/(C99/100000)</f>
        <v>165.97424821912725</v>
      </c>
      <c r="AD99">
        <f t="shared" si="147"/>
        <v>67.60306616032284</v>
      </c>
      <c r="AE99">
        <f t="shared" si="148"/>
        <v>105.88830167333224</v>
      </c>
      <c r="AG99" s="1">
        <v>809</v>
      </c>
      <c r="AH99" s="1">
        <f aca="true" t="shared" si="172" ref="AH99:AH107">(AG99/3)/(C99/100000)</f>
        <v>55.59965499348817</v>
      </c>
      <c r="AI99">
        <f t="shared" si="149"/>
        <v>64.9538771963258</v>
      </c>
      <c r="AJ99">
        <f t="shared" si="150"/>
        <v>101.73881354887169</v>
      </c>
      <c r="AL99" s="1">
        <v>1449</v>
      </c>
      <c r="AM99" s="1">
        <f aca="true" t="shared" si="173" ref="AM99:AM107">(AL99/3)/(C99/100000)</f>
        <v>99.58454893147635</v>
      </c>
      <c r="AN99">
        <f t="shared" si="151"/>
        <v>60.66616972682972</v>
      </c>
      <c r="AO99">
        <f t="shared" si="152"/>
        <v>95.02287464544557</v>
      </c>
      <c r="AQ99" t="s">
        <v>94</v>
      </c>
      <c r="AR99">
        <f>C99</f>
        <v>485015</v>
      </c>
      <c r="AS99">
        <v>1946904</v>
      </c>
      <c r="AT99">
        <v>366431</v>
      </c>
      <c r="AU99">
        <f>AS99+AT99</f>
        <v>2313335</v>
      </c>
      <c r="AV99">
        <f t="shared" si="153"/>
        <v>4.769615372720431</v>
      </c>
      <c r="AW99">
        <f t="shared" si="165"/>
        <v>97.33908923919246</v>
      </c>
      <c r="AX99">
        <f t="shared" si="154"/>
        <v>101.6725848622074</v>
      </c>
      <c r="AY99">
        <f aca="true" t="shared" si="174" ref="AY99:AY107">(P99/99.5)*(4.878634078)*C99</f>
        <v>2405787.5894400897</v>
      </c>
      <c r="AZ99">
        <f t="shared" si="155"/>
        <v>92452.58944008965</v>
      </c>
      <c r="BA99">
        <f t="shared" si="156"/>
        <v>1.283161975391876</v>
      </c>
      <c r="BB99">
        <f t="shared" si="157"/>
        <v>82.87562914163402</v>
      </c>
      <c r="BC99">
        <f aca="true" t="shared" si="175" ref="BC99:BC107">(BB99/82)*(4.878634078)*C99</f>
        <v>2391478.0616167113</v>
      </c>
      <c r="BD99">
        <f t="shared" si="158"/>
        <v>78143.06161671132</v>
      </c>
      <c r="BF99">
        <f t="shared" si="159"/>
        <v>4566</v>
      </c>
      <c r="BG99">
        <f t="shared" si="160"/>
        <v>506.643670608848</v>
      </c>
      <c r="BH99">
        <f t="shared" si="161"/>
        <v>100.49580503169584</v>
      </c>
      <c r="BJ99">
        <f t="shared" si="162"/>
        <v>2238720.5100530297</v>
      </c>
      <c r="BK99">
        <f t="shared" si="163"/>
        <v>-74614.48994697025</v>
      </c>
    </row>
    <row r="100" spans="1:63" ht="12">
      <c r="A100" t="s">
        <v>95</v>
      </c>
      <c r="B100" t="s">
        <v>95</v>
      </c>
      <c r="C100" s="1">
        <v>195291</v>
      </c>
      <c r="G100" s="1">
        <v>5936</v>
      </c>
      <c r="H100" s="1">
        <f t="shared" si="166"/>
        <v>1013.1888651636107</v>
      </c>
      <c r="I100">
        <f t="shared" si="143"/>
        <v>69.51123876835123</v>
      </c>
      <c r="J100">
        <v>24.07</v>
      </c>
      <c r="L100">
        <f t="shared" si="167"/>
        <v>1.4080987695937974</v>
      </c>
      <c r="P100">
        <f t="shared" si="164"/>
        <v>97.87868978265604</v>
      </c>
      <c r="R100" s="1">
        <v>1509</v>
      </c>
      <c r="S100" s="1">
        <f t="shared" si="168"/>
        <v>257.56435268394347</v>
      </c>
      <c r="T100">
        <f t="shared" si="144"/>
        <v>71.21915327176286</v>
      </c>
      <c r="U100">
        <f t="shared" si="145"/>
        <v>100.28360209348136</v>
      </c>
      <c r="W100" s="1">
        <v>2120</v>
      </c>
      <c r="X100" s="1">
        <f t="shared" si="169"/>
        <v>361.8531661298609</v>
      </c>
      <c r="Y100">
        <f t="shared" si="146"/>
        <v>63.56422884360155</v>
      </c>
      <c r="Z100">
        <f t="shared" si="170"/>
        <v>89.5047124248539</v>
      </c>
      <c r="AB100" s="1">
        <v>1154</v>
      </c>
      <c r="AC100" s="1">
        <f t="shared" si="171"/>
        <v>196.97101590276392</v>
      </c>
      <c r="AD100">
        <f t="shared" si="147"/>
        <v>80.22837736948402</v>
      </c>
      <c r="AE100">
        <f t="shared" si="148"/>
        <v>112.96947946047732</v>
      </c>
      <c r="AG100" s="1">
        <v>275</v>
      </c>
      <c r="AH100" s="1">
        <f t="shared" si="172"/>
        <v>46.93850032344894</v>
      </c>
      <c r="AI100">
        <f t="shared" si="149"/>
        <v>54.835548640474144</v>
      </c>
      <c r="AJ100">
        <f t="shared" si="150"/>
        <v>77.21386857065248</v>
      </c>
      <c r="AL100" s="1">
        <v>624</v>
      </c>
      <c r="AM100" s="1">
        <f t="shared" si="173"/>
        <v>106.50772437029869</v>
      </c>
      <c r="AN100">
        <f t="shared" si="151"/>
        <v>64.88371693396942</v>
      </c>
      <c r="AO100">
        <f t="shared" si="152"/>
        <v>91.36268198139459</v>
      </c>
      <c r="AQ100" t="s">
        <v>95</v>
      </c>
      <c r="AR100">
        <f>C100</f>
        <v>195291</v>
      </c>
      <c r="AS100">
        <v>358431</v>
      </c>
      <c r="AT100">
        <v>541338</v>
      </c>
      <c r="AU100">
        <f>AS100+AT100</f>
        <v>899769</v>
      </c>
      <c r="AV100">
        <f t="shared" si="153"/>
        <v>4.607324454275926</v>
      </c>
      <c r="AW100">
        <f t="shared" si="165"/>
        <v>94.02702967910052</v>
      </c>
      <c r="AX100">
        <f t="shared" si="154"/>
        <v>98.3705424951317</v>
      </c>
      <c r="AY100">
        <f t="shared" si="174"/>
        <v>937228.6171251729</v>
      </c>
      <c r="AZ100">
        <f t="shared" si="155"/>
        <v>37459.61712517287</v>
      </c>
      <c r="BA100">
        <f t="shared" si="156"/>
        <v>1.2040493847968987</v>
      </c>
      <c r="BB100">
        <f t="shared" si="157"/>
        <v>83.69496427550364</v>
      </c>
      <c r="BC100">
        <f t="shared" si="175"/>
        <v>972447.0210665023</v>
      </c>
      <c r="BD100">
        <f t="shared" si="158"/>
        <v>72678.02106650232</v>
      </c>
      <c r="BF100">
        <f t="shared" si="159"/>
        <v>1978.6666666666667</v>
      </c>
      <c r="BG100">
        <f t="shared" si="160"/>
        <v>454.7350067385445</v>
      </c>
      <c r="BH100">
        <f t="shared" si="161"/>
        <v>90.1994108075325</v>
      </c>
      <c r="BI100">
        <f>(504.1440988-BG100)*BF100</f>
        <v>97764.12349226663</v>
      </c>
      <c r="BJ100">
        <f t="shared" si="162"/>
        <v>1044110.0589997467</v>
      </c>
      <c r="BK100">
        <f t="shared" si="163"/>
        <v>144341.0589997467</v>
      </c>
    </row>
    <row r="101" spans="1:63" ht="12">
      <c r="A101" t="s">
        <v>96</v>
      </c>
      <c r="B101" t="s">
        <v>96</v>
      </c>
      <c r="C101" s="1">
        <v>723088</v>
      </c>
      <c r="G101" s="1">
        <v>20143</v>
      </c>
      <c r="H101" s="1">
        <f t="shared" si="166"/>
        <v>928.5637893774109</v>
      </c>
      <c r="I101">
        <f t="shared" si="143"/>
        <v>63.70541711849086</v>
      </c>
      <c r="J101">
        <v>26.6</v>
      </c>
      <c r="L101">
        <f t="shared" si="167"/>
        <v>1.4614023259733693</v>
      </c>
      <c r="P101">
        <f t="shared" si="164"/>
        <v>93.09924475406623</v>
      </c>
      <c r="R101" s="1">
        <v>5510</v>
      </c>
      <c r="S101" s="1">
        <f t="shared" si="168"/>
        <v>254.00320108571387</v>
      </c>
      <c r="T101">
        <f t="shared" si="144"/>
        <v>70.23445877170712</v>
      </c>
      <c r="U101">
        <f t="shared" si="145"/>
        <v>102.6408014124535</v>
      </c>
      <c r="W101" s="1">
        <v>7206</v>
      </c>
      <c r="X101" s="1">
        <f t="shared" si="169"/>
        <v>332.18640054875755</v>
      </c>
      <c r="Y101">
        <f t="shared" si="146"/>
        <v>58.3528744795776</v>
      </c>
      <c r="Z101">
        <f t="shared" si="170"/>
        <v>85.27702649168677</v>
      </c>
      <c r="AB101" s="1">
        <v>3749</v>
      </c>
      <c r="AC101" s="1">
        <f t="shared" si="171"/>
        <v>172.82359362438137</v>
      </c>
      <c r="AD101">
        <f t="shared" si="147"/>
        <v>70.39287696262859</v>
      </c>
      <c r="AE101">
        <f t="shared" si="148"/>
        <v>102.87231412514262</v>
      </c>
      <c r="AG101" s="1">
        <v>1116</v>
      </c>
      <c r="AH101" s="1">
        <f t="shared" si="172"/>
        <v>51.446020401389596</v>
      </c>
      <c r="AI101">
        <f t="shared" si="149"/>
        <v>60.101424941987524</v>
      </c>
      <c r="AJ101">
        <f t="shared" si="150"/>
        <v>87.83236220453443</v>
      </c>
      <c r="AL101" s="1">
        <v>1939</v>
      </c>
      <c r="AM101" s="1">
        <f t="shared" si="173"/>
        <v>89.38515551818497</v>
      </c>
      <c r="AN101">
        <f t="shared" si="151"/>
        <v>54.45277479196681</v>
      </c>
      <c r="AO101">
        <f t="shared" si="152"/>
        <v>79.57741173668434</v>
      </c>
      <c r="AQ101" t="s">
        <v>96</v>
      </c>
      <c r="AR101">
        <f aca="true" t="shared" si="176" ref="AR101:AR107">C101</f>
        <v>723088</v>
      </c>
      <c r="AS101">
        <v>3672222</v>
      </c>
      <c r="AT101">
        <v>930000</v>
      </c>
      <c r="AU101">
        <f aca="true" t="shared" si="177" ref="AU101:AU107">AS101+AT101</f>
        <v>4602222</v>
      </c>
      <c r="AV101">
        <f aca="true" t="shared" si="178" ref="AV101:AV107">AU101/AR101</f>
        <v>6.364677604938818</v>
      </c>
      <c r="AW101">
        <f t="shared" si="165"/>
        <v>129.8913796926289</v>
      </c>
      <c r="AX101">
        <f aca="true" t="shared" si="179" ref="AX101:AX107">(P101/99.5)*100</f>
        <v>93.56708015484043</v>
      </c>
      <c r="AY101">
        <f t="shared" si="174"/>
        <v>3300748.8182960018</v>
      </c>
      <c r="AZ101">
        <f aca="true" t="shared" si="180" ref="AZ101:AZ106">AY101-AU101</f>
        <v>-1301473.1817039982</v>
      </c>
      <c r="BA101">
        <f t="shared" si="156"/>
        <v>1.2307011629866846</v>
      </c>
      <c r="BB101">
        <f t="shared" si="157"/>
        <v>78.40233093627855</v>
      </c>
      <c r="BC101">
        <f t="shared" si="175"/>
        <v>3372908.2029720717</v>
      </c>
      <c r="BD101">
        <f aca="true" t="shared" si="181" ref="BD101:BD106">BC101-AU101</f>
        <v>-1229313.7970279283</v>
      </c>
      <c r="BE101">
        <v>147333</v>
      </c>
      <c r="BF101">
        <f aca="true" t="shared" si="182" ref="BF101:BF106">G101/3</f>
        <v>6714.333333333333</v>
      </c>
      <c r="BG101">
        <f aca="true" t="shared" si="183" ref="BG101:BG106">AU101/BF101</f>
        <v>685.4324579258304</v>
      </c>
      <c r="BH101">
        <f t="shared" si="161"/>
        <v>135.95963129536693</v>
      </c>
      <c r="BJ101">
        <f t="shared" si="162"/>
        <v>3247116.538827169</v>
      </c>
      <c r="BK101">
        <f aca="true" t="shared" si="184" ref="BK101:BK107">BJ101-AU101</f>
        <v>-1355105.4611728308</v>
      </c>
    </row>
    <row r="102" spans="1:63" ht="12">
      <c r="A102" t="s">
        <v>97</v>
      </c>
      <c r="B102" t="s">
        <v>97</v>
      </c>
      <c r="C102" s="1">
        <v>394557</v>
      </c>
      <c r="G102" s="1">
        <v>11536</v>
      </c>
      <c r="H102" s="1">
        <f t="shared" si="166"/>
        <v>974.5951366553713</v>
      </c>
      <c r="I102">
        <f t="shared" si="143"/>
        <v>66.86346206103029</v>
      </c>
      <c r="J102">
        <v>25.58</v>
      </c>
      <c r="L102">
        <f t="shared" si="167"/>
        <v>1.4399123546266643</v>
      </c>
      <c r="P102">
        <f t="shared" si="164"/>
        <v>96.27752509478876</v>
      </c>
      <c r="R102" s="1">
        <v>2854</v>
      </c>
      <c r="S102" s="1">
        <f t="shared" si="168"/>
        <v>241.1142961177557</v>
      </c>
      <c r="T102">
        <f t="shared" si="144"/>
        <v>66.67054595204533</v>
      </c>
      <c r="U102">
        <f t="shared" si="145"/>
        <v>95.99974280605481</v>
      </c>
      <c r="W102" s="1">
        <v>4384</v>
      </c>
      <c r="X102" s="1">
        <f t="shared" si="169"/>
        <v>370.3731864681993</v>
      </c>
      <c r="Y102">
        <f t="shared" si="146"/>
        <v>65.06088155588962</v>
      </c>
      <c r="Z102">
        <f t="shared" si="170"/>
        <v>93.68196715522754</v>
      </c>
      <c r="AB102" s="1">
        <v>2144</v>
      </c>
      <c r="AC102" s="1">
        <f t="shared" si="171"/>
        <v>181.13141236036026</v>
      </c>
      <c r="AD102">
        <f t="shared" si="147"/>
        <v>73.7767393731084</v>
      </c>
      <c r="AE102">
        <f t="shared" si="148"/>
        <v>106.23203850741025</v>
      </c>
      <c r="AG102" s="1">
        <v>578</v>
      </c>
      <c r="AH102" s="1">
        <f t="shared" si="172"/>
        <v>48.83113635461205</v>
      </c>
      <c r="AI102">
        <f t="shared" si="149"/>
        <v>57.046606395417186</v>
      </c>
      <c r="AJ102">
        <f t="shared" si="150"/>
        <v>82.14211333828568</v>
      </c>
      <c r="AL102" s="1">
        <v>1337</v>
      </c>
      <c r="AM102" s="1">
        <f t="shared" si="173"/>
        <v>112.95368392061646</v>
      </c>
      <c r="AN102">
        <f t="shared" si="151"/>
        <v>68.8105477558968</v>
      </c>
      <c r="AO102">
        <f t="shared" si="152"/>
        <v>99.0811578423439</v>
      </c>
      <c r="AQ102" t="s">
        <v>97</v>
      </c>
      <c r="AR102">
        <f t="shared" si="176"/>
        <v>394557</v>
      </c>
      <c r="AS102">
        <v>675794</v>
      </c>
      <c r="AT102">
        <v>0</v>
      </c>
      <c r="AU102">
        <f t="shared" si="177"/>
        <v>675794</v>
      </c>
      <c r="AV102">
        <f t="shared" si="178"/>
        <v>1.7127918146174064</v>
      </c>
      <c r="AW102">
        <f t="shared" si="165"/>
        <v>34.954934992191966</v>
      </c>
      <c r="AX102">
        <f t="shared" si="179"/>
        <v>96.76133175355653</v>
      </c>
      <c r="AY102">
        <f t="shared" si="174"/>
        <v>1862558.125907751</v>
      </c>
      <c r="AZ102">
        <f t="shared" si="180"/>
        <v>1186764.125907751</v>
      </c>
      <c r="BA102">
        <f t="shared" si="156"/>
        <v>1.2199561773133323</v>
      </c>
      <c r="BB102">
        <f t="shared" si="157"/>
        <v>81.57049357790953</v>
      </c>
      <c r="BC102">
        <f t="shared" si="175"/>
        <v>1914816.828603607</v>
      </c>
      <c r="BD102">
        <f t="shared" si="181"/>
        <v>1239022.828603607</v>
      </c>
      <c r="BF102">
        <f t="shared" si="182"/>
        <v>3845.3333333333335</v>
      </c>
      <c r="BG102">
        <f t="shared" si="183"/>
        <v>175.74393203883494</v>
      </c>
      <c r="BH102">
        <f t="shared" si="161"/>
        <v>34.8598609915604</v>
      </c>
      <c r="BI102">
        <f>(504.1440988-BG102)*BF102</f>
        <v>1262808.1079189335</v>
      </c>
      <c r="BJ102">
        <f t="shared" si="162"/>
        <v>1951827.652053943</v>
      </c>
      <c r="BK102">
        <f t="shared" si="184"/>
        <v>1276033.652053943</v>
      </c>
    </row>
    <row r="103" spans="1:63" ht="12">
      <c r="A103" t="s">
        <v>98</v>
      </c>
      <c r="B103" t="s">
        <v>98</v>
      </c>
      <c r="C103" s="1">
        <v>320628</v>
      </c>
      <c r="G103" s="1">
        <v>9786</v>
      </c>
      <c r="H103" s="1">
        <f t="shared" si="166"/>
        <v>1017.3783949000087</v>
      </c>
      <c r="I103">
        <f t="shared" si="143"/>
        <v>69.7986673138543</v>
      </c>
      <c r="J103">
        <v>28.77</v>
      </c>
      <c r="L103">
        <f t="shared" si="167"/>
        <v>1.507121186583516</v>
      </c>
      <c r="P103">
        <f t="shared" si="164"/>
        <v>105.19505030400416</v>
      </c>
      <c r="R103" s="1">
        <v>2608</v>
      </c>
      <c r="S103" s="1">
        <f t="shared" si="168"/>
        <v>271.1345650826919</v>
      </c>
      <c r="T103">
        <f t="shared" si="144"/>
        <v>74.97145449934298</v>
      </c>
      <c r="U103">
        <f t="shared" si="145"/>
        <v>112.99106746494186</v>
      </c>
      <c r="W103" s="1">
        <v>3451</v>
      </c>
      <c r="X103" s="1">
        <f t="shared" si="169"/>
        <v>358.77507059063254</v>
      </c>
      <c r="Y103">
        <f t="shared" si="146"/>
        <v>63.02352120975494</v>
      </c>
      <c r="Z103">
        <f t="shared" si="170"/>
        <v>94.98408406831724</v>
      </c>
      <c r="AB103" s="1">
        <v>1762</v>
      </c>
      <c r="AC103" s="1">
        <f t="shared" si="171"/>
        <v>183.18217165479413</v>
      </c>
      <c r="AD103">
        <f t="shared" si="147"/>
        <v>74.612035316594</v>
      </c>
      <c r="AE103">
        <f t="shared" si="148"/>
        <v>112.44937919975635</v>
      </c>
      <c r="AG103" s="1">
        <v>574</v>
      </c>
      <c r="AH103" s="1">
        <f t="shared" si="172"/>
        <v>59.67455535178878</v>
      </c>
      <c r="AI103">
        <f t="shared" si="149"/>
        <v>69.71434877643401</v>
      </c>
      <c r="AJ103">
        <f t="shared" si="150"/>
        <v>105.0679720498363</v>
      </c>
      <c r="AL103" s="1">
        <v>961</v>
      </c>
      <c r="AM103" s="1">
        <f t="shared" si="173"/>
        <v>99.90809702625263</v>
      </c>
      <c r="AN103">
        <f t="shared" si="151"/>
        <v>60.86327283010326</v>
      </c>
      <c r="AO103">
        <f t="shared" si="152"/>
        <v>91.72832796706149</v>
      </c>
      <c r="AQ103" t="s">
        <v>98</v>
      </c>
      <c r="AR103">
        <f t="shared" si="176"/>
        <v>320628</v>
      </c>
      <c r="AS103">
        <v>1047615</v>
      </c>
      <c r="AT103">
        <v>301928</v>
      </c>
      <c r="AU103">
        <f t="shared" si="177"/>
        <v>1349543</v>
      </c>
      <c r="AV103">
        <f t="shared" si="178"/>
        <v>4.209061591626433</v>
      </c>
      <c r="AW103">
        <f t="shared" si="165"/>
        <v>85.89921615564148</v>
      </c>
      <c r="AX103">
        <f t="shared" si="179"/>
        <v>105.72366864724036</v>
      </c>
      <c r="AY103">
        <f t="shared" si="174"/>
        <v>1653757.839625784</v>
      </c>
      <c r="AZ103">
        <f t="shared" si="180"/>
        <v>304214.83962578396</v>
      </c>
      <c r="BA103">
        <f t="shared" si="156"/>
        <v>1.253560593291758</v>
      </c>
      <c r="BB103">
        <f t="shared" si="157"/>
        <v>87.49685880892922</v>
      </c>
      <c r="BC103">
        <f t="shared" si="175"/>
        <v>1669084.4096546792</v>
      </c>
      <c r="BD103">
        <f t="shared" si="181"/>
        <v>319541.40965467924</v>
      </c>
      <c r="BE103">
        <v>10896</v>
      </c>
      <c r="BF103">
        <f t="shared" si="182"/>
        <v>3262</v>
      </c>
      <c r="BG103">
        <f t="shared" si="183"/>
        <v>413.7164316370325</v>
      </c>
      <c r="BH103">
        <f t="shared" si="161"/>
        <v>82.06313088297375</v>
      </c>
      <c r="BI103">
        <f>(504.1440988-BG103)*BF103</f>
        <v>294975.0502856</v>
      </c>
      <c r="BJ103">
        <f t="shared" si="162"/>
        <v>1728421.6649298968</v>
      </c>
      <c r="BK103">
        <f t="shared" si="184"/>
        <v>378878.6649298968</v>
      </c>
    </row>
    <row r="104" spans="1:63" ht="12">
      <c r="A104" t="s">
        <v>99</v>
      </c>
      <c r="B104" t="s">
        <v>99</v>
      </c>
      <c r="C104" s="1">
        <v>222120</v>
      </c>
      <c r="G104" s="1">
        <v>7457</v>
      </c>
      <c r="H104" s="1">
        <f t="shared" si="166"/>
        <v>1119.0647697941051</v>
      </c>
      <c r="I104">
        <f t="shared" si="143"/>
        <v>76.77500324467822</v>
      </c>
      <c r="J104">
        <v>31.98</v>
      </c>
      <c r="L104">
        <f t="shared" si="167"/>
        <v>1.5747513905275579</v>
      </c>
      <c r="P104">
        <f t="shared" si="164"/>
        <v>120.90154311731479</v>
      </c>
      <c r="R104" s="1">
        <v>1942</v>
      </c>
      <c r="S104" s="1">
        <f t="shared" si="168"/>
        <v>291.43405966744706</v>
      </c>
      <c r="T104">
        <f t="shared" si="144"/>
        <v>80.58447043538375</v>
      </c>
      <c r="U104">
        <f t="shared" si="145"/>
        <v>126.90050687304743</v>
      </c>
      <c r="W104" s="1">
        <v>2880</v>
      </c>
      <c r="X104" s="1">
        <f t="shared" si="169"/>
        <v>432.1988114532685</v>
      </c>
      <c r="Y104">
        <f t="shared" si="146"/>
        <v>75.92135907217387</v>
      </c>
      <c r="Z104">
        <f t="shared" si="170"/>
        <v>119.55726576964783</v>
      </c>
      <c r="AB104" s="1">
        <v>1636</v>
      </c>
      <c r="AC104" s="1">
        <f t="shared" si="171"/>
        <v>245.51293595053727</v>
      </c>
      <c r="AD104">
        <f t="shared" si="147"/>
        <v>100.00001464303394</v>
      </c>
      <c r="AE104">
        <f t="shared" si="148"/>
        <v>157.47516211189384</v>
      </c>
      <c r="AG104" s="1">
        <v>431</v>
      </c>
      <c r="AH104" s="1">
        <f t="shared" si="172"/>
        <v>64.67975268623566</v>
      </c>
      <c r="AI104">
        <f t="shared" si="149"/>
        <v>75.56163277564436</v>
      </c>
      <c r="AJ104">
        <f t="shared" si="150"/>
        <v>118.99078628397864</v>
      </c>
      <c r="AL104" s="1">
        <v>658</v>
      </c>
      <c r="AM104" s="1">
        <f t="shared" si="173"/>
        <v>98.74542289453149</v>
      </c>
      <c r="AN104">
        <f t="shared" si="151"/>
        <v>60.154980359345345</v>
      </c>
      <c r="AO104">
        <f t="shared" si="152"/>
        <v>94.72913896803702</v>
      </c>
      <c r="AQ104" t="s">
        <v>99</v>
      </c>
      <c r="AR104">
        <f t="shared" si="176"/>
        <v>222120</v>
      </c>
      <c r="AS104">
        <v>831900</v>
      </c>
      <c r="AT104">
        <v>734000</v>
      </c>
      <c r="AU104">
        <f t="shared" si="177"/>
        <v>1565900</v>
      </c>
      <c r="AV104">
        <f t="shared" si="178"/>
        <v>7.0497929047361785</v>
      </c>
      <c r="AW104">
        <f t="shared" si="165"/>
        <v>143.8733245864526</v>
      </c>
      <c r="AX104">
        <f t="shared" si="179"/>
        <v>121.50908856011537</v>
      </c>
      <c r="AY104">
        <f t="shared" si="174"/>
        <v>1316723.7621804227</v>
      </c>
      <c r="AZ104">
        <f t="shared" si="180"/>
        <v>-249176.23781957733</v>
      </c>
      <c r="BA104">
        <f t="shared" si="156"/>
        <v>1.287375695263779</v>
      </c>
      <c r="BB104">
        <f t="shared" si="157"/>
        <v>98.83827318099651</v>
      </c>
      <c r="BC104">
        <f t="shared" si="175"/>
        <v>1306162.48698731</v>
      </c>
      <c r="BD104">
        <f t="shared" si="181"/>
        <v>-259737.51301269</v>
      </c>
      <c r="BF104">
        <f t="shared" si="182"/>
        <v>2485.6666666666665</v>
      </c>
      <c r="BG104">
        <f t="shared" si="183"/>
        <v>629.9718385409683</v>
      </c>
      <c r="BH104">
        <f t="shared" si="161"/>
        <v>124.95868543150112</v>
      </c>
      <c r="BJ104">
        <f t="shared" si="162"/>
        <v>1448709.62624899</v>
      </c>
      <c r="BK104">
        <f t="shared" si="184"/>
        <v>-117190.37375101005</v>
      </c>
    </row>
    <row r="105" spans="1:63" ht="12">
      <c r="A105" t="s">
        <v>100</v>
      </c>
      <c r="B105" t="s">
        <v>100</v>
      </c>
      <c r="C105" s="1">
        <v>520679</v>
      </c>
      <c r="G105" s="1">
        <v>16010</v>
      </c>
      <c r="H105" s="1">
        <f t="shared" si="166"/>
        <v>1024.9437113205386</v>
      </c>
      <c r="I105">
        <f t="shared" si="143"/>
        <v>70.31769642495755</v>
      </c>
      <c r="J105">
        <v>27.93</v>
      </c>
      <c r="L105">
        <f t="shared" si="167"/>
        <v>1.4894235631215236</v>
      </c>
      <c r="P105">
        <f t="shared" si="164"/>
        <v>104.73283395975788</v>
      </c>
      <c r="R105" s="1">
        <v>4227</v>
      </c>
      <c r="S105" s="1">
        <f t="shared" si="168"/>
        <v>270.6081866178586</v>
      </c>
      <c r="T105">
        <f t="shared" si="144"/>
        <v>74.82590552031981</v>
      </c>
      <c r="U105">
        <f t="shared" si="145"/>
        <v>111.44746681386921</v>
      </c>
      <c r="W105" s="1">
        <v>5683</v>
      </c>
      <c r="X105" s="1">
        <f t="shared" si="169"/>
        <v>363.8198070852355</v>
      </c>
      <c r="Y105">
        <f t="shared" si="146"/>
        <v>63.90969498136575</v>
      </c>
      <c r="Z105">
        <f t="shared" si="170"/>
        <v>95.18860561715553</v>
      </c>
      <c r="AB105" s="1">
        <v>2913</v>
      </c>
      <c r="AC105" s="1">
        <f t="shared" si="171"/>
        <v>186.48725990485502</v>
      </c>
      <c r="AD105">
        <f t="shared" si="147"/>
        <v>75.9582327058395</v>
      </c>
      <c r="AE105">
        <f t="shared" si="148"/>
        <v>113.13398160514532</v>
      </c>
      <c r="AG105" s="1">
        <v>812</v>
      </c>
      <c r="AH105" s="1">
        <f t="shared" si="172"/>
        <v>51.983403722190964</v>
      </c>
      <c r="AI105">
        <f t="shared" si="149"/>
        <v>60.72921894953621</v>
      </c>
      <c r="AJ105">
        <f t="shared" si="150"/>
        <v>90.45152967340537</v>
      </c>
      <c r="AL105" s="1">
        <v>1612</v>
      </c>
      <c r="AM105" s="1">
        <f t="shared" si="173"/>
        <v>103.19857980316729</v>
      </c>
      <c r="AN105">
        <f t="shared" si="151"/>
        <v>62.867810569837104</v>
      </c>
      <c r="AO105">
        <f t="shared" si="152"/>
        <v>93.63679842457576</v>
      </c>
      <c r="AQ105" t="s">
        <v>100</v>
      </c>
      <c r="AR105">
        <f t="shared" si="176"/>
        <v>520679</v>
      </c>
      <c r="AS105">
        <v>2241000</v>
      </c>
      <c r="AT105">
        <v>2457500</v>
      </c>
      <c r="AU105">
        <f t="shared" si="177"/>
        <v>4698500</v>
      </c>
      <c r="AV105">
        <f t="shared" si="178"/>
        <v>9.02379393061752</v>
      </c>
      <c r="AW105">
        <f t="shared" si="165"/>
        <v>184.1590598085208</v>
      </c>
      <c r="AX105">
        <f t="shared" si="179"/>
        <v>105.25912960779687</v>
      </c>
      <c r="AY105">
        <f t="shared" si="174"/>
        <v>2673794.8450450907</v>
      </c>
      <c r="AZ105">
        <f t="shared" si="180"/>
        <v>-2024705.1549549093</v>
      </c>
      <c r="BA105">
        <f t="shared" si="156"/>
        <v>1.2447117815607618</v>
      </c>
      <c r="BB105">
        <f t="shared" si="157"/>
        <v>87.52526519235772</v>
      </c>
      <c r="BC105">
        <f t="shared" si="175"/>
        <v>2711364.403612526</v>
      </c>
      <c r="BD105">
        <f t="shared" si="181"/>
        <v>-1987135.5963874739</v>
      </c>
      <c r="BE105">
        <v>117000</v>
      </c>
      <c r="BF105">
        <f t="shared" si="182"/>
        <v>5336.666666666667</v>
      </c>
      <c r="BG105">
        <f t="shared" si="183"/>
        <v>880.418488444722</v>
      </c>
      <c r="BH105">
        <f t="shared" si="161"/>
        <v>174.63627771114596</v>
      </c>
      <c r="BJ105">
        <f t="shared" si="162"/>
        <v>2848743.362282756</v>
      </c>
      <c r="BK105">
        <f t="shared" si="184"/>
        <v>-1849756.6377172442</v>
      </c>
    </row>
    <row r="106" spans="1:63" ht="12">
      <c r="A106" t="s">
        <v>101</v>
      </c>
      <c r="B106" t="s">
        <v>101</v>
      </c>
      <c r="C106" s="1">
        <v>253214</v>
      </c>
      <c r="G106" s="1">
        <v>7952</v>
      </c>
      <c r="H106" s="1">
        <f t="shared" si="166"/>
        <v>1046.8088915568121</v>
      </c>
      <c r="I106">
        <f t="shared" si="143"/>
        <v>71.81778768767707</v>
      </c>
      <c r="J106">
        <v>28</v>
      </c>
      <c r="L106">
        <f t="shared" si="167"/>
        <v>1.4908983650766898</v>
      </c>
      <c r="P106">
        <f t="shared" si="164"/>
        <v>107.07302224698256</v>
      </c>
      <c r="R106" s="1">
        <v>2075</v>
      </c>
      <c r="S106" s="1">
        <f t="shared" si="168"/>
        <v>273.1549861645354</v>
      </c>
      <c r="T106">
        <f t="shared" si="144"/>
        <v>75.53012140026263</v>
      </c>
      <c r="U106">
        <f t="shared" si="145"/>
        <v>112.60773450969546</v>
      </c>
      <c r="W106" s="1">
        <v>2881</v>
      </c>
      <c r="X106" s="1">
        <f t="shared" si="169"/>
        <v>379.2575976578441</v>
      </c>
      <c r="Y106">
        <f t="shared" si="146"/>
        <v>66.62154427452552</v>
      </c>
      <c r="Z106">
        <f t="shared" si="170"/>
        <v>99.3259514377744</v>
      </c>
      <c r="AB106" s="1">
        <v>1626</v>
      </c>
      <c r="AC106" s="1">
        <f t="shared" si="171"/>
        <v>214.04819638724555</v>
      </c>
      <c r="AD106">
        <f t="shared" si="147"/>
        <v>87.18409353938044</v>
      </c>
      <c r="AE106">
        <f t="shared" si="148"/>
        <v>129.9826225185555</v>
      </c>
      <c r="AG106" s="1">
        <v>430</v>
      </c>
      <c r="AH106" s="1">
        <f t="shared" si="172"/>
        <v>56.605611590723</v>
      </c>
      <c r="AI106">
        <f t="shared" si="149"/>
        <v>66.12907839657205</v>
      </c>
      <c r="AJ106">
        <f t="shared" si="150"/>
        <v>98.59173486547752</v>
      </c>
      <c r="AL106" s="1">
        <v>724</v>
      </c>
      <c r="AM106" s="1">
        <f t="shared" si="173"/>
        <v>95.308053003915</v>
      </c>
      <c r="AN106">
        <f t="shared" si="151"/>
        <v>58.06096007772993</v>
      </c>
      <c r="AO106">
        <f t="shared" si="152"/>
        <v>86.56299045467051</v>
      </c>
      <c r="AQ106" t="s">
        <v>101</v>
      </c>
      <c r="AR106">
        <f t="shared" si="176"/>
        <v>253214</v>
      </c>
      <c r="AS106">
        <v>1046183</v>
      </c>
      <c r="AT106">
        <v>144364</v>
      </c>
      <c r="AU106">
        <f t="shared" si="177"/>
        <v>1190547</v>
      </c>
      <c r="AV106">
        <f t="shared" si="178"/>
        <v>4.701742399709337</v>
      </c>
      <c r="AW106">
        <f t="shared" si="165"/>
        <v>95.95392652468034</v>
      </c>
      <c r="AX106">
        <f t="shared" si="179"/>
        <v>107.61107763515835</v>
      </c>
      <c r="AY106">
        <f t="shared" si="174"/>
        <v>1329361.017869519</v>
      </c>
      <c r="AZ106">
        <f t="shared" si="180"/>
        <v>138814.01786951907</v>
      </c>
      <c r="BA106">
        <f t="shared" si="156"/>
        <v>1.245449182538345</v>
      </c>
      <c r="BB106">
        <f t="shared" si="157"/>
        <v>89.44540496732982</v>
      </c>
      <c r="BC106">
        <f t="shared" si="175"/>
        <v>1347504.242447363</v>
      </c>
      <c r="BD106">
        <f t="shared" si="181"/>
        <v>156957.24244736298</v>
      </c>
      <c r="BF106">
        <f t="shared" si="182"/>
        <v>2650.6666666666665</v>
      </c>
      <c r="BG106">
        <f t="shared" si="183"/>
        <v>449.15002515090544</v>
      </c>
      <c r="BH106">
        <f t="shared" si="161"/>
        <v>89.09159627574826</v>
      </c>
      <c r="BI106">
        <f>(504.1440988-BG106)*BF106</f>
        <v>145770.95788586664</v>
      </c>
      <c r="BJ106">
        <f t="shared" si="162"/>
        <v>1445126.1289868685</v>
      </c>
      <c r="BK106">
        <f t="shared" si="184"/>
        <v>254579.12898686854</v>
      </c>
    </row>
    <row r="107" spans="1:63" ht="12">
      <c r="A107" t="s">
        <v>102</v>
      </c>
      <c r="B107" t="s">
        <v>102</v>
      </c>
      <c r="C107" s="1">
        <v>289602</v>
      </c>
      <c r="G107" s="1">
        <v>9257</v>
      </c>
      <c r="H107" s="1">
        <f t="shared" si="166"/>
        <v>1065.4852751937717</v>
      </c>
      <c r="I107">
        <f t="shared" si="143"/>
        <v>73.09910710102099</v>
      </c>
      <c r="J107">
        <v>31.15</v>
      </c>
      <c r="L107">
        <f t="shared" si="167"/>
        <v>1.5572644530591606</v>
      </c>
      <c r="P107">
        <f t="shared" si="164"/>
        <v>113.83464103878445</v>
      </c>
      <c r="R107" s="1">
        <v>2627</v>
      </c>
      <c r="S107" s="1">
        <f t="shared" si="168"/>
        <v>302.368998372479</v>
      </c>
      <c r="T107">
        <f t="shared" si="144"/>
        <v>83.60809178490581</v>
      </c>
      <c r="U107">
        <f t="shared" si="145"/>
        <v>130.19990932474144</v>
      </c>
      <c r="W107" s="1">
        <v>3266</v>
      </c>
      <c r="X107" s="1">
        <f t="shared" si="169"/>
        <v>375.9182141928118</v>
      </c>
      <c r="Y107">
        <f t="shared" si="146"/>
        <v>66.03493800812718</v>
      </c>
      <c r="Z107">
        <f t="shared" si="170"/>
        <v>102.83386162002175</v>
      </c>
      <c r="AB107" s="1">
        <v>1712</v>
      </c>
      <c r="AC107" s="1">
        <f t="shared" si="171"/>
        <v>197.0520461414861</v>
      </c>
      <c r="AD107">
        <f t="shared" si="147"/>
        <v>80.26138184245556</v>
      </c>
      <c r="AE107">
        <f t="shared" si="148"/>
        <v>124.98819689666401</v>
      </c>
      <c r="AG107" s="1">
        <v>566</v>
      </c>
      <c r="AH107" s="1">
        <f t="shared" si="172"/>
        <v>65.1468797407016</v>
      </c>
      <c r="AI107">
        <f t="shared" si="149"/>
        <v>76.10735043044666</v>
      </c>
      <c r="AJ107">
        <f t="shared" si="150"/>
        <v>118.51927144185139</v>
      </c>
      <c r="AL107" s="1">
        <v>840</v>
      </c>
      <c r="AM107" s="1">
        <f t="shared" si="173"/>
        <v>96.68441516287871</v>
      </c>
      <c r="AN107">
        <f t="shared" si="151"/>
        <v>58.89942971219835</v>
      </c>
      <c r="AO107">
        <f t="shared" si="152"/>
        <v>91.72198819626304</v>
      </c>
      <c r="AQ107" t="s">
        <v>102</v>
      </c>
      <c r="AR107">
        <f t="shared" si="176"/>
        <v>289602</v>
      </c>
      <c r="AS107">
        <v>0</v>
      </c>
      <c r="AT107">
        <v>1538613</v>
      </c>
      <c r="AU107">
        <f t="shared" si="177"/>
        <v>1538613</v>
      </c>
      <c r="AV107">
        <f t="shared" si="178"/>
        <v>5.312853502392939</v>
      </c>
      <c r="AW107">
        <f t="shared" si="165"/>
        <v>108.42558168148855</v>
      </c>
      <c r="AX107">
        <f t="shared" si="179"/>
        <v>114.40667441083865</v>
      </c>
      <c r="AY107">
        <f t="shared" si="174"/>
        <v>1616408.6413048524</v>
      </c>
      <c r="AZ107">
        <f>AY107-AU107</f>
        <v>77795.64130485244</v>
      </c>
      <c r="BA107">
        <f t="shared" si="156"/>
        <v>1.2786322265295804</v>
      </c>
      <c r="BB107">
        <f t="shared" si="157"/>
        <v>93.46687406990273</v>
      </c>
      <c r="BC107">
        <f t="shared" si="175"/>
        <v>1610436.7322073947</v>
      </c>
      <c r="BD107">
        <f>BC107-AU107</f>
        <v>71823.73220739467</v>
      </c>
      <c r="BF107">
        <f>G107/3</f>
        <v>3085.6666666666665</v>
      </c>
      <c r="BG107">
        <f>AU107/BF107</f>
        <v>498.63227827589935</v>
      </c>
      <c r="BH107">
        <f t="shared" si="161"/>
        <v>98.90669740313925</v>
      </c>
      <c r="BI107">
        <f>(504.1440988-BG107)*BF107</f>
        <v>17007.64086386655</v>
      </c>
      <c r="BJ107">
        <f t="shared" si="162"/>
        <v>1712299.3632566205</v>
      </c>
      <c r="BK107">
        <f t="shared" si="184"/>
        <v>173686.36325662048</v>
      </c>
    </row>
    <row r="108" spans="43:62" ht="12">
      <c r="AQ108" s="1" t="s">
        <v>80</v>
      </c>
      <c r="AR108" s="1">
        <f>SUM(AR94:AR107)</f>
        <v>5061583</v>
      </c>
      <c r="AS108" s="1">
        <f>SUM(AS94:AS107)</f>
        <v>15666999</v>
      </c>
      <c r="AT108" s="1">
        <f>SUM(AT94:AT107)</f>
        <v>9992619</v>
      </c>
      <c r="AU108" s="1">
        <f>SUM(AU94:AU107)</f>
        <v>25659618</v>
      </c>
      <c r="AV108" s="1">
        <f>AU108/AR108</f>
        <v>5.069484783712921</v>
      </c>
      <c r="AW108">
        <f t="shared" si="165"/>
        <v>103.45887313699839</v>
      </c>
      <c r="BE108" s="1">
        <f>SUM(BE94:BE107)</f>
        <v>304651</v>
      </c>
      <c r="BF108" s="1">
        <f>SUM(BF94:BF107)</f>
        <v>51334.33333333333</v>
      </c>
      <c r="BG108">
        <f>AU108/BF108</f>
        <v>499.85295091654064</v>
      </c>
      <c r="BH108">
        <f t="shared" si="161"/>
        <v>99.14882512883251</v>
      </c>
      <c r="BI108" s="1">
        <f>SUM(BI94:BI107)</f>
        <v>4164202.7206274667</v>
      </c>
      <c r="BJ108" s="1">
        <f>SUM(BJ94:BJ107)</f>
        <v>27194180.70533495</v>
      </c>
    </row>
    <row r="110" ht="12">
      <c r="A110" s="1" t="s">
        <v>103</v>
      </c>
    </row>
    <row r="112" spans="1:19" ht="12">
      <c r="A112" t="s">
        <v>104</v>
      </c>
      <c r="D112" t="s">
        <v>105</v>
      </c>
      <c r="H112" s="2"/>
      <c r="S112" s="2"/>
    </row>
    <row r="113" spans="4:19" ht="12">
      <c r="D113" t="s">
        <v>106</v>
      </c>
      <c r="H113" s="2"/>
      <c r="S113" s="2"/>
    </row>
    <row r="114" spans="4:19" ht="12">
      <c r="D114" t="s">
        <v>107</v>
      </c>
      <c r="H114" s="2"/>
      <c r="S114" s="2"/>
    </row>
    <row r="115" spans="4:19" ht="12">
      <c r="D115" t="s">
        <v>108</v>
      </c>
      <c r="H115" s="2"/>
      <c r="S115" s="2"/>
    </row>
    <row r="116" spans="4:19" ht="12">
      <c r="D116" t="s">
        <v>109</v>
      </c>
      <c r="H116" s="2"/>
      <c r="S116" s="2"/>
    </row>
    <row r="117" spans="4:19" ht="12">
      <c r="D117" t="s">
        <v>110</v>
      </c>
      <c r="H117" s="2"/>
      <c r="S117" s="2"/>
    </row>
    <row r="118" spans="5:63" ht="12">
      <c r="E118" s="1">
        <v>714284</v>
      </c>
      <c r="G118" s="1">
        <v>23024</v>
      </c>
      <c r="H118" s="1">
        <f>(G118/3)/(E118/100000)</f>
        <v>1074.4559120275223</v>
      </c>
      <c r="I118">
        <f>(H118/1457.59)*100</f>
        <v>73.7145501840382</v>
      </c>
      <c r="K118">
        <v>19.82</v>
      </c>
      <c r="L118">
        <f>((K118-4.7)/(47.464))+1</f>
        <v>1.3185572223158606</v>
      </c>
      <c r="N118" s="1"/>
      <c r="P118">
        <f>I118*L118</f>
        <v>97.19685253492852</v>
      </c>
      <c r="R118" s="1">
        <v>5987</v>
      </c>
      <c r="S118" s="1">
        <f>(R118/3)/(E118/100000)</f>
        <v>279.39400387894267</v>
      </c>
      <c r="T118">
        <f>(S118/361.6504)*100</f>
        <v>77.255273014752</v>
      </c>
      <c r="U118">
        <f>T118*L118</f>
        <v>101.86549819558486</v>
      </c>
      <c r="W118" s="1">
        <v>8625</v>
      </c>
      <c r="X118" s="1">
        <f>(W118/3)/(E118/100000)</f>
        <v>402.5009660023184</v>
      </c>
      <c r="Y118">
        <f>(X118/569.2717)*100</f>
        <v>70.70454512358833</v>
      </c>
      <c r="Z118">
        <f>Y118*L118</f>
        <v>93.22798862326506</v>
      </c>
      <c r="AB118" s="1">
        <v>4360</v>
      </c>
      <c r="AC118" s="1">
        <f>(AB118/3)/(E118/100000)</f>
        <v>203.46715498783863</v>
      </c>
      <c r="AD118">
        <f>(AC118/245.5129)*100</f>
        <v>82.87432350309845</v>
      </c>
      <c r="AE118">
        <f>AD118*L118</f>
        <v>109.27453779955154</v>
      </c>
      <c r="AG118" s="1">
        <v>1095</v>
      </c>
      <c r="AH118" s="1">
        <f>(AG118/3)/(E118/100000)</f>
        <v>51.10012264029434</v>
      </c>
      <c r="AI118">
        <f>(AH118/85.59867)*100</f>
        <v>59.69733249394452</v>
      </c>
      <c r="AJ118">
        <f>AI118*L118</f>
        <v>78.71434891288186</v>
      </c>
      <c r="AL118" s="1">
        <v>2391</v>
      </c>
      <c r="AM118" s="1">
        <f>(AL118/3)/(E118/100000)</f>
        <v>111.58026779264272</v>
      </c>
      <c r="AN118">
        <f>(AM118/164.1517)*100</f>
        <v>67.97387282169038</v>
      </c>
      <c r="AO118">
        <f>AN118*L118</f>
        <v>89.62744093781963</v>
      </c>
      <c r="AQ118" t="s">
        <v>104</v>
      </c>
      <c r="AR118">
        <f>E118</f>
        <v>714284</v>
      </c>
      <c r="AS118">
        <v>2255910</v>
      </c>
      <c r="AT118">
        <v>838000</v>
      </c>
      <c r="AU118">
        <f>AS118+AT118</f>
        <v>3093910</v>
      </c>
      <c r="AV118">
        <f>AU118/AR118</f>
        <v>4.3314843955625495</v>
      </c>
      <c r="AW118">
        <f>(AV118/4.9)*100</f>
        <v>88.39764072576631</v>
      </c>
      <c r="AX118">
        <f>(P118/99.5)*100</f>
        <v>97.6852789295764</v>
      </c>
      <c r="AY118">
        <f>(P118/99.5)*(4.878634078)*E118</f>
        <v>3404068.4781072363</v>
      </c>
      <c r="AZ118">
        <f>AY118-AU118</f>
        <v>310158.4781072363</v>
      </c>
      <c r="BA118">
        <f>((L118-1)/2)+1</f>
        <v>1.1592786111579303</v>
      </c>
      <c r="BB118">
        <f>BA118*I118</f>
        <v>85.45570135948336</v>
      </c>
      <c r="BC118">
        <f>(BB118/82)*(4.878634078)*E118</f>
        <v>3631586.204135315</v>
      </c>
      <c r="BD118">
        <f>BC118-AU118</f>
        <v>537676.204135315</v>
      </c>
      <c r="BE118">
        <v>15000</v>
      </c>
      <c r="BF118">
        <f>G118/3</f>
        <v>7674.666666666667</v>
      </c>
      <c r="BG118">
        <f>AU118/BF118</f>
        <v>403.13281792911744</v>
      </c>
      <c r="BH118">
        <f>(BG118/504.1440988)*100</f>
        <v>79.96380774637313</v>
      </c>
      <c r="BI118">
        <f>(504.1440988-BG118)*BF118</f>
        <v>775227.9102570667</v>
      </c>
      <c r="BJ118">
        <f>(H118/967.9913)*(504.1440988)*(BF118)</f>
        <v>4294685.398645131</v>
      </c>
      <c r="BK118">
        <f>BJ118-AU118</f>
        <v>1200775.398645131</v>
      </c>
    </row>
    <row r="119" spans="1:63" ht="12">
      <c r="A119" t="s">
        <v>111</v>
      </c>
      <c r="B119" t="s">
        <v>112</v>
      </c>
      <c r="C119" s="1">
        <v>233748</v>
      </c>
      <c r="G119" s="1">
        <v>6744</v>
      </c>
      <c r="H119" s="1">
        <f aca="true" t="shared" si="185" ref="H119:H128">(G119/3)/(C119/100000)</f>
        <v>961.7194585622124</v>
      </c>
      <c r="I119">
        <f>(H119/1457.59)*100</f>
        <v>65.98010816225498</v>
      </c>
      <c r="J119">
        <v>28.4</v>
      </c>
      <c r="L119">
        <f aca="true" t="shared" si="186" ref="L119:L126">((J119-4.7)/(47.464))+1</f>
        <v>1.4993258048204956</v>
      </c>
      <c r="P119">
        <f>I119*L119</f>
        <v>98.92567877251629</v>
      </c>
      <c r="R119" s="1">
        <v>1669</v>
      </c>
      <c r="S119" s="1">
        <f aca="true" t="shared" si="187" ref="S119:S128">(R119/3)/(C119/100000)</f>
        <v>238.00560147395205</v>
      </c>
      <c r="T119">
        <f>(S119/361.6504)*100</f>
        <v>65.81096038438007</v>
      </c>
      <c r="U119">
        <f>T119*L119</f>
        <v>98.6720711443204</v>
      </c>
      <c r="W119" s="1">
        <v>2632</v>
      </c>
      <c r="X119" s="1">
        <f aca="true" t="shared" si="188" ref="X119:X126">(W119/3)/(C119/100000)</f>
        <v>375.3329796761185</v>
      </c>
      <c r="Y119">
        <f>(X119/569.2717)*100</f>
        <v>65.93213393114719</v>
      </c>
      <c r="Z119">
        <f>Y119*L119</f>
        <v>98.85374976984997</v>
      </c>
      <c r="AB119" s="1">
        <v>1391</v>
      </c>
      <c r="AC119" s="1">
        <f aca="true" t="shared" si="189" ref="AC119:AC128">(AB119/3)/(C119/100000)</f>
        <v>198.36176851424042</v>
      </c>
      <c r="AD119">
        <f>(AC119/245.5129)*100</f>
        <v>80.79484561269099</v>
      </c>
      <c r="AE119">
        <f>AD119*L119</f>
        <v>121.13779692359562</v>
      </c>
      <c r="AG119" s="1">
        <v>301</v>
      </c>
      <c r="AH119" s="1">
        <f aca="true" t="shared" si="190" ref="AH119:AH128">(AG119/3)/(C119/100000)</f>
        <v>42.92371842040716</v>
      </c>
      <c r="AI119">
        <f>(AH119/85.59867)*100</f>
        <v>50.145309991857545</v>
      </c>
      <c r="AJ119">
        <f>AI119*L119</f>
        <v>75.18415726151505</v>
      </c>
      <c r="AL119" s="1">
        <v>625</v>
      </c>
      <c r="AM119" s="1">
        <f aca="true" t="shared" si="191" ref="AM119:AM128">(AL119/3)/(C119/100000)</f>
        <v>89.1273223015099</v>
      </c>
      <c r="AN119">
        <f>(AM119/164.1517)*100</f>
        <v>54.29570470577515</v>
      </c>
      <c r="AO119">
        <f>AN119*L119</f>
        <v>81.4069511562823</v>
      </c>
      <c r="AQ119" t="s">
        <v>111</v>
      </c>
      <c r="AR119">
        <f>C119</f>
        <v>233748</v>
      </c>
      <c r="AS119">
        <v>232004</v>
      </c>
      <c r="AT119">
        <v>1130000</v>
      </c>
      <c r="AU119">
        <f>AS119+AT119</f>
        <v>1362004</v>
      </c>
      <c r="AV119">
        <f>AU119/AR119</f>
        <v>5.826804935229393</v>
      </c>
      <c r="AW119">
        <f>(AV119/4.9)*100</f>
        <v>118.9143864332529</v>
      </c>
      <c r="AX119">
        <f>(P119/99.5)*100</f>
        <v>99.42279273619728</v>
      </c>
      <c r="AY119">
        <f>(P119/99.5)*(4.878634078)*C119</f>
        <v>1133788.654457791</v>
      </c>
      <c r="AZ119">
        <f>AY119-AU119</f>
        <v>-228215.345542209</v>
      </c>
      <c r="BA119">
        <f>((L119-1)/2)+1</f>
        <v>1.2496629024102477</v>
      </c>
      <c r="BB119">
        <f>BA119*I119</f>
        <v>82.45289346738564</v>
      </c>
      <c r="BC119">
        <f>(BB119/82)*(4.878634078)*C119</f>
        <v>1146669.3311165976</v>
      </c>
      <c r="BD119">
        <f>BC119-AU119</f>
        <v>-215334.66888340237</v>
      </c>
      <c r="BF119">
        <f>G119/3</f>
        <v>2248</v>
      </c>
      <c r="BG119">
        <f>AU119/BF119</f>
        <v>605.873665480427</v>
      </c>
      <c r="BH119">
        <f>(BG119/504.1440988)*100</f>
        <v>120.17866854388875</v>
      </c>
      <c r="BJ119">
        <f>(H119/967.9913)*(504.1440988)*(BF119)</f>
        <v>1125972.9157946855</v>
      </c>
      <c r="BK119">
        <f>BJ119-AU119</f>
        <v>-236031.08420531452</v>
      </c>
    </row>
    <row r="120" spans="1:63" ht="12">
      <c r="A120" t="s">
        <v>113</v>
      </c>
      <c r="B120" t="s">
        <v>114</v>
      </c>
      <c r="C120" s="1">
        <v>278693</v>
      </c>
      <c r="G120" s="1">
        <v>7824</v>
      </c>
      <c r="H120" s="1">
        <f t="shared" si="185"/>
        <v>935.7967369112249</v>
      </c>
      <c r="I120">
        <f>(H120/1457.59)*100</f>
        <v>64.20164359739192</v>
      </c>
      <c r="J120">
        <v>41.3</v>
      </c>
      <c r="L120">
        <f t="shared" si="186"/>
        <v>1.7711107365582335</v>
      </c>
      <c r="P120">
        <f>I120*L120</f>
        <v>113.708220280026</v>
      </c>
      <c r="R120" s="1">
        <v>1986</v>
      </c>
      <c r="S120" s="1">
        <f t="shared" si="187"/>
        <v>237.53736190001186</v>
      </c>
      <c r="T120">
        <f>(S120/361.6504)*100</f>
        <v>65.68148739777749</v>
      </c>
      <c r="U120">
        <f>T120*L120</f>
        <v>116.32918752331801</v>
      </c>
      <c r="W120" s="1">
        <v>2702</v>
      </c>
      <c r="X120" s="1">
        <f t="shared" si="188"/>
        <v>323.17520234331926</v>
      </c>
      <c r="Y120">
        <f>(X120/569.2717)*100</f>
        <v>56.76993996773759</v>
      </c>
      <c r="Z120">
        <f>Y120*L120</f>
        <v>100.54585019062642</v>
      </c>
      <c r="AB120" s="1">
        <v>1385</v>
      </c>
      <c r="AC120" s="1">
        <f t="shared" si="189"/>
        <v>165.65420253349265</v>
      </c>
      <c r="AD120">
        <f>(AC120/245.5129)*100</f>
        <v>67.47270816869201</v>
      </c>
      <c r="AE120">
        <f>AD120*L120</f>
        <v>119.50163786223084</v>
      </c>
      <c r="AG120" s="1">
        <v>450</v>
      </c>
      <c r="AH120" s="1">
        <f t="shared" si="190"/>
        <v>53.82266508308425</v>
      </c>
      <c r="AI120">
        <f>(AH120/85.59867)*100</f>
        <v>62.87792214888882</v>
      </c>
      <c r="AJ120">
        <f>AI120*L120</f>
        <v>111.36376301036974</v>
      </c>
      <c r="AL120" s="1">
        <v>725</v>
      </c>
      <c r="AM120" s="1">
        <f t="shared" si="191"/>
        <v>86.71429374496907</v>
      </c>
      <c r="AN120">
        <f>(AM120/164.1517)*100</f>
        <v>52.82570557902786</v>
      </c>
      <c r="AO120">
        <f>AN120*L120</f>
        <v>93.56017431728041</v>
      </c>
      <c r="AQ120" t="s">
        <v>113</v>
      </c>
      <c r="AR120">
        <f>C120</f>
        <v>278693</v>
      </c>
      <c r="AS120">
        <v>78000</v>
      </c>
      <c r="AT120">
        <v>1034000</v>
      </c>
      <c r="AU120">
        <f>AS120+AT120</f>
        <v>1112000</v>
      </c>
      <c r="AV120">
        <f>AU120/AR120</f>
        <v>3.990053571492646</v>
      </c>
      <c r="AW120">
        <f>(AV120/4.9)*100</f>
        <v>81.42966472433972</v>
      </c>
      <c r="AX120">
        <f>(P120/99.5)*100</f>
        <v>114.27961837188543</v>
      </c>
      <c r="AY120">
        <f>(P120/99.5)*(4.878634078)*C120</f>
        <v>1553792.7369889908</v>
      </c>
      <c r="AZ120">
        <f>AY120-AU120</f>
        <v>441792.7369889908</v>
      </c>
      <c r="BA120">
        <f>((L120-1)/2)+1</f>
        <v>1.3855553682791166</v>
      </c>
      <c r="BB120">
        <f>BA120*I120</f>
        <v>88.95493193870895</v>
      </c>
      <c r="BC120">
        <f>(BB120/82)*(4.878634078)*C120</f>
        <v>1474960.822932343</v>
      </c>
      <c r="BD120">
        <f>BC120-AU120</f>
        <v>362960.822932343</v>
      </c>
      <c r="BE120">
        <v>6000</v>
      </c>
      <c r="BF120">
        <f>G120/3</f>
        <v>2608</v>
      </c>
      <c r="BG120">
        <f>AU120/BF120</f>
        <v>426.3803680981595</v>
      </c>
      <c r="BH120">
        <f>(BG120/504.1440988)*100</f>
        <v>84.57509849129657</v>
      </c>
      <c r="BI120">
        <f>(504.1440988-BG120)*BF120</f>
        <v>202807.80967039996</v>
      </c>
      <c r="BJ120">
        <f>(H120/967.9913)*(504.1440988)*(BF120)</f>
        <v>1271078.425968245</v>
      </c>
      <c r="BK120">
        <f>BJ120-AU120</f>
        <v>159078.4259682449</v>
      </c>
    </row>
    <row r="121" spans="1:39" ht="12">
      <c r="A121" t="s">
        <v>115</v>
      </c>
      <c r="B121" t="s">
        <v>116</v>
      </c>
      <c r="C121">
        <v>114014</v>
      </c>
      <c r="G121">
        <v>3706</v>
      </c>
      <c r="H121" s="2">
        <f t="shared" si="185"/>
        <v>1083.4926704907584</v>
      </c>
      <c r="J121">
        <v>27.26</v>
      </c>
      <c r="L121">
        <f t="shared" si="186"/>
        <v>1.475307601550649</v>
      </c>
      <c r="N121">
        <f aca="true" t="shared" si="192" ref="N121:N126">C121*L121</f>
        <v>168205.7208831957</v>
      </c>
      <c r="R121">
        <v>935</v>
      </c>
      <c r="S121" s="2">
        <f t="shared" si="187"/>
        <v>273.3582425550079</v>
      </c>
      <c r="W121">
        <v>1252</v>
      </c>
      <c r="X121">
        <f t="shared" si="188"/>
        <v>366.03691944264153</v>
      </c>
      <c r="AB121">
        <v>617</v>
      </c>
      <c r="AC121">
        <f t="shared" si="189"/>
        <v>180.38720391063086</v>
      </c>
      <c r="AG121">
        <v>178</v>
      </c>
      <c r="AH121" s="2">
        <f t="shared" si="190"/>
        <v>52.04039270031166</v>
      </c>
      <c r="AL121">
        <v>329</v>
      </c>
      <c r="AM121" s="2">
        <f t="shared" si="191"/>
        <v>96.18701796855358</v>
      </c>
    </row>
    <row r="122" spans="2:39" ht="12">
      <c r="B122" t="s">
        <v>117</v>
      </c>
      <c r="C122">
        <v>109086</v>
      </c>
      <c r="G122">
        <v>3135</v>
      </c>
      <c r="H122" s="2">
        <f t="shared" si="185"/>
        <v>957.9597748565353</v>
      </c>
      <c r="J122">
        <v>15.89</v>
      </c>
      <c r="L122">
        <f t="shared" si="186"/>
        <v>1.2357576268329682</v>
      </c>
      <c r="N122">
        <f t="shared" si="192"/>
        <v>134803.85648070116</v>
      </c>
      <c r="R122">
        <v>915</v>
      </c>
      <c r="S122" s="2">
        <f t="shared" si="187"/>
        <v>279.59591514951506</v>
      </c>
      <c r="W122">
        <v>1114</v>
      </c>
      <c r="X122">
        <f t="shared" si="188"/>
        <v>340.40420707820743</v>
      </c>
      <c r="AB122">
        <v>516</v>
      </c>
      <c r="AC122">
        <f t="shared" si="189"/>
        <v>157.67376198595605</v>
      </c>
      <c r="AG122">
        <v>124</v>
      </c>
      <c r="AH122" s="2">
        <f t="shared" si="190"/>
        <v>37.89059396561735</v>
      </c>
      <c r="AL122">
        <v>331</v>
      </c>
      <c r="AM122" s="2">
        <f t="shared" si="191"/>
        <v>101.14344034370436</v>
      </c>
    </row>
    <row r="123" spans="2:39" ht="12">
      <c r="B123" t="s">
        <v>118</v>
      </c>
      <c r="C123">
        <v>111195</v>
      </c>
      <c r="G123">
        <v>3362</v>
      </c>
      <c r="H123" s="2">
        <f t="shared" si="185"/>
        <v>1007.8390814934725</v>
      </c>
      <c r="J123">
        <v>16.63</v>
      </c>
      <c r="L123">
        <f t="shared" si="186"/>
        <v>1.2513483903590088</v>
      </c>
      <c r="N123">
        <f t="shared" si="192"/>
        <v>139143.68426597</v>
      </c>
      <c r="R123">
        <v>879</v>
      </c>
      <c r="S123" s="2">
        <f t="shared" si="187"/>
        <v>263.5010567021898</v>
      </c>
      <c r="W123">
        <v>1174</v>
      </c>
      <c r="X123">
        <f t="shared" si="188"/>
        <v>351.93428961134344</v>
      </c>
      <c r="AB123">
        <v>558</v>
      </c>
      <c r="AC123">
        <f t="shared" si="189"/>
        <v>167.2737083501956</v>
      </c>
      <c r="AG123">
        <v>148</v>
      </c>
      <c r="AH123" s="2">
        <f t="shared" si="190"/>
        <v>44.36650329001604</v>
      </c>
      <c r="AL123">
        <v>334</v>
      </c>
      <c r="AM123" s="2">
        <f t="shared" si="191"/>
        <v>100.12440607341456</v>
      </c>
    </row>
    <row r="124" spans="2:39" ht="12">
      <c r="B124" t="s">
        <v>119</v>
      </c>
      <c r="C124">
        <v>99027</v>
      </c>
      <c r="G124">
        <v>3192</v>
      </c>
      <c r="H124" s="2">
        <f t="shared" si="185"/>
        <v>1074.4544417179154</v>
      </c>
      <c r="J124">
        <v>31.94</v>
      </c>
      <c r="L124">
        <f t="shared" si="186"/>
        <v>1.573908646553177</v>
      </c>
      <c r="N124">
        <f t="shared" si="192"/>
        <v>155859.45154222148</v>
      </c>
      <c r="R124">
        <v>760</v>
      </c>
      <c r="S124" s="2">
        <f t="shared" si="187"/>
        <v>255.82248612331318</v>
      </c>
      <c r="W124">
        <v>1092</v>
      </c>
      <c r="X124">
        <f t="shared" si="188"/>
        <v>367.5765195350763</v>
      </c>
      <c r="AB124">
        <v>534</v>
      </c>
      <c r="AC124">
        <f t="shared" si="189"/>
        <v>179.7489573550648</v>
      </c>
      <c r="AG124">
        <v>199</v>
      </c>
      <c r="AH124" s="2">
        <f t="shared" si="190"/>
        <v>66.98509834018331</v>
      </c>
      <c r="AL124">
        <v>294</v>
      </c>
      <c r="AM124" s="2">
        <f t="shared" si="191"/>
        <v>98.96290910559746</v>
      </c>
    </row>
    <row r="125" spans="2:39" ht="12">
      <c r="B125" t="s">
        <v>120</v>
      </c>
      <c r="C125">
        <v>110838</v>
      </c>
      <c r="G125">
        <v>3396</v>
      </c>
      <c r="H125" s="2">
        <f t="shared" si="185"/>
        <v>1021.3103809162923</v>
      </c>
      <c r="J125">
        <v>19.78</v>
      </c>
      <c r="L125">
        <f t="shared" si="186"/>
        <v>1.3177144783414798</v>
      </c>
      <c r="N125">
        <f t="shared" si="192"/>
        <v>146052.83735041294</v>
      </c>
      <c r="R125">
        <v>922</v>
      </c>
      <c r="S125" s="2">
        <f t="shared" si="187"/>
        <v>277.2815580697354</v>
      </c>
      <c r="W125">
        <v>1236</v>
      </c>
      <c r="X125">
        <f t="shared" si="188"/>
        <v>371.7136722062831</v>
      </c>
      <c r="AB125">
        <v>582</v>
      </c>
      <c r="AC125">
        <f t="shared" si="189"/>
        <v>175.03022429130806</v>
      </c>
      <c r="AG125">
        <v>166</v>
      </c>
      <c r="AH125" s="2">
        <f t="shared" si="190"/>
        <v>49.92271002123219</v>
      </c>
      <c r="AL125">
        <v>335</v>
      </c>
      <c r="AM125" s="2">
        <f t="shared" si="191"/>
        <v>100.74763769345051</v>
      </c>
    </row>
    <row r="126" spans="2:39" ht="12">
      <c r="B126" t="s">
        <v>121</v>
      </c>
      <c r="C126">
        <v>107811</v>
      </c>
      <c r="G126">
        <v>2968</v>
      </c>
      <c r="H126" s="2">
        <f t="shared" si="185"/>
        <v>917.6552794550959</v>
      </c>
      <c r="J126">
        <v>8.97</v>
      </c>
      <c r="L126">
        <f t="shared" si="186"/>
        <v>1.0899629192651272</v>
      </c>
      <c r="N126">
        <f t="shared" si="192"/>
        <v>117509.99228889264</v>
      </c>
      <c r="R126">
        <v>770</v>
      </c>
      <c r="S126" s="2">
        <f t="shared" si="187"/>
        <v>238.07094514165226</v>
      </c>
      <c r="W126">
        <v>1061</v>
      </c>
      <c r="X126">
        <f t="shared" si="188"/>
        <v>328.0432114224585</v>
      </c>
      <c r="AB126">
        <v>464</v>
      </c>
      <c r="AC126">
        <f t="shared" si="189"/>
        <v>143.46093317626836</v>
      </c>
      <c r="AG126">
        <v>121</v>
      </c>
      <c r="AH126" s="2">
        <f t="shared" si="190"/>
        <v>37.41114852225964</v>
      </c>
      <c r="AL126">
        <v>320</v>
      </c>
      <c r="AM126" s="2">
        <f t="shared" si="191"/>
        <v>98.93857460432301</v>
      </c>
    </row>
    <row r="127" spans="3:63" ht="12">
      <c r="C127" s="1">
        <f>SUM(C121:C126)</f>
        <v>651971</v>
      </c>
      <c r="G127" s="1">
        <f>SUM(G121:G126)</f>
        <v>19759</v>
      </c>
      <c r="H127" s="1">
        <f t="shared" si="185"/>
        <v>1010.2187571737597</v>
      </c>
      <c r="I127">
        <f>(H127/1457.59)*100</f>
        <v>69.3074703568054</v>
      </c>
      <c r="J127">
        <f>(L127-1)*(47.464)+4.7</f>
        <v>19.95937506422832</v>
      </c>
      <c r="L127" s="1">
        <f>N127/C127</f>
        <v>1.3214936597047935</v>
      </c>
      <c r="N127" s="1">
        <f>SUM(N121:N126)</f>
        <v>861575.542811394</v>
      </c>
      <c r="P127">
        <f>I127*L127</f>
        <v>91.58938264669625</v>
      </c>
      <c r="R127" s="1">
        <f>SUM(R121:R126)</f>
        <v>5181</v>
      </c>
      <c r="S127" s="1">
        <f t="shared" si="187"/>
        <v>264.88908248986536</v>
      </c>
      <c r="T127">
        <f>(S127/361.6504)*100</f>
        <v>73.24451528046572</v>
      </c>
      <c r="U127">
        <f>T127*L127</f>
        <v>96.79216255128631</v>
      </c>
      <c r="W127" s="1">
        <f>SUM(W121:W126)</f>
        <v>6929</v>
      </c>
      <c r="X127" s="1">
        <f>(W127/3)/(C127/100000)</f>
        <v>354.2591107068668</v>
      </c>
      <c r="Y127">
        <f>(X127/569.2717)*100</f>
        <v>62.23023394749235</v>
      </c>
      <c r="Z127">
        <f>Y127*L127</f>
        <v>82.23685960355715</v>
      </c>
      <c r="AB127" s="1">
        <f>SUM(AB121:AB126)</f>
        <v>3271</v>
      </c>
      <c r="AC127" s="1">
        <f t="shared" si="189"/>
        <v>167.2364772870777</v>
      </c>
      <c r="AD127">
        <f>(AC127/245.5129)*100</f>
        <v>68.11718540536064</v>
      </c>
      <c r="AE127">
        <f>AD127*L127</f>
        <v>90.01642863011999</v>
      </c>
      <c r="AG127" s="1">
        <f>SUM(AG121:AG126)</f>
        <v>936</v>
      </c>
      <c r="AH127" s="1">
        <f t="shared" si="190"/>
        <v>47.85488925120903</v>
      </c>
      <c r="AI127">
        <f>(AH127/85.59867)*100</f>
        <v>55.906113087048006</v>
      </c>
      <c r="AJ127">
        <f>AI127*L127</f>
        <v>73.87957398327312</v>
      </c>
      <c r="AL127" s="1">
        <f>SUM(AL121:AL126)</f>
        <v>1943</v>
      </c>
      <c r="AM127" s="1">
        <f t="shared" si="191"/>
        <v>99.33979681100335</v>
      </c>
      <c r="AN127">
        <f>(AM127/164.1517)*100</f>
        <v>60.51706854757115</v>
      </c>
      <c r="AO127">
        <f>AN127*L127</f>
        <v>79.97292238953565</v>
      </c>
      <c r="AQ127" t="s">
        <v>115</v>
      </c>
      <c r="AR127">
        <f>C127</f>
        <v>651971</v>
      </c>
      <c r="AS127">
        <v>1028302</v>
      </c>
      <c r="AT127">
        <v>2748846</v>
      </c>
      <c r="AU127">
        <f>AS127+AT127</f>
        <v>3777148</v>
      </c>
      <c r="AV127">
        <f>AU127/AR127</f>
        <v>5.793429462353387</v>
      </c>
      <c r="AW127">
        <f>(AV127/4.9)*100</f>
        <v>118.2332543337426</v>
      </c>
      <c r="AX127">
        <f>(P127/99.5)*100</f>
        <v>92.04963080069975</v>
      </c>
      <c r="AY127">
        <f>(P127/99.5)*(4.878634078)*C127</f>
        <v>2927848.324134261</v>
      </c>
      <c r="AZ127">
        <f>AY127-AU127</f>
        <v>-849299.6758657391</v>
      </c>
      <c r="BA127">
        <f>((L127-1)/2)+1</f>
        <v>1.1607468298523966</v>
      </c>
      <c r="BB127">
        <f>BA127*I127</f>
        <v>80.44842650175082</v>
      </c>
      <c r="BC127">
        <f>(BB127/82)*(4.878634078)*C127</f>
        <v>3120543.3875596</v>
      </c>
      <c r="BD127">
        <f>BC127-AU127</f>
        <v>-656604.6124403998</v>
      </c>
      <c r="BF127">
        <f>G127/3</f>
        <v>6586.333333333333</v>
      </c>
      <c r="BG127">
        <f>AU127/BF127</f>
        <v>573.4826661268283</v>
      </c>
      <c r="BH127">
        <f>(BG127/504.1440988)*100</f>
        <v>113.75371991695886</v>
      </c>
      <c r="BJ127">
        <f>(H127/967.9913)*(504.1440988)*(BF127)</f>
        <v>3465312.2070818893</v>
      </c>
      <c r="BK127">
        <f>BJ127-AU127</f>
        <v>-311835.79291811073</v>
      </c>
    </row>
    <row r="128" spans="1:63" ht="12">
      <c r="A128" t="s">
        <v>122</v>
      </c>
      <c r="B128" t="s">
        <v>122</v>
      </c>
      <c r="C128" s="1">
        <v>110716</v>
      </c>
      <c r="G128" s="1">
        <v>3485</v>
      </c>
      <c r="H128" s="1">
        <f t="shared" si="185"/>
        <v>1049.231065669521</v>
      </c>
      <c r="I128">
        <f>(H128/1457.59)*100</f>
        <v>71.98396432944251</v>
      </c>
      <c r="J128">
        <v>25.78</v>
      </c>
      <c r="L128">
        <f>((J128-4.7)/(47.464))+1</f>
        <v>1.4441260744985673</v>
      </c>
      <c r="P128">
        <f>I128*L128</f>
        <v>103.95391983392271</v>
      </c>
      <c r="R128" s="1">
        <v>951</v>
      </c>
      <c r="S128" s="1">
        <f t="shared" si="187"/>
        <v>286.3181473319123</v>
      </c>
      <c r="T128">
        <f>(S128/361.6504)*100</f>
        <v>79.16986883794746</v>
      </c>
      <c r="U128">
        <f>T128*L128</f>
        <v>114.33127190351152</v>
      </c>
      <c r="W128" s="1">
        <v>1194</v>
      </c>
      <c r="X128" s="1">
        <f>(W128/3)/(C128/100000)</f>
        <v>359.47830485205395</v>
      </c>
      <c r="Y128">
        <f>(X128/569.2717)*100</f>
        <v>63.14705348115039</v>
      </c>
      <c r="Z128">
        <f>Y128*L128</f>
        <v>91.1923064598848</v>
      </c>
      <c r="AB128" s="1">
        <v>582</v>
      </c>
      <c r="AC128" s="1">
        <f t="shared" si="189"/>
        <v>175.2230933198454</v>
      </c>
      <c r="AD128">
        <f>(AC128/245.5129)*100</f>
        <v>71.37021855871744</v>
      </c>
      <c r="AE128">
        <f>AD128*L128</f>
        <v>103.06759356330541</v>
      </c>
      <c r="AG128" s="1">
        <v>188</v>
      </c>
      <c r="AH128" s="1">
        <f t="shared" si="190"/>
        <v>56.60127413080916</v>
      </c>
      <c r="AI128">
        <f>(AH128/85.59867)*100</f>
        <v>66.12401119177338</v>
      </c>
      <c r="AJ128">
        <f>AI128*L128</f>
        <v>95.49140871247502</v>
      </c>
      <c r="AL128" s="1">
        <v>339</v>
      </c>
      <c r="AM128" s="1">
        <f t="shared" si="191"/>
        <v>102.06293579970375</v>
      </c>
      <c r="AN128">
        <f>(AM128/164.1517)*100</f>
        <v>62.175984653039684</v>
      </c>
      <c r="AO128">
        <f>AN128*L128</f>
        <v>89.78996064507737</v>
      </c>
      <c r="AQ128" t="s">
        <v>122</v>
      </c>
      <c r="AR128">
        <f>C128</f>
        <v>110716</v>
      </c>
      <c r="AS128">
        <v>22724</v>
      </c>
      <c r="AT128">
        <v>1038512</v>
      </c>
      <c r="AU128">
        <f>AS128+AT128</f>
        <v>1061236</v>
      </c>
      <c r="AV128">
        <f>AU128/AR128</f>
        <v>9.585209003215434</v>
      </c>
      <c r="AW128">
        <f>(AV128/4.9)*100</f>
        <v>195.61651026970273</v>
      </c>
      <c r="AX128">
        <f>(P128/99.5)*100</f>
        <v>104.47630134062584</v>
      </c>
      <c r="AY128">
        <f>(P128/99.5)*(4.878634078)*C128</f>
        <v>564321.2722416484</v>
      </c>
      <c r="AZ128">
        <f>AY128-AU128</f>
        <v>-496914.7277583516</v>
      </c>
      <c r="BA128">
        <f>((L128-1)/2)+1</f>
        <v>1.2220630372492836</v>
      </c>
      <c r="BB128">
        <f>BA128*I128</f>
        <v>87.96894208168261</v>
      </c>
      <c r="BC128">
        <f>(BB128/82)*(4.878634078)*C128</f>
        <v>579460.9163230926</v>
      </c>
      <c r="BD128">
        <f>BC128-AU128</f>
        <v>-481775.08367690735</v>
      </c>
      <c r="BF128">
        <f>G128/3</f>
        <v>1161.6666666666667</v>
      </c>
      <c r="BG128">
        <f>AU128/BF128</f>
        <v>913.5460545193687</v>
      </c>
      <c r="BH128">
        <f>(BG128/504.1440988)*100</f>
        <v>181.20732875657112</v>
      </c>
      <c r="BJ128">
        <f>(H128/967.9913)*(504.1440988)*(BF128)</f>
        <v>634798.5153625903</v>
      </c>
      <c r="BK128">
        <f>BJ128-AU128</f>
        <v>-426437.4846374097</v>
      </c>
    </row>
    <row r="129" spans="1:19" ht="12">
      <c r="A129" t="s">
        <v>123</v>
      </c>
      <c r="D129" t="s">
        <v>124</v>
      </c>
      <c r="H129" s="2"/>
      <c r="S129" s="2"/>
    </row>
    <row r="130" spans="4:19" ht="12">
      <c r="D130" t="s">
        <v>125</v>
      </c>
      <c r="H130" s="2"/>
      <c r="S130" s="2"/>
    </row>
    <row r="131" spans="4:19" ht="12">
      <c r="D131" t="s">
        <v>126</v>
      </c>
      <c r="H131" s="2"/>
      <c r="S131" s="2"/>
    </row>
    <row r="132" spans="5:63" ht="12">
      <c r="E132" s="1">
        <v>681056</v>
      </c>
      <c r="G132" s="1">
        <v>22385</v>
      </c>
      <c r="H132" s="1">
        <f>(G132/3)/(E132/100000)</f>
        <v>1095.6025153095586</v>
      </c>
      <c r="I132">
        <f>(H132/1457.59)*100</f>
        <v>75.16534247007448</v>
      </c>
      <c r="K132">
        <v>18.45</v>
      </c>
      <c r="L132">
        <f>((K132-4.7)/(47.464))+1</f>
        <v>1.2896932411933255</v>
      </c>
      <c r="N132" s="1"/>
      <c r="P132">
        <f>I132*L132</f>
        <v>96.94023415563667</v>
      </c>
      <c r="R132" s="1">
        <v>5735</v>
      </c>
      <c r="S132" s="1">
        <f>(R132/3)/(E132/100000)</f>
        <v>280.69155350906044</v>
      </c>
      <c r="T132">
        <f>(S132/361.6504)*100</f>
        <v>77.61405863481983</v>
      </c>
      <c r="U132">
        <f>T132*L132</f>
        <v>100.0983268429096</v>
      </c>
      <c r="W132" s="1">
        <v>8385</v>
      </c>
      <c r="X132" s="1">
        <f>(W132/3)/(E132/100000)</f>
        <v>410.3920969788094</v>
      </c>
      <c r="Y132">
        <f>(X132/569.2717)*100</f>
        <v>72.09072521588715</v>
      </c>
      <c r="Z132">
        <f>Y132*L132</f>
        <v>92.97492106365489</v>
      </c>
      <c r="AB132" s="1">
        <v>3976</v>
      </c>
      <c r="AC132" s="1">
        <f>(AB132/3)/(E132/100000)</f>
        <v>194.59975880593274</v>
      </c>
      <c r="AD132">
        <f>(AC132/245.5129)*100</f>
        <v>79.26253928242986</v>
      </c>
      <c r="AE132">
        <f>AD132*L132</f>
        <v>102.22436119237025</v>
      </c>
      <c r="AG132" s="1">
        <v>954</v>
      </c>
      <c r="AH132" s="1">
        <f>(AG132/3)/(E132/100000)</f>
        <v>46.69219564910962</v>
      </c>
      <c r="AI132">
        <f>(AH132/85.59867)*100</f>
        <v>54.54780506415534</v>
      </c>
      <c r="AJ132">
        <f>AI132*L132</f>
        <v>70.3499355131722</v>
      </c>
      <c r="AL132" s="1">
        <v>2306</v>
      </c>
      <c r="AM132" s="1">
        <f>(AL132/3)/(E132/100000)</f>
        <v>112.86394461933625</v>
      </c>
      <c r="AN132">
        <f>(AM132/164.1517)*100</f>
        <v>68.75587923812927</v>
      </c>
      <c r="AO132">
        <f>AN132*L132</f>
        <v>88.67399274571981</v>
      </c>
      <c r="AQ132" t="s">
        <v>123</v>
      </c>
      <c r="AR132">
        <v>681056</v>
      </c>
      <c r="AS132">
        <v>2023700</v>
      </c>
      <c r="AT132">
        <v>882200</v>
      </c>
      <c r="AU132">
        <v>2905900</v>
      </c>
      <c r="AV132">
        <f>AU132/AR132</f>
        <v>4.266756331344266</v>
      </c>
      <c r="AW132">
        <f>(AV132/4.9)*100</f>
        <v>87.07665982335236</v>
      </c>
      <c r="AX132">
        <f>(P132/99.5)*100</f>
        <v>97.42737101069012</v>
      </c>
      <c r="AY132">
        <f>(P132/99.5)*(4.878634078)*E132</f>
        <v>3237144.247849514</v>
      </c>
      <c r="AZ132">
        <f>AY132-AU132</f>
        <v>331244.2478495138</v>
      </c>
      <c r="BA132">
        <f>((L132-1)/2)+1</f>
        <v>1.1448466205966628</v>
      </c>
      <c r="BB132">
        <f>BA132*I132</f>
        <v>86.05278831285558</v>
      </c>
      <c r="BC132">
        <f>(BB132/82)*(4.878634078)*E132</f>
        <v>3486841.153376266</v>
      </c>
      <c r="BD132">
        <f>BC132-AU132</f>
        <v>580941.1533762659</v>
      </c>
      <c r="BF132">
        <f>G132/3</f>
        <v>7461.666666666667</v>
      </c>
      <c r="BG132">
        <f>AU132/BF132</f>
        <v>389.44382398927854</v>
      </c>
      <c r="BH132">
        <f>(BG132/504.1440988)*100</f>
        <v>77.24851385075432</v>
      </c>
      <c r="BI132">
        <f>(504.1440988-BG132)*BF132</f>
        <v>855855.2172126666</v>
      </c>
      <c r="BJ132">
        <f>(H132/967.9913)*(504.1440988)*(BF132)</f>
        <v>4257670.991420122</v>
      </c>
      <c r="BK132">
        <f>BJ132-AU132</f>
        <v>1351770.9914201219</v>
      </c>
    </row>
    <row r="133" spans="1:39" ht="12">
      <c r="A133" t="s">
        <v>127</v>
      </c>
      <c r="B133" t="s">
        <v>128</v>
      </c>
      <c r="C133">
        <v>37340</v>
      </c>
      <c r="G133">
        <v>912</v>
      </c>
      <c r="H133" s="2">
        <f aca="true" t="shared" si="193" ref="H133:H150">(G133/3)/(C133/100000)</f>
        <v>814.1403320835565</v>
      </c>
      <c r="J133">
        <v>6.46</v>
      </c>
      <c r="L133">
        <f aca="true" t="shared" si="194" ref="L133:L140">((J133-4.7)/(47.464))+1</f>
        <v>1.0370807348727458</v>
      </c>
      <c r="N133">
        <f aca="true" t="shared" si="195" ref="N133:N140">C133*L133</f>
        <v>38724.59464014832</v>
      </c>
      <c r="R133">
        <v>233</v>
      </c>
      <c r="S133" s="2">
        <f aca="true" t="shared" si="196" ref="S133:S150">(R133/3)/(C133/100000)</f>
        <v>207.99857168362794</v>
      </c>
      <c r="W133">
        <v>352</v>
      </c>
      <c r="X133">
        <f aca="true" t="shared" si="197" ref="X133:X140">(W133/3)/(C133/100000)</f>
        <v>314.22960185681126</v>
      </c>
      <c r="AB133">
        <v>158</v>
      </c>
      <c r="AC133">
        <f aca="true" t="shared" si="198" ref="AC133:AC150">(AB133/3)/(C133/100000)</f>
        <v>141.04624174254596</v>
      </c>
      <c r="AG133">
        <v>19</v>
      </c>
      <c r="AH133" s="2">
        <f aca="true" t="shared" si="199" ref="AH133:AH150">(AG133/3)/(C133/100000)</f>
        <v>16.961256918407425</v>
      </c>
      <c r="AL133">
        <v>113</v>
      </c>
      <c r="AM133" s="2">
        <f aca="true" t="shared" si="200" ref="AM133:AM150">(AL133/3)/(C133/100000)</f>
        <v>100.8748437778968</v>
      </c>
    </row>
    <row r="134" spans="2:39" ht="12">
      <c r="B134" t="s">
        <v>129</v>
      </c>
      <c r="C134">
        <v>91443</v>
      </c>
      <c r="G134">
        <v>2209</v>
      </c>
      <c r="H134" s="2">
        <f t="shared" si="193"/>
        <v>805.2375067892932</v>
      </c>
      <c r="J134">
        <v>9.56</v>
      </c>
      <c r="L134">
        <f t="shared" si="194"/>
        <v>1.102393392887241</v>
      </c>
      <c r="N134">
        <f t="shared" si="195"/>
        <v>100806.15902578797</v>
      </c>
      <c r="R134">
        <v>637</v>
      </c>
      <c r="S134" s="2">
        <f t="shared" si="196"/>
        <v>232.20293880705287</v>
      </c>
      <c r="W134">
        <v>780</v>
      </c>
      <c r="X134">
        <f t="shared" si="197"/>
        <v>284.3301291514933</v>
      </c>
      <c r="AB134">
        <v>404</v>
      </c>
      <c r="AC134">
        <f t="shared" si="198"/>
        <v>147.26842586820933</v>
      </c>
      <c r="AG134">
        <v>69</v>
      </c>
      <c r="AH134" s="2">
        <f t="shared" si="199"/>
        <v>25.15228065570902</v>
      </c>
      <c r="AL134">
        <v>187</v>
      </c>
      <c r="AM134" s="2">
        <f t="shared" si="200"/>
        <v>68.1663258350375</v>
      </c>
    </row>
    <row r="135" spans="2:39" ht="12">
      <c r="B135" t="s">
        <v>130</v>
      </c>
      <c r="C135">
        <v>160101</v>
      </c>
      <c r="G135">
        <v>4286</v>
      </c>
      <c r="H135" s="2">
        <f t="shared" si="193"/>
        <v>892.3533686027362</v>
      </c>
      <c r="J135">
        <v>12.78</v>
      </c>
      <c r="L135">
        <f t="shared" si="194"/>
        <v>1.1702342828248777</v>
      </c>
      <c r="N135">
        <f t="shared" si="195"/>
        <v>187355.67891454574</v>
      </c>
      <c r="R135">
        <v>1031</v>
      </c>
      <c r="S135" s="2">
        <f t="shared" si="196"/>
        <v>214.65616496253406</v>
      </c>
      <c r="W135">
        <v>1609</v>
      </c>
      <c r="X135">
        <f t="shared" si="197"/>
        <v>334.9968665613165</v>
      </c>
      <c r="AB135">
        <v>833</v>
      </c>
      <c r="AC135">
        <f t="shared" si="198"/>
        <v>173.4321875982453</v>
      </c>
      <c r="AG135">
        <v>154</v>
      </c>
      <c r="AH135" s="2">
        <f t="shared" si="199"/>
        <v>32.06309350555795</v>
      </c>
      <c r="AL135">
        <v>394</v>
      </c>
      <c r="AM135" s="2">
        <f t="shared" si="200"/>
        <v>82.0315509168171</v>
      </c>
    </row>
    <row r="136" spans="2:39" ht="12">
      <c r="B136" t="s">
        <v>131</v>
      </c>
      <c r="C136">
        <v>80398</v>
      </c>
      <c r="G136">
        <v>2156</v>
      </c>
      <c r="H136" s="2">
        <f t="shared" si="193"/>
        <v>893.8862492433476</v>
      </c>
      <c r="J136">
        <v>7.54</v>
      </c>
      <c r="L136">
        <f t="shared" si="194"/>
        <v>1.0598348221810214</v>
      </c>
      <c r="N136">
        <f t="shared" si="195"/>
        <v>85208.60003370976</v>
      </c>
      <c r="R136">
        <v>557</v>
      </c>
      <c r="S136" s="2">
        <f t="shared" si="196"/>
        <v>230.9344345215884</v>
      </c>
      <c r="W136">
        <v>740</v>
      </c>
      <c r="X136">
        <f t="shared" si="197"/>
        <v>306.80696866422875</v>
      </c>
      <c r="AB136">
        <v>355</v>
      </c>
      <c r="AC136">
        <f t="shared" si="198"/>
        <v>147.18442415648812</v>
      </c>
      <c r="AG136">
        <v>74</v>
      </c>
      <c r="AH136" s="2">
        <f t="shared" si="199"/>
        <v>30.68069686642288</v>
      </c>
      <c r="AL136">
        <v>201</v>
      </c>
      <c r="AM136" s="2">
        <f t="shared" si="200"/>
        <v>83.33540635339187</v>
      </c>
    </row>
    <row r="137" spans="2:39" ht="12">
      <c r="B137" t="s">
        <v>132</v>
      </c>
      <c r="C137">
        <v>102793</v>
      </c>
      <c r="G137">
        <v>2951</v>
      </c>
      <c r="H137" s="2">
        <f t="shared" si="193"/>
        <v>956.9393506042888</v>
      </c>
      <c r="J137">
        <v>11.9</v>
      </c>
      <c r="L137">
        <f t="shared" si="194"/>
        <v>1.151693915388505</v>
      </c>
      <c r="N137">
        <f t="shared" si="195"/>
        <v>118386.0726445306</v>
      </c>
      <c r="R137">
        <v>742</v>
      </c>
      <c r="S137" s="2">
        <f t="shared" si="196"/>
        <v>240.61301191066838</v>
      </c>
      <c r="W137">
        <v>1081</v>
      </c>
      <c r="X137">
        <f t="shared" si="197"/>
        <v>350.5426763819845</v>
      </c>
      <c r="AB137">
        <v>531</v>
      </c>
      <c r="AC137">
        <f t="shared" si="198"/>
        <v>172.1907133754244</v>
      </c>
      <c r="AG137">
        <v>119</v>
      </c>
      <c r="AH137" s="2">
        <f t="shared" si="199"/>
        <v>38.5888792686921</v>
      </c>
      <c r="AL137">
        <v>295</v>
      </c>
      <c r="AM137" s="2">
        <f t="shared" si="200"/>
        <v>95.66150743079133</v>
      </c>
    </row>
    <row r="138" spans="2:39" ht="12">
      <c r="B138" t="s">
        <v>133</v>
      </c>
      <c r="C138">
        <v>48329</v>
      </c>
      <c r="G138">
        <v>1401</v>
      </c>
      <c r="H138" s="2">
        <f t="shared" si="193"/>
        <v>966.2935297647375</v>
      </c>
      <c r="J138">
        <v>10.73</v>
      </c>
      <c r="L138">
        <f t="shared" si="194"/>
        <v>1.127043654137873</v>
      </c>
      <c r="N138">
        <f t="shared" si="195"/>
        <v>54468.892760829265</v>
      </c>
      <c r="R138">
        <v>352</v>
      </c>
      <c r="S138" s="2">
        <f t="shared" si="196"/>
        <v>242.7803872071289</v>
      </c>
      <c r="W138">
        <v>537</v>
      </c>
      <c r="X138">
        <f t="shared" si="197"/>
        <v>370.37803389269385</v>
      </c>
      <c r="AB138">
        <v>257</v>
      </c>
      <c r="AC138">
        <f t="shared" si="198"/>
        <v>177.25727134156855</v>
      </c>
      <c r="AG138">
        <v>39</v>
      </c>
      <c r="AH138" s="2">
        <f t="shared" si="199"/>
        <v>26.898963355335304</v>
      </c>
      <c r="AL138">
        <v>143</v>
      </c>
      <c r="AM138" s="2">
        <f t="shared" si="200"/>
        <v>98.62953230289612</v>
      </c>
    </row>
    <row r="139" spans="2:39" ht="12">
      <c r="B139" t="s">
        <v>134</v>
      </c>
      <c r="C139">
        <v>88753</v>
      </c>
      <c r="G139">
        <v>2701</v>
      </c>
      <c r="H139" s="2">
        <f t="shared" si="193"/>
        <v>1014.4258034470196</v>
      </c>
      <c r="J139">
        <v>15.62</v>
      </c>
      <c r="L139">
        <f t="shared" si="194"/>
        <v>1.2300691050058992</v>
      </c>
      <c r="N139">
        <f t="shared" si="195"/>
        <v>109172.32327658856</v>
      </c>
      <c r="R139">
        <v>714</v>
      </c>
      <c r="S139" s="2">
        <f t="shared" si="196"/>
        <v>268.159949522833</v>
      </c>
      <c r="W139">
        <v>983</v>
      </c>
      <c r="X139">
        <f t="shared" si="197"/>
        <v>369.18939829263985</v>
      </c>
      <c r="AB139">
        <v>481</v>
      </c>
      <c r="AC139">
        <f t="shared" si="198"/>
        <v>180.65117047686653</v>
      </c>
      <c r="AG139">
        <v>100</v>
      </c>
      <c r="AH139" s="2">
        <f t="shared" si="199"/>
        <v>37.557415899556446</v>
      </c>
      <c r="AL139">
        <v>259</v>
      </c>
      <c r="AM139" s="2">
        <f t="shared" si="200"/>
        <v>97.27370717985119</v>
      </c>
    </row>
    <row r="140" spans="2:39" ht="12">
      <c r="B140" t="s">
        <v>135</v>
      </c>
      <c r="C140">
        <v>55997</v>
      </c>
      <c r="G140">
        <v>1648</v>
      </c>
      <c r="H140" s="2">
        <f t="shared" si="193"/>
        <v>981.0049347881733</v>
      </c>
      <c r="J140">
        <v>10.82</v>
      </c>
      <c r="L140">
        <f t="shared" si="194"/>
        <v>1.1289398280802292</v>
      </c>
      <c r="N140">
        <f t="shared" si="195"/>
        <v>63217.24355300859</v>
      </c>
      <c r="R140">
        <v>442</v>
      </c>
      <c r="S140" s="2">
        <f t="shared" si="196"/>
        <v>263.1093332380902</v>
      </c>
      <c r="W140">
        <v>549</v>
      </c>
      <c r="X140">
        <f t="shared" si="197"/>
        <v>326.80322160115725</v>
      </c>
      <c r="AB140">
        <v>263</v>
      </c>
      <c r="AC140">
        <f t="shared" si="198"/>
        <v>156.55600597651068</v>
      </c>
      <c r="AG140">
        <v>54</v>
      </c>
      <c r="AH140" s="2">
        <f t="shared" si="199"/>
        <v>32.14457917388432</v>
      </c>
      <c r="AL140">
        <v>160</v>
      </c>
      <c r="AM140" s="2">
        <f t="shared" si="200"/>
        <v>95.24319755224984</v>
      </c>
    </row>
    <row r="141" spans="3:63" ht="12">
      <c r="C141" s="1">
        <f>SUM(C133:C140)</f>
        <v>665154</v>
      </c>
      <c r="G141" s="1">
        <f>SUM(G133:G140)</f>
        <v>18264</v>
      </c>
      <c r="H141" s="1">
        <f t="shared" si="193"/>
        <v>915.2767629751908</v>
      </c>
      <c r="I141">
        <f>(H141/1457.59)*100</f>
        <v>62.79384209381176</v>
      </c>
      <c r="J141">
        <f>(L141-1)*(47.464)+4.7</f>
        <v>11.27816934123527</v>
      </c>
      <c r="L141" s="1">
        <f>N141/C141</f>
        <v>1.1385928143695279</v>
      </c>
      <c r="N141" s="1">
        <f>SUM(N133:N140)</f>
        <v>757339.564849149</v>
      </c>
      <c r="P141">
        <f>I141*L141</f>
        <v>71.49661739466886</v>
      </c>
      <c r="R141" s="1">
        <f>SUM(R133:R140)</f>
        <v>4708</v>
      </c>
      <c r="S141" s="1">
        <f t="shared" si="196"/>
        <v>235.93533728028896</v>
      </c>
      <c r="T141">
        <f>(S141/361.6504)*100</f>
        <v>65.2385113580101</v>
      </c>
      <c r="U141">
        <f>T141*L141</f>
        <v>74.28010025239513</v>
      </c>
      <c r="W141" s="1">
        <f>SUM(W133:W140)</f>
        <v>6631</v>
      </c>
      <c r="X141" s="1">
        <f aca="true" t="shared" si="201" ref="X141:X149">(W141/3)/(C141/100000)</f>
        <v>332.3039977709423</v>
      </c>
      <c r="Y141">
        <f>(X141/569.2717)*100</f>
        <v>58.37353196565758</v>
      </c>
      <c r="Z141">
        <f>Y141*L141</f>
        <v>66.46368404546766</v>
      </c>
      <c r="AB141" s="1">
        <f>SUM(AB133:AB140)</f>
        <v>3282</v>
      </c>
      <c r="AC141" s="1">
        <f t="shared" si="198"/>
        <v>164.47318966735523</v>
      </c>
      <c r="AD141">
        <f>(AC141/245.5129)*100</f>
        <v>66.99166914135886</v>
      </c>
      <c r="AE141">
        <f>AD141*L141</f>
        <v>76.27623310697203</v>
      </c>
      <c r="AG141" s="1">
        <f>SUM(AG133:AG140)</f>
        <v>628</v>
      </c>
      <c r="AH141" s="1">
        <f t="shared" si="199"/>
        <v>31.47140862617279</v>
      </c>
      <c r="AI141">
        <f>(AH141/85.59867)*100</f>
        <v>36.76623553400162</v>
      </c>
      <c r="AJ141">
        <f>AI141*L141</f>
        <v>41.86177159043185</v>
      </c>
      <c r="AL141" s="1">
        <f>SUM(AL133:AL140)</f>
        <v>1752</v>
      </c>
      <c r="AM141" s="1">
        <f t="shared" si="200"/>
        <v>87.79921642206166</v>
      </c>
      <c r="AN141">
        <f>(AM141/164.1517)*100</f>
        <v>53.48663243942138</v>
      </c>
      <c r="AO141">
        <f>AN141*L141</f>
        <v>60.89949536034927</v>
      </c>
      <c r="AQ141" t="s">
        <v>127</v>
      </c>
      <c r="AR141">
        <f>C141</f>
        <v>665154</v>
      </c>
      <c r="AS141">
        <v>1755381</v>
      </c>
      <c r="AT141">
        <v>1312860</v>
      </c>
      <c r="AU141">
        <f>AS141+AT141</f>
        <v>3068241</v>
      </c>
      <c r="AV141">
        <f>AU141/AR141</f>
        <v>4.61282800674731</v>
      </c>
      <c r="AW141">
        <f>(AV141/4.9)*100</f>
        <v>94.1393470764757</v>
      </c>
      <c r="AX141">
        <f>(P141/99.5)*100</f>
        <v>71.85589687906419</v>
      </c>
      <c r="AY141">
        <f>(P141/99.5)*(4.878634078)*C141</f>
        <v>2331754.731295303</v>
      </c>
      <c r="AZ141">
        <f>AY141-AU141</f>
        <v>-736486.268704697</v>
      </c>
      <c r="BA141">
        <f>((L141-1)/2)+1</f>
        <v>1.069296407184764</v>
      </c>
      <c r="BB141">
        <f>BA141*I141</f>
        <v>67.14522974424031</v>
      </c>
      <c r="BC141">
        <f>(BB141/82)*(4.878634078)*C141</f>
        <v>2657184.8274696246</v>
      </c>
      <c r="BD141">
        <f>BC141-AU141</f>
        <v>-411056.1725303754</v>
      </c>
      <c r="BF141">
        <f>G141/3</f>
        <v>6088</v>
      </c>
      <c r="BG141">
        <f>AU141/BF141</f>
        <v>503.9817674113009</v>
      </c>
      <c r="BH141">
        <f>(BG141/504.1440988)*100</f>
        <v>99.96780059727259</v>
      </c>
      <c r="BI141">
        <f>(504.1440988-BG141)*BF141</f>
        <v>988.273494400129</v>
      </c>
      <c r="BJ141">
        <f>(H141/967.9913)*(504.1440988)*(BF141)</f>
        <v>2902086.2421724773</v>
      </c>
      <c r="BK141">
        <f>BJ141-AU141</f>
        <v>-166154.7578275227</v>
      </c>
    </row>
    <row r="142" spans="1:63" ht="12">
      <c r="A142" t="s">
        <v>144</v>
      </c>
      <c r="B142" t="s">
        <v>145</v>
      </c>
      <c r="C142" s="1">
        <v>288016</v>
      </c>
      <c r="G142" s="1">
        <v>8145</v>
      </c>
      <c r="H142" s="1">
        <f t="shared" si="193"/>
        <v>942.6559635575801</v>
      </c>
      <c r="I142">
        <f>(H142/1457.59)*100</f>
        <v>64.67223043226011</v>
      </c>
      <c r="J142">
        <v>32.28</v>
      </c>
      <c r="L142">
        <f aca="true" t="shared" si="202" ref="L142:L149">((J142-4.7)/(47.464))+1</f>
        <v>1.5810719703354121</v>
      </c>
      <c r="P142">
        <f>I142*L142</f>
        <v>102.25145079551929</v>
      </c>
      <c r="R142" s="1">
        <v>1777</v>
      </c>
      <c r="S142" s="1">
        <f t="shared" si="196"/>
        <v>205.65987074792142</v>
      </c>
      <c r="T142">
        <f>(S142/361.6504)*100</f>
        <v>56.867038097544324</v>
      </c>
      <c r="U142">
        <f>T142*L142</f>
        <v>89.91087997202335</v>
      </c>
      <c r="W142" s="1">
        <v>2971</v>
      </c>
      <c r="X142" s="1">
        <f t="shared" si="201"/>
        <v>343.8466381497324</v>
      </c>
      <c r="Y142">
        <f>(X142/569.2717)*100</f>
        <v>60.40114731677904</v>
      </c>
      <c r="Z142">
        <f>Y142*L142</f>
        <v>95.49856099865933</v>
      </c>
      <c r="AB142" s="1">
        <v>1518</v>
      </c>
      <c r="AC142" s="1">
        <f t="shared" si="198"/>
        <v>175.684684184212</v>
      </c>
      <c r="AD142">
        <f>(AC142/245.5129)*100</f>
        <v>71.55822939821573</v>
      </c>
      <c r="AE142">
        <f>AD142*L142</f>
        <v>113.13871074835036</v>
      </c>
      <c r="AG142" s="1">
        <v>331</v>
      </c>
      <c r="AH142" s="1">
        <f t="shared" si="199"/>
        <v>38.30805695979853</v>
      </c>
      <c r="AI142">
        <f>(AH142/85.59867)*100</f>
        <v>44.75309833645608</v>
      </c>
      <c r="AJ142">
        <f>AI142*L142</f>
        <v>70.75786936543507</v>
      </c>
      <c r="AL142" s="1">
        <v>761</v>
      </c>
      <c r="AM142" s="1">
        <f t="shared" si="200"/>
        <v>88.07381071421958</v>
      </c>
      <c r="AN142">
        <f>(AM142/164.1517)*100</f>
        <v>53.65391324867155</v>
      </c>
      <c r="AO142">
        <f>AN142*L142</f>
        <v>84.8306983362824</v>
      </c>
      <c r="AQ142" t="s">
        <v>144</v>
      </c>
      <c r="AR142">
        <f>C142</f>
        <v>288016</v>
      </c>
      <c r="AS142">
        <v>745909</v>
      </c>
      <c r="AT142">
        <v>383010</v>
      </c>
      <c r="AU142">
        <f>AS142+AT142</f>
        <v>1128919</v>
      </c>
      <c r="AV142">
        <f>AU142/AR142</f>
        <v>3.9196398811177158</v>
      </c>
      <c r="AW142">
        <f>(AV142/4.9)*100</f>
        <v>79.99265063505541</v>
      </c>
      <c r="AX142">
        <f>(P142/99.5)*100</f>
        <v>102.76527718142643</v>
      </c>
      <c r="AY142">
        <f>(P142/99.5)*(4.878634078)*C142</f>
        <v>1443980.2645515043</v>
      </c>
      <c r="AZ142">
        <f>AY142-AU142</f>
        <v>315061.2645515043</v>
      </c>
      <c r="BA142">
        <f>((L142-1)/2)+1</f>
        <v>1.290535985167706</v>
      </c>
      <c r="BB142">
        <f>BA142*I142</f>
        <v>83.4618406138897</v>
      </c>
      <c r="BC142">
        <f>(BB142/82)*(4.878634078)*C142</f>
        <v>1430174.2861945976</v>
      </c>
      <c r="BD142">
        <f>BC142-AU142</f>
        <v>301255.2861945976</v>
      </c>
      <c r="BF142">
        <f>G142/3</f>
        <v>2715</v>
      </c>
      <c r="BG142">
        <f>AU142/BF142</f>
        <v>415.80810313075506</v>
      </c>
      <c r="BH142">
        <f>(BG142/504.1440988)*100</f>
        <v>82.47802644531423</v>
      </c>
      <c r="BI142">
        <f>(504.1440988-BG142)*BF142</f>
        <v>239832.228242</v>
      </c>
      <c r="BJ142">
        <f>(H142/967.9913)*(504.1440988)*(BF142)</f>
        <v>1332926.760735436</v>
      </c>
      <c r="BK142">
        <f>BJ142-AU142</f>
        <v>204007.7607354361</v>
      </c>
    </row>
    <row r="143" spans="1:39" ht="12">
      <c r="A143" t="s">
        <v>136</v>
      </c>
      <c r="B143" t="s">
        <v>137</v>
      </c>
      <c r="C143">
        <v>53549</v>
      </c>
      <c r="G143">
        <v>1506</v>
      </c>
      <c r="H143" s="2">
        <f t="shared" si="193"/>
        <v>937.4591495639507</v>
      </c>
      <c r="J143">
        <v>27.39</v>
      </c>
      <c r="L143">
        <f t="shared" si="202"/>
        <v>1.478046519467386</v>
      </c>
      <c r="N143">
        <f aca="true" t="shared" si="203" ref="N143:N149">C143*L143</f>
        <v>79147.91307095905</v>
      </c>
      <c r="R143">
        <v>442</v>
      </c>
      <c r="S143" s="2">
        <f t="shared" si="196"/>
        <v>275.13741308583417</v>
      </c>
      <c r="W143">
        <v>494</v>
      </c>
      <c r="X143">
        <f t="shared" si="201"/>
        <v>307.50652050769696</v>
      </c>
      <c r="AB143">
        <v>247</v>
      </c>
      <c r="AC143">
        <f t="shared" si="198"/>
        <v>153.75326025384848</v>
      </c>
      <c r="AG143">
        <v>92</v>
      </c>
      <c r="AH143" s="2">
        <f t="shared" si="199"/>
        <v>57.2684208232958</v>
      </c>
      <c r="AL143">
        <v>134</v>
      </c>
      <c r="AM143" s="2">
        <f t="shared" si="200"/>
        <v>83.4126998948004</v>
      </c>
    </row>
    <row r="144" spans="2:39" ht="12">
      <c r="B144" t="s">
        <v>138</v>
      </c>
      <c r="C144">
        <v>75914</v>
      </c>
      <c r="G144">
        <v>1816</v>
      </c>
      <c r="H144" s="2">
        <f t="shared" si="193"/>
        <v>797.3935418148607</v>
      </c>
      <c r="J144">
        <v>10.83</v>
      </c>
      <c r="L144">
        <f t="shared" si="202"/>
        <v>1.1291505140738245</v>
      </c>
      <c r="N144">
        <f t="shared" si="203"/>
        <v>85718.33212540031</v>
      </c>
      <c r="R144">
        <v>498</v>
      </c>
      <c r="S144" s="2">
        <f t="shared" si="196"/>
        <v>218.66849329504439</v>
      </c>
      <c r="W144">
        <v>637</v>
      </c>
      <c r="X144">
        <f t="shared" si="201"/>
        <v>279.7024703392435</v>
      </c>
      <c r="AB144">
        <v>324</v>
      </c>
      <c r="AC144">
        <f t="shared" si="198"/>
        <v>142.2662486497879</v>
      </c>
      <c r="AG144">
        <v>65</v>
      </c>
      <c r="AH144" s="2">
        <f t="shared" si="199"/>
        <v>28.541068401963624</v>
      </c>
      <c r="AL144">
        <v>170</v>
      </c>
      <c r="AM144" s="2">
        <f t="shared" si="200"/>
        <v>74.64587120513563</v>
      </c>
    </row>
    <row r="145" spans="2:39" ht="12">
      <c r="B145" t="s">
        <v>139</v>
      </c>
      <c r="C145">
        <v>81548</v>
      </c>
      <c r="G145">
        <v>2347</v>
      </c>
      <c r="H145" s="2">
        <f t="shared" si="193"/>
        <v>959.3531825836727</v>
      </c>
      <c r="J145">
        <v>12.02</v>
      </c>
      <c r="L145">
        <f t="shared" si="202"/>
        <v>1.1542221473116467</v>
      </c>
      <c r="N145">
        <f t="shared" si="203"/>
        <v>94124.50766897017</v>
      </c>
      <c r="R145">
        <v>603</v>
      </c>
      <c r="S145" s="2">
        <f t="shared" si="196"/>
        <v>246.48060038259675</v>
      </c>
      <c r="W145">
        <v>778</v>
      </c>
      <c r="X145">
        <f t="shared" si="201"/>
        <v>318.01311293144323</v>
      </c>
      <c r="AB145">
        <v>375</v>
      </c>
      <c r="AC145">
        <f t="shared" si="198"/>
        <v>153.28395546181392</v>
      </c>
      <c r="AG145">
        <v>103</v>
      </c>
      <c r="AH145" s="2">
        <f t="shared" si="199"/>
        <v>42.10199310017822</v>
      </c>
      <c r="AL145">
        <v>204</v>
      </c>
      <c r="AM145" s="2">
        <f t="shared" si="200"/>
        <v>83.38647177122677</v>
      </c>
    </row>
    <row r="146" spans="2:39" ht="12">
      <c r="B146" t="s">
        <v>140</v>
      </c>
      <c r="C146">
        <v>85973</v>
      </c>
      <c r="G146">
        <v>2574</v>
      </c>
      <c r="H146" s="2">
        <f t="shared" si="193"/>
        <v>997.9877403370825</v>
      </c>
      <c r="J146">
        <v>15.59</v>
      </c>
      <c r="L146">
        <f t="shared" si="202"/>
        <v>1.2294370470251137</v>
      </c>
      <c r="N146">
        <f t="shared" si="203"/>
        <v>105698.3912438901</v>
      </c>
      <c r="R146">
        <v>625</v>
      </c>
      <c r="S146" s="2">
        <f t="shared" si="196"/>
        <v>242.3241405247384</v>
      </c>
      <c r="W146">
        <v>901</v>
      </c>
      <c r="X146">
        <f t="shared" si="201"/>
        <v>349.33448098046284</v>
      </c>
      <c r="AB146">
        <v>449</v>
      </c>
      <c r="AC146">
        <f t="shared" si="198"/>
        <v>174.08566255297205</v>
      </c>
      <c r="AG146">
        <v>111</v>
      </c>
      <c r="AH146" s="2">
        <f t="shared" si="199"/>
        <v>43.03676735719354</v>
      </c>
      <c r="AL146">
        <v>247</v>
      </c>
      <c r="AM146" s="2">
        <f t="shared" si="200"/>
        <v>95.7665003353766</v>
      </c>
    </row>
    <row r="147" spans="2:39" ht="12">
      <c r="B147" t="s">
        <v>141</v>
      </c>
      <c r="C147">
        <v>194973</v>
      </c>
      <c r="G147">
        <v>5112</v>
      </c>
      <c r="H147" s="2">
        <f t="shared" si="193"/>
        <v>873.9671646843409</v>
      </c>
      <c r="J147">
        <v>20.86</v>
      </c>
      <c r="L147">
        <f t="shared" si="202"/>
        <v>1.3404685656497557</v>
      </c>
      <c r="N147">
        <f t="shared" si="203"/>
        <v>261355.1776504298</v>
      </c>
      <c r="R147">
        <v>1374</v>
      </c>
      <c r="S147" s="2">
        <f t="shared" si="196"/>
        <v>234.90432008534515</v>
      </c>
      <c r="W147">
        <v>1733</v>
      </c>
      <c r="X147">
        <f t="shared" si="201"/>
        <v>296.280339670963</v>
      </c>
      <c r="AB147">
        <v>851</v>
      </c>
      <c r="AC147">
        <f t="shared" si="198"/>
        <v>145.49023027119995</v>
      </c>
      <c r="AG147">
        <v>197</v>
      </c>
      <c r="AH147" s="2">
        <f t="shared" si="199"/>
        <v>33.67987704280422</v>
      </c>
      <c r="AL147">
        <v>454</v>
      </c>
      <c r="AM147" s="2">
        <f t="shared" si="200"/>
        <v>77.6175846570209</v>
      </c>
    </row>
    <row r="148" spans="2:39" ht="12">
      <c r="B148" t="s">
        <v>142</v>
      </c>
      <c r="C148">
        <v>86006</v>
      </c>
      <c r="G148">
        <v>1947</v>
      </c>
      <c r="H148" s="2">
        <f t="shared" si="193"/>
        <v>754.5985163825779</v>
      </c>
      <c r="J148">
        <v>7.36</v>
      </c>
      <c r="L148">
        <f t="shared" si="202"/>
        <v>1.0560424742963088</v>
      </c>
      <c r="N148">
        <f t="shared" si="203"/>
        <v>90825.98904432834</v>
      </c>
      <c r="R148">
        <v>540</v>
      </c>
      <c r="S148" s="2">
        <f t="shared" si="196"/>
        <v>209.28772411227123</v>
      </c>
      <c r="W148">
        <v>728</v>
      </c>
      <c r="X148">
        <f t="shared" si="201"/>
        <v>282.15085769209895</v>
      </c>
      <c r="AB148">
        <v>334</v>
      </c>
      <c r="AC148">
        <f t="shared" si="198"/>
        <v>129.4483330620344</v>
      </c>
      <c r="AG148">
        <v>87</v>
      </c>
      <c r="AH148" s="2">
        <f t="shared" si="199"/>
        <v>33.718577773643695</v>
      </c>
      <c r="AL148">
        <v>213</v>
      </c>
      <c r="AM148" s="2">
        <f t="shared" si="200"/>
        <v>82.55238006650698</v>
      </c>
    </row>
    <row r="149" spans="2:39" ht="12">
      <c r="B149" t="s">
        <v>143</v>
      </c>
      <c r="C149">
        <v>73861</v>
      </c>
      <c r="G149">
        <v>1972</v>
      </c>
      <c r="H149" s="2">
        <f t="shared" si="193"/>
        <v>889.959969853283</v>
      </c>
      <c r="J149">
        <v>17.8</v>
      </c>
      <c r="L149">
        <f t="shared" si="202"/>
        <v>1.275998651609641</v>
      </c>
      <c r="N149">
        <f t="shared" si="203"/>
        <v>94246.5364065397</v>
      </c>
      <c r="R149">
        <v>510</v>
      </c>
      <c r="S149" s="2">
        <f t="shared" si="196"/>
        <v>230.1620611689525</v>
      </c>
      <c r="W149">
        <v>694</v>
      </c>
      <c r="X149">
        <f t="shared" si="201"/>
        <v>313.20092245343733</v>
      </c>
      <c r="AB149">
        <v>321</v>
      </c>
      <c r="AC149">
        <f t="shared" si="198"/>
        <v>144.86670908869363</v>
      </c>
      <c r="AG149">
        <v>97</v>
      </c>
      <c r="AH149" s="2">
        <f t="shared" si="199"/>
        <v>43.77592143801646</v>
      </c>
      <c r="AL149">
        <v>193</v>
      </c>
      <c r="AM149" s="2">
        <f t="shared" si="200"/>
        <v>87.10054471687809</v>
      </c>
    </row>
    <row r="150" spans="3:63" ht="12">
      <c r="C150" s="1">
        <f>SUM(C143:C149)</f>
        <v>651824</v>
      </c>
      <c r="G150" s="1">
        <f>SUM(G143:G149)</f>
        <v>17274</v>
      </c>
      <c r="H150" s="1">
        <f t="shared" si="193"/>
        <v>883.367289329635</v>
      </c>
      <c r="I150">
        <f>(H150/1457.59)*100</f>
        <v>60.60464803748894</v>
      </c>
      <c r="J150">
        <f>(L150-1)*(47.464)+4.7</f>
        <v>16.29925946267705</v>
      </c>
      <c r="L150" s="1">
        <f>N150/C150</f>
        <v>1.244380150486201</v>
      </c>
      <c r="N150" s="1">
        <f>SUM(N143:N149)</f>
        <v>811116.8472105175</v>
      </c>
      <c r="P150">
        <f>I150*L150</f>
        <v>75.41522104505374</v>
      </c>
      <c r="R150" s="1">
        <f>SUM(R143:R149)</f>
        <v>4592</v>
      </c>
      <c r="S150" s="1">
        <f t="shared" si="196"/>
        <v>234.82821538738477</v>
      </c>
      <c r="T150">
        <f>(S150/361.6504)*100</f>
        <v>64.93238093677894</v>
      </c>
      <c r="U150">
        <f>T150*L150</f>
        <v>80.80056596153631</v>
      </c>
      <c r="W150" s="1">
        <f>SUM(W143:W149)</f>
        <v>5965</v>
      </c>
      <c r="X150" s="1">
        <f>(W150/3)/(C150/100000)</f>
        <v>305.0414426798236</v>
      </c>
      <c r="Y150">
        <f>(X150/569.2717)*100</f>
        <v>53.58450853605117</v>
      </c>
      <c r="Z150">
        <f>Y150*L150</f>
        <v>66.67949879582048</v>
      </c>
      <c r="AB150" s="1">
        <f>SUM(AB143:AB149)</f>
        <v>2901</v>
      </c>
      <c r="AC150" s="1">
        <f t="shared" si="198"/>
        <v>148.3529296251749</v>
      </c>
      <c r="AD150">
        <f>(AC150/245.5129)*100</f>
        <v>60.425716785217766</v>
      </c>
      <c r="AE150">
        <f>AD150*L150</f>
        <v>75.19256254642585</v>
      </c>
      <c r="AG150" s="1">
        <f>SUM(AG143:AG149)</f>
        <v>752</v>
      </c>
      <c r="AH150" s="1">
        <f t="shared" si="199"/>
        <v>38.456188582603076</v>
      </c>
      <c r="AI150">
        <f>(AH150/85.59867)*100</f>
        <v>44.926151986477215</v>
      </c>
      <c r="AJ150">
        <f>AI150*L150</f>
        <v>55.90521176969846</v>
      </c>
      <c r="AL150" s="1">
        <f>SUM(AL143:AL149)</f>
        <v>1615</v>
      </c>
      <c r="AM150" s="1">
        <f t="shared" si="200"/>
        <v>82.58875606503189</v>
      </c>
      <c r="AN150">
        <f>(AM150/164.1517)*100</f>
        <v>50.312458576445984</v>
      </c>
      <c r="AO150">
        <f>AN150*L150</f>
        <v>62.60782477468861</v>
      </c>
      <c r="AQ150" t="s">
        <v>136</v>
      </c>
      <c r="AR150">
        <f>C150</f>
        <v>651824</v>
      </c>
      <c r="AS150">
        <v>116783</v>
      </c>
      <c r="AT150">
        <v>3405773</v>
      </c>
      <c r="AU150">
        <f>AS150+AT150</f>
        <v>3522556</v>
      </c>
      <c r="AV150">
        <f>AU150/AR150</f>
        <v>5.404152041041754</v>
      </c>
      <c r="AW150">
        <f>(AV150/4.9)*100</f>
        <v>110.28881716411743</v>
      </c>
      <c r="AX150">
        <f>(P150/99.5)*100</f>
        <v>75.79419200507914</v>
      </c>
      <c r="AY150">
        <f>(P150/99.5)*(4.878634078)*C150</f>
        <v>2410263.475813228</v>
      </c>
      <c r="AZ150">
        <f>AY150-AU150</f>
        <v>-1112292.5241867718</v>
      </c>
      <c r="BA150">
        <f>((L150-1)/2)+1</f>
        <v>1.1221900752431004</v>
      </c>
      <c r="BB150">
        <f>BA150*I150</f>
        <v>68.00993454127133</v>
      </c>
      <c r="BC150">
        <f>(BB150/82)*(4.878634078)*C150</f>
        <v>2637467.3772913697</v>
      </c>
      <c r="BD150">
        <f>BC150-AU150</f>
        <v>-885088.6227086303</v>
      </c>
      <c r="BF150">
        <f>G150/3</f>
        <v>5758</v>
      </c>
      <c r="BG150">
        <f>AU150/BF150</f>
        <v>611.7672803056616</v>
      </c>
      <c r="BH150">
        <f>(BG150/504.1440988)*100</f>
        <v>121.34770232594889</v>
      </c>
      <c r="BJ150">
        <f>(H150/967.9913)*(504.1440988)*(BF150)</f>
        <v>2649086.918117665</v>
      </c>
      <c r="BK150">
        <f>BJ150-AU150</f>
        <v>-873469.0818823348</v>
      </c>
    </row>
    <row r="151" spans="43:62" ht="12">
      <c r="AQ151" s="1" t="s">
        <v>103</v>
      </c>
      <c r="AR151" s="1">
        <f>SUM(AR118:AR150)</f>
        <v>4275462</v>
      </c>
      <c r="AS151" s="1">
        <f>SUM(AS118:AS150)</f>
        <v>8258713</v>
      </c>
      <c r="AT151" s="1">
        <f>SUM(AT118:AT150)</f>
        <v>12773201</v>
      </c>
      <c r="AU151" s="1">
        <f>SUM(AU118:AU150)</f>
        <v>21031914</v>
      </c>
      <c r="AV151" s="1">
        <f>AU151/AR151</f>
        <v>4.919214344555044</v>
      </c>
      <c r="AW151">
        <f>(AV151/4.9)*100</f>
        <v>100.39212948071518</v>
      </c>
      <c r="BE151" s="1">
        <f>SUM(BE118:BE150)</f>
        <v>21000</v>
      </c>
      <c r="BF151" s="1">
        <f>SUM(BF118:BF150)</f>
        <v>42301.333333333336</v>
      </c>
      <c r="BG151">
        <f>AU151/BF151</f>
        <v>497.19269684170706</v>
      </c>
      <c r="BH151">
        <f>(BG151/504.1440988)*100</f>
        <v>98.62114780777179</v>
      </c>
      <c r="BI151" s="1">
        <f>SUM(BI118:BI150)</f>
        <v>2074711.4388765334</v>
      </c>
      <c r="BJ151" s="1">
        <f>SUM(BJ118:BJ150)</f>
        <v>21933618.375298243</v>
      </c>
    </row>
    <row r="152" spans="1:2" ht="12">
      <c r="A152" s="1" t="s">
        <v>146</v>
      </c>
      <c r="B152" s="1"/>
    </row>
    <row r="154" spans="1:63" ht="12">
      <c r="A154" t="s">
        <v>148</v>
      </c>
      <c r="B154" t="s">
        <v>147</v>
      </c>
      <c r="C154" s="1">
        <v>239610</v>
      </c>
      <c r="G154" s="1">
        <v>7827</v>
      </c>
      <c r="H154" s="1">
        <f>(G154/3)/(C154/100000)</f>
        <v>1088.852719001711</v>
      </c>
      <c r="I154">
        <f>(H154/1457.59)*100</f>
        <v>74.70226325658868</v>
      </c>
      <c r="J154">
        <v>32.62</v>
      </c>
      <c r="L154">
        <f>((J154-4.7)/(47.464))+1</f>
        <v>1.5882352941176472</v>
      </c>
      <c r="P154">
        <f>I154*L154</f>
        <v>118.64477105458204</v>
      </c>
      <c r="R154">
        <v>1974</v>
      </c>
      <c r="S154" s="1">
        <f>(R154/3)/(C154/100000)</f>
        <v>274.61291264972243</v>
      </c>
      <c r="T154">
        <f>(S154/361.6504)*100</f>
        <v>75.93325284576554</v>
      </c>
      <c r="U154">
        <f>T154*L154</f>
        <v>120.5998721668041</v>
      </c>
      <c r="W154" s="1">
        <v>2830</v>
      </c>
      <c r="X154" s="1">
        <f>(W154/3)/(C154/100000)</f>
        <v>393.69531043501246</v>
      </c>
      <c r="Y154">
        <f>(X154/569.2717)*100</f>
        <v>69.15771685734816</v>
      </c>
      <c r="Z154">
        <f>Y154*L154</f>
        <v>109.83872677343533</v>
      </c>
      <c r="AB154" s="1">
        <v>1365</v>
      </c>
      <c r="AC154" s="1">
        <f>(AB154/3)/(C154/100000)</f>
        <v>189.89190768331872</v>
      </c>
      <c r="AD154">
        <f>(AC154/245.5129)*100</f>
        <v>77.34498174365531</v>
      </c>
      <c r="AE154">
        <f>AD154*L154</f>
        <v>122.84202982815845</v>
      </c>
      <c r="AG154" s="1">
        <v>376</v>
      </c>
      <c r="AH154" s="1">
        <f>(AG154/3)/(C154/100000)</f>
        <v>52.30722145708999</v>
      </c>
      <c r="AI154">
        <f>(AH154/85.59867)*100</f>
        <v>61.107516573668704</v>
      </c>
      <c r="AJ154">
        <f>AI154*L154</f>
        <v>97.05311455817971</v>
      </c>
      <c r="AL154" s="1">
        <v>806</v>
      </c>
      <c r="AM154" s="1">
        <f>(AL154/3)/(C154/100000)</f>
        <v>112.12665025110249</v>
      </c>
      <c r="AN154">
        <f>(AM154/164.1517)*100</f>
        <v>68.30672496910022</v>
      </c>
      <c r="AO154">
        <f>AN154*L154</f>
        <v>108.48715142151212</v>
      </c>
      <c r="AQ154" t="s">
        <v>148</v>
      </c>
      <c r="AR154">
        <f>C154</f>
        <v>239610</v>
      </c>
      <c r="AS154">
        <v>709484</v>
      </c>
      <c r="AT154">
        <v>0</v>
      </c>
      <c r="AU154">
        <f>AS154+AT154</f>
        <v>709484</v>
      </c>
      <c r="AV154">
        <f>AU154/AR154</f>
        <v>2.96099495012729</v>
      </c>
      <c r="AW154">
        <f>(AV154/4.9)*100</f>
        <v>60.42846836994469</v>
      </c>
      <c r="AX154">
        <f>(P154/99.5)*100</f>
        <v>119.24097593425331</v>
      </c>
      <c r="AY154">
        <f>(P154/99.5)*(4.878634078)*C154</f>
        <v>1393890.653802504</v>
      </c>
      <c r="AZ154">
        <f>AY154-AU154</f>
        <v>684406.6538025041</v>
      </c>
      <c r="BA154">
        <f>((L154-1)/2)+1</f>
        <v>1.2941176470588236</v>
      </c>
      <c r="BB154">
        <f>BA154*I154</f>
        <v>96.67351715558536</v>
      </c>
      <c r="BC154">
        <f>(BB154/82)*(4.878634078)*C154</f>
        <v>1378151.1477749236</v>
      </c>
      <c r="BD154">
        <f>BC154-AU154</f>
        <v>668667.1477749236</v>
      </c>
      <c r="BF154">
        <f>G154/3</f>
        <v>2609</v>
      </c>
      <c r="BG154">
        <f>AU154/BF154</f>
        <v>271.9371406669222</v>
      </c>
      <c r="BH154">
        <f>(BG154/504.1440988)*100</f>
        <v>53.94035977297096</v>
      </c>
      <c r="BI154">
        <f>(504.1440988-BG154)*BF154</f>
        <v>605827.9537692</v>
      </c>
      <c r="BJ154">
        <f>(H154/967.9913)*(504.1440988)*(BF154)</f>
        <v>1479539.121061363</v>
      </c>
      <c r="BK154">
        <f>BJ154-AU154</f>
        <v>770055.121061363</v>
      </c>
    </row>
    <row r="155" spans="1:63" ht="12">
      <c r="A155" t="s">
        <v>149</v>
      </c>
      <c r="B155" t="s">
        <v>149</v>
      </c>
      <c r="C155" s="1">
        <v>253463</v>
      </c>
      <c r="G155" s="1">
        <v>7537</v>
      </c>
      <c r="H155" s="1">
        <f>(G155/3)/(C155/100000)</f>
        <v>991.2031867899194</v>
      </c>
      <c r="I155">
        <f>(H155/1457.59)*100</f>
        <v>68.00288056242972</v>
      </c>
      <c r="J155">
        <v>29.3</v>
      </c>
      <c r="L155">
        <f>((J155-4.7)/(47.464))+1</f>
        <v>1.5182875442440587</v>
      </c>
      <c r="P155">
        <f>I155*L155</f>
        <v>103.24792653065346</v>
      </c>
      <c r="R155">
        <v>2002</v>
      </c>
      <c r="S155" s="1">
        <f>(R155/3)/(C155/100000)</f>
        <v>263.28629162178834</v>
      </c>
      <c r="T155">
        <f>(S155/361.6504)*100</f>
        <v>72.80132736526444</v>
      </c>
      <c r="U155">
        <f>T155*L155</f>
        <v>110.53334854311514</v>
      </c>
      <c r="W155" s="1">
        <v>2682</v>
      </c>
      <c r="X155" s="1">
        <f>(W155/3)/(C155/100000)</f>
        <v>352.7142028619562</v>
      </c>
      <c r="Y155">
        <f>(X155/569.2717)*100</f>
        <v>61.95885073190116</v>
      </c>
      <c r="Z155">
        <f>Y155*L155</f>
        <v>94.0713513219224</v>
      </c>
      <c r="AB155" s="1">
        <v>1361</v>
      </c>
      <c r="AC155" s="1">
        <f>(AB155/3)/(C155/100000)</f>
        <v>178.98733411451246</v>
      </c>
      <c r="AD155">
        <f>(AC155/245.5129)*100</f>
        <v>72.90343363404223</v>
      </c>
      <c r="AE155">
        <f>AD155*L155</f>
        <v>110.68837521918968</v>
      </c>
      <c r="AG155" s="1">
        <v>415</v>
      </c>
      <c r="AH155" s="1">
        <f>(AG155/3)/(C155/100000)</f>
        <v>54.57732818333774</v>
      </c>
      <c r="AI155">
        <f>(AH155/85.59867)*100</f>
        <v>63.75955161842788</v>
      </c>
      <c r="AJ155">
        <f>AI155*L155</f>
        <v>96.80533304884516</v>
      </c>
      <c r="AL155" s="1">
        <v>690</v>
      </c>
      <c r="AM155" s="1">
        <f>(AL155/3)/(C155/100000)</f>
        <v>90.74302758193504</v>
      </c>
      <c r="AN155">
        <f>(AM155/164.1517)*100</f>
        <v>55.279980397361115</v>
      </c>
      <c r="AO155">
        <f>AN155*L155</f>
        <v>83.9309056833691</v>
      </c>
      <c r="AQ155" t="s">
        <v>149</v>
      </c>
      <c r="AR155">
        <f>C155</f>
        <v>253463</v>
      </c>
      <c r="AS155">
        <v>475792</v>
      </c>
      <c r="AT155">
        <v>1513389</v>
      </c>
      <c r="AU155">
        <f>AS155+AT155</f>
        <v>1989181</v>
      </c>
      <c r="AV155">
        <f>AU155/AR155</f>
        <v>7.8480133194983095</v>
      </c>
      <c r="AW155">
        <f>(AV155/4.9)*100</f>
        <v>160.16353713261856</v>
      </c>
      <c r="AX155">
        <f>(P155/99.5)*100</f>
        <v>103.76676033231504</v>
      </c>
      <c r="AY155">
        <f>(P155/99.5)*(4.878634078)*C155</f>
        <v>1283131.2258418035</v>
      </c>
      <c r="AZ155">
        <f>AY155-AU155</f>
        <v>-706049.7741581965</v>
      </c>
      <c r="BA155">
        <f>((L155-1)/2)+1</f>
        <v>1.2591437721220293</v>
      </c>
      <c r="BB155">
        <f>BA155*I155</f>
        <v>85.62540354654159</v>
      </c>
      <c r="BC155">
        <f>(BB155/82)*(4.878634078)*C155</f>
        <v>1291224.0154466943</v>
      </c>
      <c r="BD155">
        <f>BC155-AU155</f>
        <v>-697956.9845533057</v>
      </c>
      <c r="BE155">
        <v>28797</v>
      </c>
      <c r="BF155">
        <f>G155/3</f>
        <v>2512.3333333333335</v>
      </c>
      <c r="BG155">
        <f>AU155/BF155</f>
        <v>791.7663526602096</v>
      </c>
      <c r="BH155">
        <f>(BG155/504.1440988)*100</f>
        <v>157.05159587205895</v>
      </c>
      <c r="BJ155">
        <f>(H155/967.9913)*(504.1440988)*(BF155)</f>
        <v>1296949.8526727357</v>
      </c>
      <c r="BK155">
        <f>BJ155-AU155</f>
        <v>-692231.1473272643</v>
      </c>
    </row>
    <row r="156" spans="1:63" ht="12">
      <c r="A156" t="s">
        <v>150</v>
      </c>
      <c r="B156" t="s">
        <v>150</v>
      </c>
      <c r="C156" s="1">
        <v>305620</v>
      </c>
      <c r="G156" s="1">
        <v>9625</v>
      </c>
      <c r="H156" s="1">
        <f>(G156/3)/(C156/100000)</f>
        <v>1049.7785921514735</v>
      </c>
      <c r="I156">
        <f>(H156/1457.59)*100</f>
        <v>72.02152814930629</v>
      </c>
      <c r="J156">
        <v>23.17</v>
      </c>
      <c r="L156">
        <f>((J156-4.7)/(47.464))+1</f>
        <v>1.3891370301702344</v>
      </c>
      <c r="P156">
        <f>I156*L156</f>
        <v>100.04777172164928</v>
      </c>
      <c r="R156">
        <v>2470</v>
      </c>
      <c r="S156" s="1">
        <f>(R156/3)/(C156/100000)</f>
        <v>269.39772702484566</v>
      </c>
      <c r="T156">
        <f>(S156/361.6504)*100</f>
        <v>74.4912011779458</v>
      </c>
      <c r="U156">
        <f>T156*L156</f>
        <v>103.47848597814509</v>
      </c>
      <c r="W156" s="1">
        <v>3523</v>
      </c>
      <c r="X156" s="1">
        <f>(W156/3)/(C156/100000)</f>
        <v>384.24623170385877</v>
      </c>
      <c r="Y156">
        <f>(X156/569.2717)*100</f>
        <v>67.49786291921042</v>
      </c>
      <c r="Z156">
        <f>Y156*L156</f>
        <v>93.76378083842955</v>
      </c>
      <c r="AB156" s="1">
        <v>1557</v>
      </c>
      <c r="AC156" s="1">
        <f>(AB156/3)/(C156/100000)</f>
        <v>169.81872914076303</v>
      </c>
      <c r="AD156">
        <f>(AC156/245.5129)*100</f>
        <v>69.16896388774806</v>
      </c>
      <c r="AE156">
        <f>AD156*L156</f>
        <v>96.08516907497854</v>
      </c>
      <c r="AG156" s="1">
        <v>511</v>
      </c>
      <c r="AH156" s="1">
        <f>(AG156/3)/(C156/100000)</f>
        <v>55.733699801496414</v>
      </c>
      <c r="AI156">
        <f>(AH156/85.59867)*100</f>
        <v>65.11047403130962</v>
      </c>
      <c r="AJ156">
        <f>AI156*L156</f>
        <v>90.44737052882961</v>
      </c>
      <c r="AL156" s="1">
        <v>1069</v>
      </c>
      <c r="AM156" s="1">
        <f>(AL156/3)/(C156/100000)</f>
        <v>116.59359116986235</v>
      </c>
      <c r="AN156">
        <f>(AM156/164.1517)*100</f>
        <v>71.02795229648085</v>
      </c>
      <c r="AO156">
        <f>AN156*L156</f>
        <v>98.66755871220649</v>
      </c>
      <c r="AQ156" t="s">
        <v>150</v>
      </c>
      <c r="AR156">
        <f>C156</f>
        <v>305620</v>
      </c>
      <c r="AS156">
        <v>742509</v>
      </c>
      <c r="AT156">
        <v>1376702</v>
      </c>
      <c r="AU156">
        <f>AS156+AT156</f>
        <v>2119211</v>
      </c>
      <c r="AV156">
        <f>AU156/AR156</f>
        <v>6.934137163798181</v>
      </c>
      <c r="AW156">
        <f>(AV156/4.9)*100</f>
        <v>141.51300334282</v>
      </c>
      <c r="AX156">
        <f>(P156/99.5)*100</f>
        <v>100.5505243433661</v>
      </c>
      <c r="AY156">
        <f>(P156/99.5)*(4.878634078)*C156</f>
        <v>1499216.5097287176</v>
      </c>
      <c r="AZ156">
        <f>AY156-AU156</f>
        <v>-619994.4902712824</v>
      </c>
      <c r="BA156">
        <f>((L156-1)/2)+1</f>
        <v>1.194568515085117</v>
      </c>
      <c r="BB156">
        <f>BA156*I156</f>
        <v>86.03464993547777</v>
      </c>
      <c r="BC156">
        <f>(BB156/82)*(4.878634078)*C156</f>
        <v>1564370.2923300795</v>
      </c>
      <c r="BD156">
        <f>BC156-AU156</f>
        <v>-554840.7076699205</v>
      </c>
      <c r="BF156">
        <f>G156/3</f>
        <v>3208.3333333333335</v>
      </c>
      <c r="BG156">
        <f>AU156/BF156</f>
        <v>660.5332987012987</v>
      </c>
      <c r="BH156">
        <f>(BG156/504.1440988)*100</f>
        <v>131.02073400711177</v>
      </c>
      <c r="BJ156">
        <f>(H156/967.9913)*(504.1440988)*(BF156)</f>
        <v>1754124.560810437</v>
      </c>
      <c r="BK156">
        <f>BJ156-AU156</f>
        <v>-365086.43918956304</v>
      </c>
    </row>
    <row r="157" spans="1:63" ht="12">
      <c r="A157" t="s">
        <v>151</v>
      </c>
      <c r="B157" t="s">
        <v>151</v>
      </c>
      <c r="C157" s="1">
        <v>286305</v>
      </c>
      <c r="G157" s="1">
        <v>9543</v>
      </c>
      <c r="H157" s="1">
        <f>(G157/3)/(C157/100000)</f>
        <v>1111.05289813311</v>
      </c>
      <c r="I157">
        <f>(H157/1457.59)*100</f>
        <v>76.2253375869147</v>
      </c>
      <c r="J157">
        <v>34.19</v>
      </c>
      <c r="L157">
        <f>((J157-4.7)/(47.464))+1</f>
        <v>1.6213129951120848</v>
      </c>
      <c r="P157">
        <f>I157*L157</f>
        <v>123.58513038647045</v>
      </c>
      <c r="R157">
        <v>2305</v>
      </c>
      <c r="S157" s="1">
        <f>(R157/3)/(C157/100000)</f>
        <v>268.36182858606503</v>
      </c>
      <c r="T157">
        <f>(S157/361.6504)*100</f>
        <v>74.20476476344697</v>
      </c>
      <c r="U157">
        <f>T157*L157</f>
        <v>120.3091494102119</v>
      </c>
      <c r="W157" s="1">
        <v>3689</v>
      </c>
      <c r="X157" s="1">
        <f>(W157/3)/(C157/100000)</f>
        <v>429.49535169370665</v>
      </c>
      <c r="Y157">
        <f>(X157/569.2717)*100</f>
        <v>75.44646109998207</v>
      </c>
      <c r="Z157">
        <f>Y157*L157</f>
        <v>122.32232781661934</v>
      </c>
      <c r="AB157" s="1">
        <v>1733</v>
      </c>
      <c r="AC157" s="1">
        <f>(AB157/3)/(C157/100000)</f>
        <v>201.7661817525599</v>
      </c>
      <c r="AD157">
        <f>(AC157/245.5129)*100</f>
        <v>82.18149911982626</v>
      </c>
      <c r="AE157">
        <f>AD157*L157</f>
        <v>133.24193248076668</v>
      </c>
      <c r="AG157" s="1">
        <v>536</v>
      </c>
      <c r="AH157" s="1">
        <f>(AG157/3)/(C157/100000)</f>
        <v>62.40431241741034</v>
      </c>
      <c r="AI157">
        <f>(AH157/85.59867)*100</f>
        <v>72.90336686003455</v>
      </c>
      <c r="AJ157">
        <f>AI157*L157</f>
        <v>118.19917607759773</v>
      </c>
      <c r="AL157" s="1">
        <v>1103</v>
      </c>
      <c r="AM157" s="1">
        <f>(AL157/3)/(C157/100000)</f>
        <v>128.41782947090226</v>
      </c>
      <c r="AN157">
        <f>(AM157/164.1517)*100</f>
        <v>78.23119070402697</v>
      </c>
      <c r="AO157">
        <f>AN157*L157</f>
        <v>126.83724611153066</v>
      </c>
      <c r="AQ157" t="s">
        <v>151</v>
      </c>
      <c r="AR157">
        <f>C157</f>
        <v>286305</v>
      </c>
      <c r="AS157">
        <v>953510</v>
      </c>
      <c r="AT157">
        <v>451353</v>
      </c>
      <c r="AU157">
        <f>AS157+AT157</f>
        <v>1404863</v>
      </c>
      <c r="AV157">
        <f>AU157/AR157</f>
        <v>4.906875534831736</v>
      </c>
      <c r="AW157">
        <f>(AV157/4.9)*100</f>
        <v>100.14031703738236</v>
      </c>
      <c r="AX157">
        <f>(P157/99.5)*100</f>
        <v>124.20616119243262</v>
      </c>
      <c r="AY157">
        <f>(P157/99.5)*(4.878634078)*C157</f>
        <v>1734883.5016287612</v>
      </c>
      <c r="AZ157">
        <f>AY157-AU157</f>
        <v>330020.5016287612</v>
      </c>
      <c r="BA157">
        <f>((L157-1)/2)+1</f>
        <v>1.3106564975560424</v>
      </c>
      <c r="BB157">
        <f>BA157*I157</f>
        <v>99.90523398669258</v>
      </c>
      <c r="BC157">
        <f>(BB157/82)*(4.878634078)*C157</f>
        <v>1701772.755502012</v>
      </c>
      <c r="BD157">
        <f>BC157-AU157</f>
        <v>296909.7555020121</v>
      </c>
      <c r="BF157">
        <f>G157/3</f>
        <v>3181</v>
      </c>
      <c r="BG157">
        <f>AU157/BF157</f>
        <v>441.64193649795664</v>
      </c>
      <c r="BH157">
        <f>(BG157/504.1440988)*100</f>
        <v>87.60232194509159</v>
      </c>
      <c r="BI157">
        <f>(504.1440988-BG157)*BF157</f>
        <v>198819.37828279994</v>
      </c>
      <c r="BJ157">
        <f>(H157/967.9913)*(504.1440988)*(BF157)</f>
        <v>1840694.1819374855</v>
      </c>
      <c r="BK157">
        <f>BJ157-AU157</f>
        <v>435831.18193748547</v>
      </c>
    </row>
    <row r="158" spans="1:19" ht="12">
      <c r="A158" t="s">
        <v>152</v>
      </c>
      <c r="D158" t="s">
        <v>153</v>
      </c>
      <c r="G158" s="2"/>
      <c r="H158" s="2"/>
      <c r="S158" s="2"/>
    </row>
    <row r="159" spans="4:19" ht="12">
      <c r="D159" t="s">
        <v>154</v>
      </c>
      <c r="G159" s="2"/>
      <c r="H159" s="2"/>
      <c r="S159" s="2"/>
    </row>
    <row r="160" spans="5:63" ht="12">
      <c r="E160" s="1">
        <v>396780</v>
      </c>
      <c r="G160" s="1">
        <v>12000</v>
      </c>
      <c r="H160" s="1">
        <f>(G160/3)/(E160/100000)</f>
        <v>1008.1153283935682</v>
      </c>
      <c r="I160">
        <f>(H160/1457.59)*100</f>
        <v>69.16316168425746</v>
      </c>
      <c r="K160">
        <v>33.59</v>
      </c>
      <c r="L160">
        <f>((K160-4.7)/(47.464))+1</f>
        <v>1.6086718354963763</v>
      </c>
      <c r="N160" s="1"/>
      <c r="P160">
        <f>I160*L160</f>
        <v>111.26083025534709</v>
      </c>
      <c r="R160" s="1">
        <v>2969</v>
      </c>
      <c r="S160" s="1">
        <f>(R160/3)/(E160/100000)</f>
        <v>249.42453416670867</v>
      </c>
      <c r="T160">
        <f>(S160/361.6504)*100</f>
        <v>68.96841097554673</v>
      </c>
      <c r="U160">
        <f>T160*L160</f>
        <v>110.94754027530118</v>
      </c>
      <c r="W160" s="1">
        <v>4430</v>
      </c>
      <c r="X160" s="1">
        <f>(W160/3)/(E160/100000)</f>
        <v>372.1625753986256</v>
      </c>
      <c r="Y160">
        <f>(X160/569.2717)*100</f>
        <v>65.37521106329818</v>
      </c>
      <c r="Z160">
        <f>Y160*L160</f>
        <v>105.16726077715889</v>
      </c>
      <c r="AB160" s="1">
        <v>2166</v>
      </c>
      <c r="AC160" s="1">
        <f>(AB160/3)/(E160/100000)</f>
        <v>181.96481677503905</v>
      </c>
      <c r="AD160">
        <f>(AC160/245.5129)*100</f>
        <v>74.116193802867</v>
      </c>
      <c r="AE160">
        <f>AD160*L160</f>
        <v>119.22863352486321</v>
      </c>
      <c r="AG160" s="1">
        <v>554</v>
      </c>
      <c r="AH160" s="1">
        <f>(AG160/3)/(E160/100000)</f>
        <v>46.54132432750306</v>
      </c>
      <c r="AI160">
        <f>(AH160/85.59867)*100</f>
        <v>54.37155078169212</v>
      </c>
      <c r="AJ160">
        <f>AI160*L160</f>
        <v>87.4659823947691</v>
      </c>
      <c r="AL160" s="1">
        <v>1247</v>
      </c>
      <c r="AM160" s="1">
        <f>(AL160/3)/(E160/100000)</f>
        <v>104.75998454223163</v>
      </c>
      <c r="AN160">
        <f>(AM160/164.1517)*100</f>
        <v>63.819006773753564</v>
      </c>
      <c r="AO160">
        <f>AN160*L160</f>
        <v>102.66383876628981</v>
      </c>
      <c r="AQ160" t="s">
        <v>152</v>
      </c>
      <c r="AR160">
        <f>E160</f>
        <v>396780</v>
      </c>
      <c r="AS160">
        <v>915199</v>
      </c>
      <c r="AT160">
        <v>1801199</v>
      </c>
      <c r="AU160">
        <f>AS160+AT160</f>
        <v>2716398</v>
      </c>
      <c r="AV160">
        <f>AU160/AR160</f>
        <v>6.84610615454408</v>
      </c>
      <c r="AW160">
        <f>(AV160/4.9)*100</f>
        <v>139.71645213355265</v>
      </c>
      <c r="AX160">
        <f>(P160/99.5)*100</f>
        <v>111.81992990487144</v>
      </c>
      <c r="AY160">
        <f>(P160/99.5)*(4.878634078)*E160</f>
        <v>2164548.0641695107</v>
      </c>
      <c r="AZ160">
        <f>AY160-AU160</f>
        <v>-551849.9358304893</v>
      </c>
      <c r="BA160">
        <f>((L160-1)/2)+1</f>
        <v>1.3043359177481881</v>
      </c>
      <c r="BB160">
        <f>BA160*I160</f>
        <v>90.21199596980227</v>
      </c>
      <c r="BC160">
        <f>(BB160/82)*(4.878634078)*E160</f>
        <v>2129602.056948905</v>
      </c>
      <c r="BD160">
        <f>BC160-AU160</f>
        <v>-586795.9430510951</v>
      </c>
      <c r="BF160">
        <f>G160/3</f>
        <v>4000</v>
      </c>
      <c r="BG160">
        <f>AU160/BF160</f>
        <v>679.0995</v>
      </c>
      <c r="BH160">
        <f>(BG160/504.1440988)*100</f>
        <v>134.70345117922463</v>
      </c>
      <c r="BJ160">
        <f>(H160/967.9913)*(504.1440988)*(BF160)</f>
        <v>2100165.1304900837</v>
      </c>
      <c r="BK160">
        <f>BJ160-AU160</f>
        <v>-616232.8695099163</v>
      </c>
    </row>
    <row r="161" spans="1:63" ht="12">
      <c r="A161" t="s">
        <v>155</v>
      </c>
      <c r="D161" t="s">
        <v>155</v>
      </c>
      <c r="E161" s="1">
        <v>266619</v>
      </c>
      <c r="G161" s="1">
        <v>5826</v>
      </c>
      <c r="H161" s="1">
        <f>(G161/3)/(E161/100000)</f>
        <v>728.3801979603854</v>
      </c>
      <c r="I161">
        <f>(H161/1457.59)*100</f>
        <v>49.971541926082466</v>
      </c>
      <c r="K161">
        <v>52.164</v>
      </c>
      <c r="L161">
        <f>((K161-4.7)/(47.464))+1</f>
        <v>2</v>
      </c>
      <c r="P161">
        <f>I161*L161</f>
        <v>99.94308385216493</v>
      </c>
      <c r="R161" s="1">
        <v>1332</v>
      </c>
      <c r="S161" s="1">
        <f>(R161/3)/(E161/100000)</f>
        <v>166.52976719588628</v>
      </c>
      <c r="T161">
        <f>(S161/361.6504)*100</f>
        <v>46.047167982086094</v>
      </c>
      <c r="U161">
        <f>T161*L161</f>
        <v>92.09433596417219</v>
      </c>
      <c r="W161" s="1">
        <v>2120</v>
      </c>
      <c r="X161" s="1">
        <f>(W161/3)/(E161/100000)</f>
        <v>265.04737721867787</v>
      </c>
      <c r="Y161">
        <f>(X161/569.2717)*100</f>
        <v>46.55902923308464</v>
      </c>
      <c r="Z161">
        <f>Y161*L161</f>
        <v>93.11805846616927</v>
      </c>
      <c r="AB161" s="1">
        <v>1072</v>
      </c>
      <c r="AC161" s="1">
        <f>(AB161/3)/(E161/100000)</f>
        <v>134.02395678227484</v>
      </c>
      <c r="AD161">
        <f>(AC161/245.5129)*100</f>
        <v>54.589374644784385</v>
      </c>
      <c r="AE161">
        <f>AD161*L161</f>
        <v>109.17874928956877</v>
      </c>
      <c r="AG161" s="1">
        <v>262</v>
      </c>
      <c r="AH161" s="1">
        <f>(AG161/3)/(E161/100000)</f>
        <v>32.75585510910075</v>
      </c>
      <c r="AI161">
        <f>(AH161/85.59867)*100</f>
        <v>38.26678044074838</v>
      </c>
      <c r="AJ161">
        <f>AI161*L161</f>
        <v>76.53356088149675</v>
      </c>
      <c r="AL161" s="1">
        <v>557</v>
      </c>
      <c r="AM161" s="1">
        <f>(AL161/3)/(E161/100000)</f>
        <v>69.63744769377526</v>
      </c>
      <c r="AN161">
        <f>(AM161/164.1517)*100</f>
        <v>42.422617428741376</v>
      </c>
      <c r="AO161">
        <f>AN161*L161</f>
        <v>84.84523485748275</v>
      </c>
      <c r="AQ161" t="s">
        <v>155</v>
      </c>
      <c r="AR161">
        <f>E161</f>
        <v>266619</v>
      </c>
      <c r="AS161">
        <v>475917</v>
      </c>
      <c r="AT161">
        <v>349174</v>
      </c>
      <c r="AU161">
        <f>AS161+AT161</f>
        <v>825091</v>
      </c>
      <c r="AV161">
        <f>AU161/AR161</f>
        <v>3.094644417689662</v>
      </c>
      <c r="AW161">
        <f>(AV161/4.9)*100</f>
        <v>63.15600852427882</v>
      </c>
      <c r="AX161">
        <f>(P161/99.5)*100</f>
        <v>100.44531040418588</v>
      </c>
      <c r="AY161">
        <f>(P161/99.5)*(4.878634078)*E161</f>
        <v>1306528.854382575</v>
      </c>
      <c r="AZ161">
        <f>AY161-AU161</f>
        <v>481437.854382575</v>
      </c>
      <c r="BA161">
        <f>((L161-1)/2)+1</f>
        <v>1.5</v>
      </c>
      <c r="BB161">
        <f>BA161*I161</f>
        <v>74.9573128891237</v>
      </c>
      <c r="BC161">
        <f>(BB161/82)*(4.878634078)*E161</f>
        <v>1189020.923881703</v>
      </c>
      <c r="BD161">
        <f>BC161-AU161</f>
        <v>363929.92388170306</v>
      </c>
      <c r="BF161">
        <f>G161/3</f>
        <v>1942</v>
      </c>
      <c r="BG161">
        <f>AU161/BF161</f>
        <v>424.8666323377961</v>
      </c>
      <c r="BH161">
        <f>(BG161/504.1440988)*100</f>
        <v>84.27483994141639</v>
      </c>
      <c r="BI161">
        <f>(504.1440988-BG161)*BF161</f>
        <v>153956.8398696</v>
      </c>
      <c r="BJ161">
        <f>(H161/967.9913)*(504.1440988)*(BF161)</f>
        <v>736699.8643654204</v>
      </c>
      <c r="BK161">
        <f>BJ161-AU161</f>
        <v>-88391.13563457958</v>
      </c>
    </row>
    <row r="162" spans="1:63" ht="12">
      <c r="A162" t="s">
        <v>156</v>
      </c>
      <c r="D162" t="s">
        <v>156</v>
      </c>
      <c r="E162" s="1">
        <v>337786</v>
      </c>
      <c r="G162" s="1">
        <v>10227</v>
      </c>
      <c r="H162" s="1">
        <f>(G162/3)/(E162/100000)</f>
        <v>1009.2188545410407</v>
      </c>
      <c r="I162">
        <f>(H162/1457.59)*100</f>
        <v>69.23887063859115</v>
      </c>
      <c r="K162">
        <v>31.4</v>
      </c>
      <c r="L162">
        <f>((K162-4.7)/(47.464))+1</f>
        <v>1.5625316028990393</v>
      </c>
      <c r="P162">
        <f>I162*L162</f>
        <v>108.18792352183706</v>
      </c>
      <c r="R162" s="1">
        <v>2550</v>
      </c>
      <c r="S162" s="1">
        <f>(R162/3)/(E162/100000)</f>
        <v>251.6386114285376</v>
      </c>
      <c r="T162">
        <f>(S162/361.6504)*100</f>
        <v>69.58062577244145</v>
      </c>
      <c r="U162">
        <f>T162*L162</f>
        <v>108.72192671893114</v>
      </c>
      <c r="W162" s="1">
        <v>3722</v>
      </c>
      <c r="X162" s="1">
        <f>(W162/3)/(E162/100000)</f>
        <v>367.29369087726155</v>
      </c>
      <c r="Y162">
        <f>(X162/569.2717)*100</f>
        <v>64.5199279846972</v>
      </c>
      <c r="Z162">
        <f>Y162*L162</f>
        <v>100.8144264928595</v>
      </c>
      <c r="AB162" s="1">
        <v>1847</v>
      </c>
      <c r="AC162" s="1">
        <f>(AB162/3)/(E162/100000)</f>
        <v>182.26530012098388</v>
      </c>
      <c r="AD162">
        <f>(AC162/245.5129)*100</f>
        <v>74.23858384670781</v>
      </c>
      <c r="AE162">
        <f>AD162*L162</f>
        <v>116.00013341495108</v>
      </c>
      <c r="AG162" s="1">
        <v>487</v>
      </c>
      <c r="AH162" s="1">
        <f>(AG162/3)/(E162/100000)</f>
        <v>48.05804069243052</v>
      </c>
      <c r="AI162">
        <f>(AH162/85.59867)*100</f>
        <v>56.14344322456238</v>
      </c>
      <c r="AJ162">
        <f>AI162*L162</f>
        <v>87.72590433394666</v>
      </c>
      <c r="AL162" s="1">
        <v>1055</v>
      </c>
      <c r="AM162" s="1">
        <f>(AL162/3)/(E162/100000)</f>
        <v>104.10930786553223</v>
      </c>
      <c r="AN162">
        <f>(AM162/164.1517)*100</f>
        <v>63.42261936095224</v>
      </c>
      <c r="AO162">
        <f>AN162*L162</f>
        <v>99.09984709012434</v>
      </c>
      <c r="AQ162" t="s">
        <v>156</v>
      </c>
      <c r="AR162">
        <f>E162</f>
        <v>337786</v>
      </c>
      <c r="AS162">
        <v>919415</v>
      </c>
      <c r="AT162">
        <v>184177</v>
      </c>
      <c r="AU162">
        <f>AS162+AT162</f>
        <v>1103592</v>
      </c>
      <c r="AV162">
        <f>AU162/AR162</f>
        <v>3.2671336289840314</v>
      </c>
      <c r="AW162">
        <f>(AV162/4.9)*100</f>
        <v>66.67619650987818</v>
      </c>
      <c r="AX162">
        <f>(P162/99.5)*100</f>
        <v>108.73158142898198</v>
      </c>
      <c r="AY162">
        <f>(P162/99.5)*(4.878634078)*E162</f>
        <v>1791825.01515739</v>
      </c>
      <c r="AZ162">
        <f>AY162-AU162</f>
        <v>688233.0151573899</v>
      </c>
      <c r="BA162">
        <f>((L162-1)/2)+1</f>
        <v>1.2812658014495195</v>
      </c>
      <c r="BB162">
        <f>BA162*I162</f>
        <v>88.7133970802141</v>
      </c>
      <c r="BC162">
        <f>(BB162/82)*(4.878634078)*E162</f>
        <v>1782851.818175911</v>
      </c>
      <c r="BD162">
        <f>BC162-AU162</f>
        <v>679259.818175911</v>
      </c>
      <c r="BE162">
        <v>64408</v>
      </c>
      <c r="BF162">
        <f>G162/3</f>
        <v>3409</v>
      </c>
      <c r="BG162">
        <f>AU162/BF162</f>
        <v>323.7289527720739</v>
      </c>
      <c r="BH162">
        <f>(BG162/504.1440988)*100</f>
        <v>64.21357574999624</v>
      </c>
      <c r="BI162">
        <f>(504.1440988-BG162)*BF162</f>
        <v>615035.2328092001</v>
      </c>
      <c r="BJ162">
        <f>(H162/967.9913)*(504.1440988)*(BF162)</f>
        <v>1791824.996029137</v>
      </c>
      <c r="BK162">
        <f>BJ162-AU162</f>
        <v>688232.9960291369</v>
      </c>
    </row>
    <row r="163" spans="1:63" ht="12">
      <c r="A163" t="s">
        <v>157</v>
      </c>
      <c r="B163" t="s">
        <v>157</v>
      </c>
      <c r="C163" s="1">
        <v>200886</v>
      </c>
      <c r="G163" s="1">
        <v>5425</v>
      </c>
      <c r="H163" s="1">
        <f aca="true" t="shared" si="204" ref="H163:H170">(G163/3)/(C163/100000)</f>
        <v>900.1788742537227</v>
      </c>
      <c r="I163">
        <f>(H163/1457.59)*100</f>
        <v>61.75803032771374</v>
      </c>
      <c r="J163">
        <v>17.08</v>
      </c>
      <c r="L163">
        <f aca="true" t="shared" si="205" ref="L163:L168">((J163-4.7)/(47.464))+1</f>
        <v>1.2608292600707904</v>
      </c>
      <c r="P163">
        <f>I163*L163</f>
        <v>77.86633168152075</v>
      </c>
      <c r="R163" s="1">
        <v>1514</v>
      </c>
      <c r="S163" s="1">
        <f aca="true" t="shared" si="206" ref="S163:S170">(R163/3)/(C163/100000)</f>
        <v>251.22042684242143</v>
      </c>
      <c r="T163">
        <f>(S163/361.6504)*100</f>
        <v>69.46499349715124</v>
      </c>
      <c r="U163">
        <f>T163*L163</f>
        <v>87.58349635183546</v>
      </c>
      <c r="W163" s="1">
        <v>1930</v>
      </c>
      <c r="X163" s="1">
        <f aca="true" t="shared" si="207" ref="X163:X168">(W163/3)/(C163/100000)</f>
        <v>320.2479681676839</v>
      </c>
      <c r="Y163">
        <f>(X163/569.2717)*100</f>
        <v>56.25573310032519</v>
      </c>
      <c r="Z163">
        <f>Y163*L163</f>
        <v>70.92887433962288</v>
      </c>
      <c r="AB163" s="1">
        <v>971</v>
      </c>
      <c r="AC163" s="1">
        <f aca="true" t="shared" si="208" ref="AC163:AC170">(AB163/3)/(C163/100000)</f>
        <v>161.11957362218706</v>
      </c>
      <c r="AD163">
        <f>(AC163/245.5129)*100</f>
        <v>65.62570586807742</v>
      </c>
      <c r="AE163">
        <f>AD163*L163</f>
        <v>82.74281017127139</v>
      </c>
      <c r="AG163" s="1">
        <v>214</v>
      </c>
      <c r="AH163" s="1">
        <f aca="true" t="shared" si="209" ref="AH163:AH170">(AG163/3)/(C163/100000)</f>
        <v>35.50936020097634</v>
      </c>
      <c r="AI163">
        <f>(AH163/85.59867)*100</f>
        <v>41.48354197673438</v>
      </c>
      <c r="AJ163">
        <f>AI163*L163</f>
        <v>52.30366353564158</v>
      </c>
      <c r="AL163" s="1">
        <v>543</v>
      </c>
      <c r="AM163" s="1">
        <f aca="true" t="shared" si="210" ref="AM163:AM170">(AL163/3)/(C163/100000)</f>
        <v>90.10085322023437</v>
      </c>
      <c r="AN163">
        <f>(AM163/164.1517)*100</f>
        <v>54.88877253189237</v>
      </c>
      <c r="AO163">
        <f>AN163*L163</f>
        <v>69.20537045757979</v>
      </c>
      <c r="AQ163" t="s">
        <v>157</v>
      </c>
      <c r="AR163">
        <f>C163</f>
        <v>200886</v>
      </c>
      <c r="AS163">
        <v>617364</v>
      </c>
      <c r="AT163">
        <v>276366</v>
      </c>
      <c r="AU163">
        <f>AS163+AT163</f>
        <v>893730</v>
      </c>
      <c r="AV163">
        <f>AU163/AR163</f>
        <v>4.44894119052597</v>
      </c>
      <c r="AW163">
        <f>(AV163/4.9)*100</f>
        <v>90.79471817399937</v>
      </c>
      <c r="AX163">
        <f>(P163/99.5)*100</f>
        <v>78.25761978042286</v>
      </c>
      <c r="AY163">
        <f>(P163/99.5)*(4.878634078)*C163</f>
        <v>766963.2434236897</v>
      </c>
      <c r="AZ163">
        <f>AY163-AU163</f>
        <v>-126766.75657631026</v>
      </c>
      <c r="BA163">
        <f>((L163-1)/2)+1</f>
        <v>1.1304146300353952</v>
      </c>
      <c r="BB163">
        <f>BA163*I163</f>
        <v>69.81218100461724</v>
      </c>
      <c r="BC163">
        <f>(BB163/82)*(4.878634078)*C163</f>
        <v>834382.6598208469</v>
      </c>
      <c r="BD163">
        <f>BC163-AU163</f>
        <v>-59347.340179153136</v>
      </c>
      <c r="BE163">
        <v>52000</v>
      </c>
      <c r="BF163">
        <f>G163/3</f>
        <v>1808.3333333333333</v>
      </c>
      <c r="BG163">
        <f>AU163/BF163</f>
        <v>494.22857142857146</v>
      </c>
      <c r="BH163">
        <f>(BG163/504.1440988)*100</f>
        <v>98.03319578766663</v>
      </c>
      <c r="BI163">
        <f>(504.1440988-BG163)*BF163</f>
        <v>17930.578663333272</v>
      </c>
      <c r="BJ163">
        <f>(H163/967.9913)*(504.1440988)*(BF163)</f>
        <v>847794.3896837262</v>
      </c>
      <c r="BK163">
        <f>BJ163-AU163</f>
        <v>-45935.610316273756</v>
      </c>
    </row>
    <row r="164" spans="1:39" ht="12">
      <c r="A164" t="s">
        <v>158</v>
      </c>
      <c r="B164" t="s">
        <v>159</v>
      </c>
      <c r="C164">
        <v>52170</v>
      </c>
      <c r="G164">
        <v>1732</v>
      </c>
      <c r="H164" s="2">
        <f t="shared" si="204"/>
        <v>1106.638553447064</v>
      </c>
      <c r="J164">
        <v>12.5</v>
      </c>
      <c r="L164">
        <f t="shared" si="205"/>
        <v>1.1643350750042136</v>
      </c>
      <c r="N164">
        <f>C164*L164</f>
        <v>60743.36086296983</v>
      </c>
      <c r="R164">
        <v>440</v>
      </c>
      <c r="S164" s="2">
        <f t="shared" si="206"/>
        <v>281.132196025813</v>
      </c>
      <c r="W164">
        <v>745</v>
      </c>
      <c r="X164">
        <f t="shared" si="207"/>
        <v>476.00792281643345</v>
      </c>
      <c r="AB164">
        <v>316</v>
      </c>
      <c r="AC164">
        <f t="shared" si="208"/>
        <v>201.90403169126571</v>
      </c>
      <c r="AG164">
        <v>71</v>
      </c>
      <c r="AH164" s="2">
        <f t="shared" si="209"/>
        <v>45.36451344961983</v>
      </c>
      <c r="AL164">
        <v>254</v>
      </c>
      <c r="AM164" s="2">
        <f t="shared" si="210"/>
        <v>162.28994952399208</v>
      </c>
    </row>
    <row r="165" spans="2:39" ht="12">
      <c r="B165" t="s">
        <v>160</v>
      </c>
      <c r="C165">
        <v>59123</v>
      </c>
      <c r="G165">
        <v>1906</v>
      </c>
      <c r="H165" s="2">
        <f t="shared" si="204"/>
        <v>1074.595898945137</v>
      </c>
      <c r="J165">
        <v>17.06</v>
      </c>
      <c r="L165">
        <f t="shared" si="205"/>
        <v>1.2604078880836003</v>
      </c>
      <c r="N165">
        <f>C165*L165</f>
        <v>74519.0955671667</v>
      </c>
      <c r="R165">
        <v>461</v>
      </c>
      <c r="S165" s="2">
        <f t="shared" si="206"/>
        <v>259.9101308571396</v>
      </c>
      <c r="W165">
        <v>854</v>
      </c>
      <c r="X165">
        <f t="shared" si="207"/>
        <v>481.4821079219029</v>
      </c>
      <c r="AB165">
        <v>410</v>
      </c>
      <c r="AC165">
        <f t="shared" si="208"/>
        <v>231.15651551285734</v>
      </c>
      <c r="AG165">
        <v>85</v>
      </c>
      <c r="AH165" s="2">
        <f t="shared" si="209"/>
        <v>47.922692240470425</v>
      </c>
      <c r="AL165">
        <v>274</v>
      </c>
      <c r="AM165" s="2">
        <f t="shared" si="210"/>
        <v>154.48020792810468</v>
      </c>
    </row>
    <row r="166" spans="2:39" ht="12">
      <c r="B166" t="s">
        <v>161</v>
      </c>
      <c r="C166">
        <v>39152</v>
      </c>
      <c r="G166">
        <v>1223</v>
      </c>
      <c r="H166" s="2">
        <f t="shared" si="204"/>
        <v>1041.2409753439588</v>
      </c>
      <c r="J166">
        <v>18.06</v>
      </c>
      <c r="L166">
        <f t="shared" si="205"/>
        <v>1.2814764874431148</v>
      </c>
      <c r="N166">
        <f>C166*L166</f>
        <v>50172.367436372835</v>
      </c>
      <c r="R166">
        <v>307</v>
      </c>
      <c r="S166" s="2">
        <f t="shared" si="206"/>
        <v>261.3744721427598</v>
      </c>
      <c r="W166">
        <v>540</v>
      </c>
      <c r="X166">
        <f t="shared" si="207"/>
        <v>459.7466285247242</v>
      </c>
      <c r="AB166">
        <v>258</v>
      </c>
      <c r="AC166">
        <f t="shared" si="208"/>
        <v>219.65672251736822</v>
      </c>
      <c r="AG166">
        <v>53</v>
      </c>
      <c r="AH166" s="2">
        <f t="shared" si="209"/>
        <v>45.12328020705626</v>
      </c>
      <c r="AL166">
        <v>184</v>
      </c>
      <c r="AM166" s="2">
        <f t="shared" si="210"/>
        <v>156.65440675657268</v>
      </c>
    </row>
    <row r="167" spans="2:39" ht="12">
      <c r="B167" t="s">
        <v>162</v>
      </c>
      <c r="C167">
        <v>96284</v>
      </c>
      <c r="G167">
        <v>2984</v>
      </c>
      <c r="H167" s="2">
        <f t="shared" si="204"/>
        <v>1033.0549900987355</v>
      </c>
      <c r="J167">
        <v>16.61</v>
      </c>
      <c r="L167">
        <f t="shared" si="205"/>
        <v>1.2509270183718186</v>
      </c>
      <c r="N167">
        <f>C167*L167</f>
        <v>120444.25703691218</v>
      </c>
      <c r="R167">
        <v>786</v>
      </c>
      <c r="S167" s="2">
        <f t="shared" si="206"/>
        <v>272.1116696439699</v>
      </c>
      <c r="W167">
        <v>1215</v>
      </c>
      <c r="X167">
        <f t="shared" si="207"/>
        <v>420.63063437331226</v>
      </c>
      <c r="AB167">
        <v>614</v>
      </c>
      <c r="AC167">
        <f t="shared" si="208"/>
        <v>212.5656045310401</v>
      </c>
      <c r="AG167">
        <v>138</v>
      </c>
      <c r="AH167" s="2">
        <f t="shared" si="209"/>
        <v>47.7753313115367</v>
      </c>
      <c r="AL167">
        <v>374</v>
      </c>
      <c r="AM167" s="2">
        <f t="shared" si="210"/>
        <v>129.4780718153241</v>
      </c>
    </row>
    <row r="168" spans="2:39" ht="12">
      <c r="B168" t="s">
        <v>163</v>
      </c>
      <c r="C168">
        <v>42292</v>
      </c>
      <c r="G168">
        <v>1426</v>
      </c>
      <c r="H168" s="2">
        <f t="shared" si="204"/>
        <v>1123.9320281219457</v>
      </c>
      <c r="J168">
        <v>16.17</v>
      </c>
      <c r="L168">
        <f t="shared" si="205"/>
        <v>1.2416568346536323</v>
      </c>
      <c r="N168">
        <f>C168*L168</f>
        <v>52512.15085117142</v>
      </c>
      <c r="R168">
        <v>396</v>
      </c>
      <c r="S168" s="2">
        <f t="shared" si="206"/>
        <v>312.1157665752388</v>
      </c>
      <c r="W168">
        <v>590</v>
      </c>
      <c r="X168">
        <f t="shared" si="207"/>
        <v>465.0209653519972</v>
      </c>
      <c r="AB168">
        <v>287</v>
      </c>
      <c r="AC168">
        <f t="shared" si="208"/>
        <v>226.20511365427663</v>
      </c>
      <c r="AG168">
        <v>52</v>
      </c>
      <c r="AH168" s="2">
        <f t="shared" si="209"/>
        <v>40.98489864119297</v>
      </c>
      <c r="AL168">
        <v>178</v>
      </c>
      <c r="AM168" s="2">
        <f t="shared" si="210"/>
        <v>140.29446073331442</v>
      </c>
    </row>
    <row r="169" spans="3:63" ht="12">
      <c r="C169" s="1">
        <f>SUM(C164:C168)</f>
        <v>289021</v>
      </c>
      <c r="G169" s="1">
        <f>SUM(G164:G168)</f>
        <v>9271</v>
      </c>
      <c r="H169" s="1">
        <f t="shared" si="204"/>
        <v>1069.2417967321867</v>
      </c>
      <c r="I169">
        <f>(H169/1457.59)*100</f>
        <v>73.35682851365519</v>
      </c>
      <c r="J169">
        <f>(L169-1)*(47.464)+4.7</f>
        <v>16.092212607388387</v>
      </c>
      <c r="L169" s="1">
        <f>N169/C169</f>
        <v>1.240017963243477</v>
      </c>
      <c r="N169" s="1">
        <f>SUM(N164:N168)</f>
        <v>358391.23175459297</v>
      </c>
      <c r="P169">
        <f>I169*L169</f>
        <v>90.96378508350372</v>
      </c>
      <c r="R169" s="1">
        <f>SUM(R164:R168)</f>
        <v>2390</v>
      </c>
      <c r="S169" s="1">
        <f t="shared" si="206"/>
        <v>275.6431770240455</v>
      </c>
      <c r="T169">
        <f>(S169/361.6504)*100</f>
        <v>76.21813138435502</v>
      </c>
      <c r="U169">
        <f>T169*L169</f>
        <v>94.51185204145163</v>
      </c>
      <c r="W169" s="1">
        <f>SUM(W164:W168)</f>
        <v>3944</v>
      </c>
      <c r="X169" s="1">
        <f>(W169/3)/(C169/100000)</f>
        <v>454.8689080262911</v>
      </c>
      <c r="Y169">
        <f>(X169/569.2717)*100</f>
        <v>79.90365725650706</v>
      </c>
      <c r="Z169">
        <f>Y169*L169</f>
        <v>99.08197032691875</v>
      </c>
      <c r="AB169" s="1">
        <f>SUM(AB164:AB168)</f>
        <v>1885</v>
      </c>
      <c r="AC169" s="1">
        <f t="shared" si="208"/>
        <v>217.40058104197735</v>
      </c>
      <c r="AD169">
        <f>(AC169/245.5129)*100</f>
        <v>88.54955525431754</v>
      </c>
      <c r="AE169">
        <f>AD169*L169</f>
        <v>109.80303915257456</v>
      </c>
      <c r="AG169" s="1">
        <f>SUM(AG164:AG168)</f>
        <v>399</v>
      </c>
      <c r="AH169" s="1">
        <f t="shared" si="209"/>
        <v>46.017417419495466</v>
      </c>
      <c r="AI169">
        <f>(AH169/85.59867)*100</f>
        <v>53.75950049164954</v>
      </c>
      <c r="AJ169">
        <f>AI169*L169</f>
        <v>66.66274630464196</v>
      </c>
      <c r="AL169" s="1">
        <f>SUM(AL164:AL168)</f>
        <v>1264</v>
      </c>
      <c r="AM169" s="1">
        <f t="shared" si="210"/>
        <v>145.77948776501822</v>
      </c>
      <c r="AN169">
        <f>(AM169/164.1517)*100</f>
        <v>88.80778436349925</v>
      </c>
      <c r="AO169">
        <f>AN169*L169</f>
        <v>110.12324788659224</v>
      </c>
      <c r="AQ169" t="s">
        <v>158</v>
      </c>
      <c r="AR169">
        <f>C169</f>
        <v>289021</v>
      </c>
      <c r="AS169">
        <v>1137926</v>
      </c>
      <c r="AT169">
        <v>535399</v>
      </c>
      <c r="AU169">
        <f>AS169+AT169</f>
        <v>1673325</v>
      </c>
      <c r="AV169">
        <f>AU169/AR169</f>
        <v>5.789631203268967</v>
      </c>
      <c r="AW169">
        <f>(AV169/4.9)*100</f>
        <v>118.15573884222381</v>
      </c>
      <c r="AX169">
        <f>(P169/99.5)*100</f>
        <v>91.42088953115952</v>
      </c>
      <c r="AY169">
        <f>(P169/99.5)*(4.878634078)*C169</f>
        <v>1289059.8658456008</v>
      </c>
      <c r="AZ169">
        <f>AY169-AU169</f>
        <v>-384265.13415439916</v>
      </c>
      <c r="BA169">
        <f>((L169-1)/2)+1</f>
        <v>1.1200089816217385</v>
      </c>
      <c r="BB169">
        <f>BA169*I169</f>
        <v>82.16030679857946</v>
      </c>
      <c r="BC169">
        <f>(BB169/82)*(4.878634078)*C169</f>
        <v>1412784.2489609618</v>
      </c>
      <c r="BD169">
        <f>BC169-AU169</f>
        <v>-260540.75103903818</v>
      </c>
      <c r="BF169">
        <f>G169/3</f>
        <v>3090.3333333333335</v>
      </c>
      <c r="BG169">
        <f>AU169/BF169</f>
        <v>541.4707151332111</v>
      </c>
      <c r="BH169">
        <f>(BG169/504.1440988)*100</f>
        <v>107.40395780136247</v>
      </c>
      <c r="BJ169">
        <f>(H169/967.9913)*(504.1440988)*(BF169)</f>
        <v>1720935.079478865</v>
      </c>
      <c r="BK169">
        <f>BJ169-AU169</f>
        <v>47610.079478865024</v>
      </c>
    </row>
    <row r="170" spans="1:63" ht="12">
      <c r="A170" t="s">
        <v>164</v>
      </c>
      <c r="B170" t="s">
        <v>164</v>
      </c>
      <c r="C170" s="1">
        <v>161599</v>
      </c>
      <c r="G170" s="1">
        <v>3979</v>
      </c>
      <c r="H170" s="1">
        <f t="shared" si="204"/>
        <v>820.7559040175578</v>
      </c>
      <c r="I170">
        <f>(H170/1457.59)*100</f>
        <v>56.309106402867606</v>
      </c>
      <c r="J170">
        <v>23.75</v>
      </c>
      <c r="L170">
        <f>((J170-4.7)/(47.464))+1</f>
        <v>1.4013568177987528</v>
      </c>
      <c r="P170">
        <f>I170*L170</f>
        <v>78.90915016181393</v>
      </c>
      <c r="R170" s="1">
        <v>1067</v>
      </c>
      <c r="S170" s="1">
        <f t="shared" si="206"/>
        <v>220.0921210321021</v>
      </c>
      <c r="T170">
        <f>(S170/361.6504)*100</f>
        <v>60.85770153499128</v>
      </c>
      <c r="U170">
        <f>T170*L170</f>
        <v>85.28335496162165</v>
      </c>
      <c r="W170" s="1">
        <v>1573</v>
      </c>
      <c r="X170" s="1">
        <f>(W170/3)/(C170/100000)</f>
        <v>324.46570420196497</v>
      </c>
      <c r="Y170">
        <f>(X170/569.2717)*100</f>
        <v>56.99663345322892</v>
      </c>
      <c r="Z170">
        <f>Y170*L170</f>
        <v>79.87262088125881</v>
      </c>
      <c r="AB170" s="1">
        <v>808</v>
      </c>
      <c r="AC170" s="1">
        <f t="shared" si="208"/>
        <v>166.66769802618413</v>
      </c>
      <c r="AD170">
        <f>(AC170/245.5129)*100</f>
        <v>67.88551559864436</v>
      </c>
      <c r="AE170">
        <f>AD170*L170</f>
        <v>95.13183011394385</v>
      </c>
      <c r="AG170" s="1">
        <v>155</v>
      </c>
      <c r="AH170" s="1">
        <f t="shared" si="209"/>
        <v>31.972145042151663</v>
      </c>
      <c r="AI170">
        <f>(AH170/85.59867)*100</f>
        <v>37.35121707165738</v>
      </c>
      <c r="AJ170">
        <f>AI170*L170</f>
        <v>52.34238269644823</v>
      </c>
      <c r="AL170" s="1">
        <v>488</v>
      </c>
      <c r="AM170" s="1">
        <f t="shared" si="210"/>
        <v>100.66068890690329</v>
      </c>
      <c r="AN170">
        <f>(AM170/164.1517)*100</f>
        <v>61.3217462304096</v>
      </c>
      <c r="AO170">
        <f>AN170*L170</f>
        <v>85.93364715930946</v>
      </c>
      <c r="AQ170" t="s">
        <v>164</v>
      </c>
      <c r="AR170">
        <f>C170</f>
        <v>161599</v>
      </c>
      <c r="AS170">
        <v>499213</v>
      </c>
      <c r="AT170">
        <v>103490</v>
      </c>
      <c r="AU170">
        <f>AS170+AT170</f>
        <v>602703</v>
      </c>
      <c r="AV170">
        <f>AU170/AR170</f>
        <v>3.7296208516141807</v>
      </c>
      <c r="AW170">
        <f>(AV170/4.9)*100</f>
        <v>76.11471125743225</v>
      </c>
      <c r="AX170">
        <f>(P170/99.5)*100</f>
        <v>79.30567855458686</v>
      </c>
      <c r="AY170">
        <f>(P170/99.5)*(4.878634078)*C170</f>
        <v>625232.0027022593</v>
      </c>
      <c r="AZ170">
        <f>AY170-AU170</f>
        <v>22529.002702259342</v>
      </c>
      <c r="BA170">
        <f>((L170-1)/2)+1</f>
        <v>1.2006784088993765</v>
      </c>
      <c r="BB170">
        <f>BA170*I170</f>
        <v>67.60912828234078</v>
      </c>
      <c r="BC170">
        <f>(BB170/82)*(4.878634078)*C170</f>
        <v>650022.5125718823</v>
      </c>
      <c r="BD170">
        <f>BC170-AU170</f>
        <v>47319.51257188234</v>
      </c>
      <c r="BE170">
        <v>27950</v>
      </c>
      <c r="BF170">
        <f>G170/3</f>
        <v>1326.3333333333333</v>
      </c>
      <c r="BG170">
        <f>AU170/BF170</f>
        <v>454.4129178185474</v>
      </c>
      <c r="BH170">
        <f>(BG170/504.1440988)*100</f>
        <v>90.13552254210128</v>
      </c>
      <c r="BI170">
        <f>(504.1440988-BG170)*BF170</f>
        <v>65960.12304173331</v>
      </c>
      <c r="BJ170">
        <f>(H170/967.9913)*(504.1440988)*(BF170)</f>
        <v>566956.7547098009</v>
      </c>
      <c r="BK170">
        <f>BJ170-AU170</f>
        <v>-35746.24529019906</v>
      </c>
    </row>
    <row r="171" spans="1:19" ht="12">
      <c r="A171" t="s">
        <v>165</v>
      </c>
      <c r="D171" t="s">
        <v>166</v>
      </c>
      <c r="H171" s="2"/>
      <c r="S171" s="2"/>
    </row>
    <row r="172" spans="4:19" ht="12">
      <c r="D172" t="s">
        <v>167</v>
      </c>
      <c r="H172" s="2"/>
      <c r="S172" s="2"/>
    </row>
    <row r="173" spans="5:63" ht="12">
      <c r="E173" s="1">
        <v>210199</v>
      </c>
      <c r="G173" s="1">
        <v>6745</v>
      </c>
      <c r="H173" s="1">
        <f>(G173/3)/(E173/100000)</f>
        <v>1069.6213270916292</v>
      </c>
      <c r="I173">
        <f>(H173/1457.59)*100</f>
        <v>73.38286672463651</v>
      </c>
      <c r="K173">
        <v>18.64</v>
      </c>
      <c r="L173">
        <f>((K173-4.7)/(47.464))+1</f>
        <v>1.2936962750716332</v>
      </c>
      <c r="N173" s="1"/>
      <c r="P173">
        <f>I173*L173</f>
        <v>94.93514133574035</v>
      </c>
      <c r="R173" s="1">
        <v>1753</v>
      </c>
      <c r="S173" s="1">
        <f>(R173/3)/(E173/100000)</f>
        <v>277.99053912403645</v>
      </c>
      <c r="T173">
        <f>(S173/361.6504)*100</f>
        <v>76.86720078950181</v>
      </c>
      <c r="U173">
        <f>T173*L173</f>
        <v>99.44281133656179</v>
      </c>
      <c r="W173" s="1">
        <v>2511</v>
      </c>
      <c r="X173" s="1">
        <f>(W173/3)/(E173/100000)</f>
        <v>398.19409226494895</v>
      </c>
      <c r="Y173">
        <f>(X173/569.2717)*100</f>
        <v>69.9479865703756</v>
      </c>
      <c r="Z173">
        <f>Y173*L173</f>
        <v>90.49144967485555</v>
      </c>
      <c r="AB173" s="1">
        <v>1259</v>
      </c>
      <c r="AC173" s="1">
        <f>(AB173/3)/(E173/100000)</f>
        <v>199.6520757314101</v>
      </c>
      <c r="AD173">
        <f>(AC173/245.5129)*100</f>
        <v>81.32040138477859</v>
      </c>
      <c r="AE173">
        <f>AD173*L173</f>
        <v>105.20390035881815</v>
      </c>
      <c r="AG173" s="1">
        <v>276</v>
      </c>
      <c r="AH173" s="1">
        <f>(AG173/3)/(E173/100000)</f>
        <v>43.76804837320825</v>
      </c>
      <c r="AI173">
        <f>(AH173/85.59867)*100</f>
        <v>51.131692084945065</v>
      </c>
      <c r="AJ173">
        <f>AI173*L173</f>
        <v>66.14887958840315</v>
      </c>
      <c r="AL173" s="1">
        <v>663</v>
      </c>
      <c r="AM173" s="1">
        <f>(AL173/3)/(E173/100000)</f>
        <v>105.1384640269459</v>
      </c>
      <c r="AN173">
        <f>(AM173/164.1517)*100</f>
        <v>64.04957367297804</v>
      </c>
      <c r="AO173">
        <f>AN173*L173</f>
        <v>82.86069488065783</v>
      </c>
      <c r="AQ173" t="s">
        <v>165</v>
      </c>
      <c r="AR173">
        <f>E173</f>
        <v>210199</v>
      </c>
      <c r="AS173">
        <v>728953</v>
      </c>
      <c r="AT173">
        <v>106784</v>
      </c>
      <c r="AU173">
        <f>AS173+AT173</f>
        <v>835737</v>
      </c>
      <c r="AV173">
        <f>AU173/AR173</f>
        <v>3.9759323307912977</v>
      </c>
      <c r="AW173">
        <f>(AV173/4.9)*100</f>
        <v>81.1414761385979</v>
      </c>
      <c r="AX173">
        <f>(P173/99.5)*100</f>
        <v>95.41220234747774</v>
      </c>
      <c r="AY173">
        <f>(P173/99.5)*(4.878634078)*E173</f>
        <v>978436.8734732573</v>
      </c>
      <c r="AZ173">
        <f>AY173-AU173</f>
        <v>142699.8734732573</v>
      </c>
      <c r="BA173">
        <f>((L173-1)/2)+1</f>
        <v>1.1468481375358166</v>
      </c>
      <c r="BB173">
        <f>BA173*I173</f>
        <v>84.15900403018844</v>
      </c>
      <c r="BC173">
        <f>(BB173/82)*(4.878634078)*E173</f>
        <v>1052484.2984486208</v>
      </c>
      <c r="BD173">
        <f>BC173-AU173</f>
        <v>216747.29844862083</v>
      </c>
      <c r="BF173">
        <f>G173/3</f>
        <v>2248.3333333333335</v>
      </c>
      <c r="BG173">
        <f>AU173/BF173</f>
        <v>371.7140103780578</v>
      </c>
      <c r="BH173">
        <f>(BG173/504.1440988)*100</f>
        <v>73.73169918339583</v>
      </c>
      <c r="BI173">
        <f>(504.1440988-BG173)*BF173</f>
        <v>297746.98213533335</v>
      </c>
      <c r="BJ173">
        <f>(H173/967.9913)*(504.1440988)*(BF173)</f>
        <v>1252489.1920089568</v>
      </c>
      <c r="BK173">
        <f>BJ173-AU173</f>
        <v>416752.1920089568</v>
      </c>
    </row>
    <row r="174" spans="1:19" ht="12">
      <c r="A174" t="s">
        <v>168</v>
      </c>
      <c r="D174" t="s">
        <v>169</v>
      </c>
      <c r="H174" s="2"/>
      <c r="S174" s="2"/>
    </row>
    <row r="175" spans="4:19" ht="12">
      <c r="D175" t="s">
        <v>170</v>
      </c>
      <c r="H175" s="2"/>
      <c r="S175" s="2"/>
    </row>
    <row r="176" spans="5:63" ht="12">
      <c r="E176" s="1">
        <v>246150</v>
      </c>
      <c r="G176" s="1">
        <v>8447</v>
      </c>
      <c r="H176" s="1">
        <f>(G176/3)/(E176/100000)</f>
        <v>1143.882456496716</v>
      </c>
      <c r="I176">
        <f>(H176/1457.59)*100</f>
        <v>78.4776553418119</v>
      </c>
      <c r="K176">
        <v>34.58</v>
      </c>
      <c r="L176">
        <f>((K176-4.7)/(47.464))+1</f>
        <v>1.6295297488622955</v>
      </c>
      <c r="N176" s="1"/>
      <c r="P176">
        <f>I176*L176</f>
        <v>127.88167400044452</v>
      </c>
      <c r="R176" s="1">
        <v>2236</v>
      </c>
      <c r="S176" s="1">
        <f>(R176/3)/(E176/100000)</f>
        <v>302.79639786038325</v>
      </c>
      <c r="T176">
        <f>(S176/361.6504)*100</f>
        <v>83.72627207390984</v>
      </c>
      <c r="U176">
        <f>T176*L176</f>
        <v>136.4344511057745</v>
      </c>
      <c r="W176" s="1">
        <v>3031</v>
      </c>
      <c r="X176" s="1">
        <f>(W176/3)/(E176/100000)</f>
        <v>410.4543300155732</v>
      </c>
      <c r="Y176">
        <f>(X176/569.2717)*100</f>
        <v>72.10165726059687</v>
      </c>
      <c r="Z176">
        <f>Y176*L176</f>
        <v>117.49179544841571</v>
      </c>
      <c r="AB176" s="1">
        <v>1551</v>
      </c>
      <c r="AC176" s="1">
        <f>(AB176/3)/(E176/100000)</f>
        <v>210.0345317895592</v>
      </c>
      <c r="AD176">
        <f>(AC176/245.5129)*100</f>
        <v>85.54928551190557</v>
      </c>
      <c r="AE176">
        <f>AD176*L176</f>
        <v>139.4051057355643</v>
      </c>
      <c r="AG176" s="1">
        <v>474</v>
      </c>
      <c r="AH176" s="1">
        <f>(AG176/3)/(E176/100000)</f>
        <v>64.18850294535852</v>
      </c>
      <c r="AI176">
        <f>(AH176/85.59867)*100</f>
        <v>74.98773397455652</v>
      </c>
      <c r="AJ176">
        <f>AI176*L176</f>
        <v>122.19474331131171</v>
      </c>
      <c r="AL176" s="1">
        <v>790</v>
      </c>
      <c r="AM176" s="1">
        <f>(AL176/3)/(E176/100000)</f>
        <v>106.9808382422642</v>
      </c>
      <c r="AN176">
        <f>(AM176/164.1517)*100</f>
        <v>65.171934401084</v>
      </c>
      <c r="AO176">
        <f>AN176*L176</f>
        <v>106.19960589746842</v>
      </c>
      <c r="AQ176" t="s">
        <v>168</v>
      </c>
      <c r="AR176">
        <f>E176</f>
        <v>246150</v>
      </c>
      <c r="AS176">
        <v>1139155</v>
      </c>
      <c r="AT176">
        <v>124054</v>
      </c>
      <c r="AU176">
        <f>AS176+AT176</f>
        <v>1263209</v>
      </c>
      <c r="AV176">
        <f>AU176/AR176</f>
        <v>5.131866747917936</v>
      </c>
      <c r="AW176">
        <f>(AV176/4.9)*100</f>
        <v>104.73197444730482</v>
      </c>
      <c r="AX176">
        <f>(P176/99.5)*100</f>
        <v>128.52429547783368</v>
      </c>
      <c r="AY176">
        <f>(P176/99.5)*(4.878634078)*E176</f>
        <v>1543417.1336236414</v>
      </c>
      <c r="AZ176">
        <f>AY176-AU176</f>
        <v>280208.13362364145</v>
      </c>
      <c r="BA176">
        <f>((L176-1)/2)+1</f>
        <v>1.3147648744311478</v>
      </c>
      <c r="BB176">
        <f>BA176*I176</f>
        <v>103.17966467112821</v>
      </c>
      <c r="BC176">
        <f>(BB176/82)*(4.878634078)*E176</f>
        <v>1511048.2941054043</v>
      </c>
      <c r="BD176">
        <f>BC176-AU176</f>
        <v>247839.2941054043</v>
      </c>
      <c r="BF176">
        <f>G176/3</f>
        <v>2815.6666666666665</v>
      </c>
      <c r="BG176">
        <f>AU176/BF176</f>
        <v>448.63584704628863</v>
      </c>
      <c r="BH176">
        <f>(BG176/504.1440988)*100</f>
        <v>88.98960597062703</v>
      </c>
      <c r="BI176">
        <f>(504.1440988-BG176)*BF176</f>
        <v>156292.73418786662</v>
      </c>
      <c r="BJ176">
        <f>(H176/967.9913)*(504.1440988)*(BF176)</f>
        <v>1677435.665696753</v>
      </c>
      <c r="BK176">
        <f>BJ176-AU176</f>
        <v>414226.66569675296</v>
      </c>
    </row>
    <row r="177" spans="1:39" ht="12">
      <c r="A177" t="s">
        <v>171</v>
      </c>
      <c r="B177" t="s">
        <v>172</v>
      </c>
      <c r="C177">
        <v>93202</v>
      </c>
      <c r="G177">
        <v>2652</v>
      </c>
      <c r="H177" s="2">
        <f aca="true" t="shared" si="211" ref="H177:H198">(G177/3)/(C177/100000)</f>
        <v>948.4775004828223</v>
      </c>
      <c r="J177">
        <v>21.42</v>
      </c>
      <c r="L177">
        <f aca="true" t="shared" si="212" ref="L177:L182">((J177-4.7)/(47.464))+1</f>
        <v>1.3522669812910837</v>
      </c>
      <c r="N177">
        <f aca="true" t="shared" si="213" ref="N177:N182">C177*L177</f>
        <v>126033.98719029158</v>
      </c>
      <c r="R177">
        <v>718</v>
      </c>
      <c r="S177" s="2">
        <f aca="true" t="shared" si="214" ref="S177:S198">(R177/3)/(C177/100000)</f>
        <v>256.78991151835083</v>
      </c>
      <c r="W177">
        <v>939</v>
      </c>
      <c r="X177">
        <f aca="true" t="shared" si="215" ref="X177:X182">(W177/3)/(C177/100000)</f>
        <v>335.8297032252527</v>
      </c>
      <c r="AB177">
        <v>497</v>
      </c>
      <c r="AC177">
        <f aca="true" t="shared" si="216" ref="AC177:AC198">(AB177/3)/(C177/100000)</f>
        <v>177.75011981144897</v>
      </c>
      <c r="AG177">
        <v>132</v>
      </c>
      <c r="AH177" s="2">
        <f aca="true" t="shared" si="217" ref="AH177:AH198">(AG177/3)/(C177/100000)</f>
        <v>47.20928735434862</v>
      </c>
      <c r="AL177">
        <v>244</v>
      </c>
      <c r="AM177" s="2">
        <f aca="true" t="shared" si="218" ref="AM177:AM198">(AL177/3)/(C177/100000)</f>
        <v>87.26565238228078</v>
      </c>
    </row>
    <row r="178" spans="2:39" ht="12">
      <c r="B178" t="s">
        <v>173</v>
      </c>
      <c r="C178">
        <v>106894</v>
      </c>
      <c r="G178">
        <v>3178</v>
      </c>
      <c r="H178" s="2">
        <f t="shared" si="211"/>
        <v>991.0129037488852</v>
      </c>
      <c r="J178">
        <v>19.83</v>
      </c>
      <c r="L178">
        <f t="shared" si="212"/>
        <v>1.3187679083094554</v>
      </c>
      <c r="N178">
        <f t="shared" si="213"/>
        <v>140968.37679083092</v>
      </c>
      <c r="R178">
        <v>811</v>
      </c>
      <c r="S178" s="2">
        <f t="shared" si="214"/>
        <v>252.89851005045495</v>
      </c>
      <c r="W178">
        <v>1197</v>
      </c>
      <c r="X178">
        <f t="shared" si="215"/>
        <v>373.2669747600427</v>
      </c>
      <c r="AB178">
        <v>613</v>
      </c>
      <c r="AC178">
        <f t="shared" si="216"/>
        <v>191.15510069165092</v>
      </c>
      <c r="AG178">
        <v>146</v>
      </c>
      <c r="AH178" s="2">
        <f t="shared" si="217"/>
        <v>45.52796851709793</v>
      </c>
      <c r="AL178">
        <v>294</v>
      </c>
      <c r="AM178" s="2">
        <f t="shared" si="218"/>
        <v>91.67960783579996</v>
      </c>
    </row>
    <row r="179" spans="2:39" ht="12">
      <c r="B179" t="s">
        <v>174</v>
      </c>
      <c r="C179">
        <v>95504</v>
      </c>
      <c r="G179">
        <v>2952</v>
      </c>
      <c r="H179" s="2">
        <f t="shared" si="211"/>
        <v>1030.3233372424193</v>
      </c>
      <c r="J179">
        <v>13.09</v>
      </c>
      <c r="L179">
        <f t="shared" si="212"/>
        <v>1.1767655486263273</v>
      </c>
      <c r="N179">
        <f t="shared" si="213"/>
        <v>112385.81695600877</v>
      </c>
      <c r="R179">
        <v>753</v>
      </c>
      <c r="S179" s="2">
        <f t="shared" si="214"/>
        <v>262.81621712179594</v>
      </c>
      <c r="W179">
        <v>1087</v>
      </c>
      <c r="X179">
        <f t="shared" si="215"/>
        <v>379.39074105098564</v>
      </c>
      <c r="AB179">
        <v>473</v>
      </c>
      <c r="AC179">
        <f t="shared" si="216"/>
        <v>165.0890713128944</v>
      </c>
      <c r="AG179">
        <v>124</v>
      </c>
      <c r="AH179" s="2">
        <f t="shared" si="217"/>
        <v>43.279164572513544</v>
      </c>
      <c r="AL179">
        <v>378</v>
      </c>
      <c r="AM179" s="2">
        <f t="shared" si="218"/>
        <v>131.9316468420171</v>
      </c>
    </row>
    <row r="180" spans="2:39" ht="12">
      <c r="B180" t="s">
        <v>171</v>
      </c>
      <c r="C180">
        <v>105301</v>
      </c>
      <c r="G180">
        <v>3382</v>
      </c>
      <c r="H180" s="2">
        <f t="shared" si="211"/>
        <v>1070.5817925122585</v>
      </c>
      <c r="J180">
        <v>13.06</v>
      </c>
      <c r="L180">
        <f t="shared" si="212"/>
        <v>1.1761334906455418</v>
      </c>
      <c r="N180">
        <f t="shared" si="213"/>
        <v>123848.0326984662</v>
      </c>
      <c r="R180">
        <v>896</v>
      </c>
      <c r="S180" s="2">
        <f t="shared" si="214"/>
        <v>283.6313678565889</v>
      </c>
      <c r="W180">
        <v>1207</v>
      </c>
      <c r="X180">
        <f t="shared" si="215"/>
        <v>382.07930915502544</v>
      </c>
      <c r="AB180">
        <v>553</v>
      </c>
      <c r="AC180">
        <f t="shared" si="216"/>
        <v>175.05373484898846</v>
      </c>
      <c r="AG180">
        <v>144</v>
      </c>
      <c r="AH180" s="2">
        <f t="shared" si="217"/>
        <v>45.5836126912375</v>
      </c>
      <c r="AL180">
        <v>389</v>
      </c>
      <c r="AM180" s="2">
        <f t="shared" si="218"/>
        <v>123.13906483952351</v>
      </c>
    </row>
    <row r="181" spans="2:39" ht="12">
      <c r="B181" t="s">
        <v>175</v>
      </c>
      <c r="C181">
        <v>123571</v>
      </c>
      <c r="G181">
        <v>3778</v>
      </c>
      <c r="H181" s="2">
        <f t="shared" si="211"/>
        <v>1019.1172146647135</v>
      </c>
      <c r="J181">
        <v>13.41</v>
      </c>
      <c r="L181">
        <f t="shared" si="212"/>
        <v>1.183507500421372</v>
      </c>
      <c r="N181">
        <f t="shared" si="213"/>
        <v>146247.20533456936</v>
      </c>
      <c r="R181">
        <v>999</v>
      </c>
      <c r="S181" s="2">
        <f t="shared" si="214"/>
        <v>269.48070340128345</v>
      </c>
      <c r="W181">
        <v>1347</v>
      </c>
      <c r="X181">
        <f t="shared" si="215"/>
        <v>363.3538613428717</v>
      </c>
      <c r="AB181">
        <v>635</v>
      </c>
      <c r="AC181">
        <f t="shared" si="216"/>
        <v>171.291538198013</v>
      </c>
      <c r="AG181">
        <v>129</v>
      </c>
      <c r="AH181" s="2">
        <f t="shared" si="217"/>
        <v>34.797808547312876</v>
      </c>
      <c r="AL181">
        <v>413</v>
      </c>
      <c r="AM181" s="2">
        <f t="shared" si="218"/>
        <v>111.40693744217224</v>
      </c>
    </row>
    <row r="182" spans="2:39" ht="12">
      <c r="B182" t="s">
        <v>176</v>
      </c>
      <c r="C182">
        <v>74158</v>
      </c>
      <c r="G182">
        <v>1654</v>
      </c>
      <c r="H182" s="2">
        <f t="shared" si="211"/>
        <v>743.4576624684233</v>
      </c>
      <c r="J182">
        <v>21.63</v>
      </c>
      <c r="L182">
        <f t="shared" si="212"/>
        <v>1.3566913871565818</v>
      </c>
      <c r="N182">
        <f t="shared" si="213"/>
        <v>100609.51988875779</v>
      </c>
      <c r="R182">
        <v>444</v>
      </c>
      <c r="S182" s="2">
        <f t="shared" si="214"/>
        <v>199.57388279079802</v>
      </c>
      <c r="W182">
        <v>614</v>
      </c>
      <c r="X182">
        <f t="shared" si="215"/>
        <v>275.9873063818693</v>
      </c>
      <c r="AB182">
        <v>308</v>
      </c>
      <c r="AC182">
        <f t="shared" si="216"/>
        <v>138.44314391794097</v>
      </c>
      <c r="AG182">
        <v>80</v>
      </c>
      <c r="AH182" s="2">
        <f t="shared" si="217"/>
        <v>35.95925816050415</v>
      </c>
      <c r="AL182">
        <v>152</v>
      </c>
      <c r="AM182" s="2">
        <f t="shared" si="218"/>
        <v>68.32259050495787</v>
      </c>
    </row>
    <row r="183" spans="3:63" ht="12">
      <c r="C183" s="1">
        <f>SUM(C177:C182)</f>
        <v>598630</v>
      </c>
      <c r="G183" s="1">
        <f>SUM(G177:G182)</f>
        <v>17596</v>
      </c>
      <c r="H183" s="1">
        <f t="shared" si="211"/>
        <v>979.7927489991034</v>
      </c>
      <c r="I183">
        <f>(H183/1457.59)*100</f>
        <v>67.22005152334356</v>
      </c>
      <c r="J183">
        <f>(L183-1)*(47.464)+4.7</f>
        <v>16.709149107127946</v>
      </c>
      <c r="L183" s="1">
        <f>N183/C183</f>
        <v>1.253015951186751</v>
      </c>
      <c r="N183" s="1">
        <f>SUM(N177:N182)</f>
        <v>750092.9388589247</v>
      </c>
      <c r="P183">
        <f>I183*L183</f>
        <v>84.22779679834473</v>
      </c>
      <c r="R183" s="1">
        <f>SUM(R177:R182)</f>
        <v>4621</v>
      </c>
      <c r="S183" s="1">
        <f t="shared" si="214"/>
        <v>257.3097461425811</v>
      </c>
      <c r="T183">
        <f>(S183/361.6504)*100</f>
        <v>71.14875198329136</v>
      </c>
      <c r="U183">
        <f>T183*L183</f>
        <v>89.15052114209405</v>
      </c>
      <c r="W183" s="1">
        <f>SUM(W177:W182)</f>
        <v>6391</v>
      </c>
      <c r="X183" s="1">
        <f aca="true" t="shared" si="219" ref="X183:X196">(W183/3)/(C183/100000)</f>
        <v>355.868121098731</v>
      </c>
      <c r="Y183">
        <f>(X183/569.2717)*100</f>
        <v>62.512877611645024</v>
      </c>
      <c r="Z183">
        <f>Y183*L183</f>
        <v>78.32963280197633</v>
      </c>
      <c r="AB183" s="1">
        <f>SUM(AB177:AB182)</f>
        <v>3079</v>
      </c>
      <c r="AC183" s="1">
        <f t="shared" si="216"/>
        <v>171.4470262655285</v>
      </c>
      <c r="AD183">
        <f>(AC183/245.5129)*100</f>
        <v>69.83218652279717</v>
      </c>
      <c r="AE183">
        <f>AD183*L183</f>
        <v>87.5008436193133</v>
      </c>
      <c r="AG183" s="1">
        <f>SUM(AG177:AG182)</f>
        <v>755</v>
      </c>
      <c r="AH183" s="1">
        <f t="shared" si="217"/>
        <v>42.04043677508088</v>
      </c>
      <c r="AI183">
        <f>(AH183/85.59867)*100</f>
        <v>49.11342287804341</v>
      </c>
      <c r="AJ183">
        <f>AI183*L183</f>
        <v>61.53990228356869</v>
      </c>
      <c r="AL183" s="1">
        <f>SUM(AL177:AL182)</f>
        <v>1870</v>
      </c>
      <c r="AM183" s="1">
        <f t="shared" si="218"/>
        <v>104.12664472768377</v>
      </c>
      <c r="AN183">
        <f>(AM183/164.1517)*100</f>
        <v>63.43318084898528</v>
      </c>
      <c r="AO183">
        <f>AN183*L183</f>
        <v>79.48278743829248</v>
      </c>
      <c r="AQ183" t="s">
        <v>171</v>
      </c>
      <c r="AR183">
        <f>C183</f>
        <v>598630</v>
      </c>
      <c r="AS183">
        <v>1631209</v>
      </c>
      <c r="AT183">
        <v>137915</v>
      </c>
      <c r="AU183">
        <f>AS183+AT183</f>
        <v>1769124</v>
      </c>
      <c r="AV183">
        <f>AU183/AR183</f>
        <v>2.955287907388537</v>
      </c>
      <c r="AW183">
        <f>(AV183/4.9)*100</f>
        <v>60.31199810997013</v>
      </c>
      <c r="AX183">
        <f>(P183/99.5)*100</f>
        <v>84.65105205863792</v>
      </c>
      <c r="AY183">
        <f>(P183/99.5)*(4.878634078)*C183</f>
        <v>2472231.1972207665</v>
      </c>
      <c r="AZ183">
        <f>AY183-AU183</f>
        <v>703107.1972207665</v>
      </c>
      <c r="BA183">
        <f>((L183-1)/2)+1</f>
        <v>1.1265079755933756</v>
      </c>
      <c r="BB183">
        <f>BA183*I183</f>
        <v>75.72392416084415</v>
      </c>
      <c r="BC183">
        <f>(BB183/82)*(4.878634078)*C183</f>
        <v>2696969.1706633377</v>
      </c>
      <c r="BD183">
        <f>BC183-AU183</f>
        <v>927845.1706633377</v>
      </c>
      <c r="BF183">
        <f>G183/3</f>
        <v>5865.333333333333</v>
      </c>
      <c r="BG183">
        <f>AU183/BF183</f>
        <v>301.6237781313935</v>
      </c>
      <c r="BH183">
        <f>(BG183/504.1440988)*100</f>
        <v>59.8288820298284</v>
      </c>
      <c r="BI183">
        <f>(504.1440988-BG183)*BF183</f>
        <v>1187849.1874949331</v>
      </c>
      <c r="BJ183">
        <f>(H183/967.9913)*(504.1440988)*(BF183)</f>
        <v>2993023.6853288887</v>
      </c>
      <c r="BK183">
        <f>BJ183-AU183</f>
        <v>1223899.6853288887</v>
      </c>
    </row>
    <row r="184" spans="1:63" ht="12">
      <c r="A184" t="s">
        <v>177</v>
      </c>
      <c r="B184" t="s">
        <v>177</v>
      </c>
      <c r="C184" s="1">
        <v>178763</v>
      </c>
      <c r="G184">
        <v>5841</v>
      </c>
      <c r="H184" s="1">
        <f t="shared" si="211"/>
        <v>1089.1515582083541</v>
      </c>
      <c r="I184">
        <f>(H184/1457.59)*100</f>
        <v>74.7227655382072</v>
      </c>
      <c r="J184">
        <v>16.83</v>
      </c>
      <c r="L184">
        <f aca="true" t="shared" si="220" ref="L184:L190">((J184-4.7)/(47.464))+1</f>
        <v>1.2555621102309118</v>
      </c>
      <c r="P184">
        <f>I184*L184</f>
        <v>93.81907318144108</v>
      </c>
      <c r="R184" s="1">
        <v>1489</v>
      </c>
      <c r="S184" s="1">
        <f t="shared" si="214"/>
        <v>277.64880502863195</v>
      </c>
      <c r="T184">
        <f>(S184/361.6504)*100</f>
        <v>76.77270784952319</v>
      </c>
      <c r="U184">
        <f>T184*L184</f>
        <v>96.39290307568862</v>
      </c>
      <c r="W184" s="1">
        <v>2489</v>
      </c>
      <c r="X184" s="1">
        <f t="shared" si="219"/>
        <v>464.1154302997078</v>
      </c>
      <c r="Y184">
        <f>(X184/569.2717)*100</f>
        <v>81.5279295105848</v>
      </c>
      <c r="Z184">
        <f>Y184*L184</f>
        <v>102.36337921906687</v>
      </c>
      <c r="AB184" s="1">
        <v>1065</v>
      </c>
      <c r="AC184" s="1">
        <f t="shared" si="216"/>
        <v>198.5869559136958</v>
      </c>
      <c r="AD184">
        <f>(AC184/245.5129)*100</f>
        <v>80.88656682141581</v>
      </c>
      <c r="AE184">
        <f>AD184*L184</f>
        <v>101.5581085276305</v>
      </c>
      <c r="AG184" s="1">
        <v>213</v>
      </c>
      <c r="AH184" s="1">
        <f t="shared" si="217"/>
        <v>39.717391182739156</v>
      </c>
      <c r="AI184">
        <f>(AH184/85.59867)*100</f>
        <v>46.399542402632136</v>
      </c>
      <c r="AJ184">
        <f>AI184*L184</f>
        <v>58.25750737279748</v>
      </c>
      <c r="AL184" s="1">
        <v>835</v>
      </c>
      <c r="AM184" s="1">
        <f t="shared" si="218"/>
        <v>155.69963210134833</v>
      </c>
      <c r="AN184">
        <f>(AM184/164.1517)*100</f>
        <v>94.85106282868124</v>
      </c>
      <c r="AO184">
        <f>AN184*L184</f>
        <v>119.09140060282381</v>
      </c>
      <c r="AQ184" t="s">
        <v>177</v>
      </c>
      <c r="AR184">
        <f>C184</f>
        <v>178763</v>
      </c>
      <c r="AS184">
        <v>458981</v>
      </c>
      <c r="AT184">
        <v>294627</v>
      </c>
      <c r="AU184">
        <f>AS184+AT184</f>
        <v>753608</v>
      </c>
      <c r="AV184">
        <f>AU184/AR184</f>
        <v>4.215682216118548</v>
      </c>
      <c r="AW184">
        <f>(AV184/4.9)*100</f>
        <v>86.03433094119485</v>
      </c>
      <c r="AX184">
        <f>(P184/99.5)*100</f>
        <v>94.29052581049355</v>
      </c>
      <c r="AY184">
        <f>(P184/99.5)*(4.878634078)*C184</f>
        <v>822325.8394236759</v>
      </c>
      <c r="AZ184">
        <f>AY184-AU184</f>
        <v>68717.8394236759</v>
      </c>
      <c r="BA184">
        <f>((L184-1)/2)+1</f>
        <v>1.127781055115456</v>
      </c>
      <c r="BB184">
        <f>BA184*I184</f>
        <v>84.27091935982415</v>
      </c>
      <c r="BC184">
        <f>(BB184/82)*(4.878634078)*C184</f>
        <v>896271.8553925753</v>
      </c>
      <c r="BD184">
        <f>BC184-AU184</f>
        <v>142663.85539257526</v>
      </c>
      <c r="BF184">
        <f>G184/3</f>
        <v>1947</v>
      </c>
      <c r="BG184">
        <f>AU184/BF184</f>
        <v>387.0611196712892</v>
      </c>
      <c r="BH184">
        <f>(BG184/504.1440988)*100</f>
        <v>76.77589018548464</v>
      </c>
      <c r="BI184">
        <f>(504.1440988-BG184)*BF184</f>
        <v>227960.56036359994</v>
      </c>
      <c r="BJ184">
        <f>(H184/967.9913)*(504.1440988)*(BF184)</f>
        <v>1104428.239188044</v>
      </c>
      <c r="BK184">
        <f>BJ184-AU184</f>
        <v>350820.2391880441</v>
      </c>
    </row>
    <row r="185" spans="1:39" ht="12">
      <c r="A185" t="s">
        <v>178</v>
      </c>
      <c r="B185" t="s">
        <v>179</v>
      </c>
      <c r="C185">
        <v>91457</v>
      </c>
      <c r="G185">
        <v>2978</v>
      </c>
      <c r="H185" s="2">
        <f t="shared" si="211"/>
        <v>1085.3916776918843</v>
      </c>
      <c r="J185">
        <v>11.01</v>
      </c>
      <c r="L185">
        <f t="shared" si="220"/>
        <v>1.1329428619585369</v>
      </c>
      <c r="N185">
        <f aca="true" t="shared" si="221" ref="N185:N190">C185*L185</f>
        <v>103615.55532614191</v>
      </c>
      <c r="R185">
        <v>667</v>
      </c>
      <c r="S185" s="2">
        <f t="shared" si="214"/>
        <v>243.10149396255437</v>
      </c>
      <c r="W185">
        <v>979</v>
      </c>
      <c r="X185">
        <f t="shared" si="219"/>
        <v>356.816135816103</v>
      </c>
      <c r="AB185">
        <v>381</v>
      </c>
      <c r="AC185">
        <f t="shared" si="216"/>
        <v>138.86307226346807</v>
      </c>
      <c r="AG185">
        <v>102</v>
      </c>
      <c r="AH185" s="2">
        <f t="shared" si="217"/>
        <v>37.17594060596783</v>
      </c>
      <c r="AL185">
        <v>336</v>
      </c>
      <c r="AM185" s="2">
        <f t="shared" si="218"/>
        <v>122.46192199612933</v>
      </c>
    </row>
    <row r="186" spans="2:39" ht="12">
      <c r="B186" t="s">
        <v>180</v>
      </c>
      <c r="C186">
        <v>75109</v>
      </c>
      <c r="G186">
        <v>2856</v>
      </c>
      <c r="H186" s="2">
        <f t="shared" si="211"/>
        <v>1267.4912460557323</v>
      </c>
      <c r="J186">
        <v>12.96</v>
      </c>
      <c r="L186">
        <f t="shared" si="220"/>
        <v>1.1740266307095903</v>
      </c>
      <c r="N186">
        <f t="shared" si="221"/>
        <v>88179.96620596662</v>
      </c>
      <c r="R186">
        <v>675</v>
      </c>
      <c r="S186" s="2">
        <f t="shared" si="214"/>
        <v>299.5646327337603</v>
      </c>
      <c r="W186">
        <v>1057</v>
      </c>
      <c r="X186">
        <f t="shared" si="219"/>
        <v>469.09602488827346</v>
      </c>
      <c r="AB186">
        <v>444</v>
      </c>
      <c r="AC186">
        <f t="shared" si="216"/>
        <v>197.04695842042898</v>
      </c>
      <c r="AG186">
        <v>70</v>
      </c>
      <c r="AH186" s="2">
        <f t="shared" si="217"/>
        <v>31.065961913130693</v>
      </c>
      <c r="AL186">
        <v>395</v>
      </c>
      <c r="AM186" s="2">
        <f t="shared" si="218"/>
        <v>175.30078508123748</v>
      </c>
    </row>
    <row r="187" spans="2:39" ht="12">
      <c r="B187" t="s">
        <v>181</v>
      </c>
      <c r="C187">
        <v>79590</v>
      </c>
      <c r="G187">
        <v>1987</v>
      </c>
      <c r="H187" s="2">
        <f t="shared" si="211"/>
        <v>832.1815973531013</v>
      </c>
      <c r="J187">
        <v>20.91</v>
      </c>
      <c r="L187">
        <f t="shared" si="220"/>
        <v>1.3415219956177313</v>
      </c>
      <c r="N187">
        <f t="shared" si="221"/>
        <v>106771.73563121524</v>
      </c>
      <c r="R187">
        <v>512</v>
      </c>
      <c r="S187" s="2">
        <f t="shared" si="214"/>
        <v>214.43229886501652</v>
      </c>
      <c r="W187">
        <v>648</v>
      </c>
      <c r="X187">
        <f t="shared" si="219"/>
        <v>271.39087825103655</v>
      </c>
      <c r="AB187">
        <v>294</v>
      </c>
      <c r="AC187">
        <f t="shared" si="216"/>
        <v>123.13104661389622</v>
      </c>
      <c r="AG187">
        <v>80</v>
      </c>
      <c r="AH187" s="2">
        <f t="shared" si="217"/>
        <v>33.505046697658834</v>
      </c>
      <c r="AL187">
        <v>186</v>
      </c>
      <c r="AM187" s="2">
        <f t="shared" si="218"/>
        <v>77.89923357205679</v>
      </c>
    </row>
    <row r="188" spans="2:39" ht="12">
      <c r="B188" t="s">
        <v>182</v>
      </c>
      <c r="C188">
        <v>94263</v>
      </c>
      <c r="G188">
        <v>2463</v>
      </c>
      <c r="H188" s="2">
        <f t="shared" si="211"/>
        <v>870.9673997220543</v>
      </c>
      <c r="J188">
        <v>18.92</v>
      </c>
      <c r="L188">
        <f t="shared" si="220"/>
        <v>1.2995954828922973</v>
      </c>
      <c r="N188">
        <f t="shared" si="221"/>
        <v>122503.76900387662</v>
      </c>
      <c r="R188">
        <v>654</v>
      </c>
      <c r="S188" s="2">
        <f t="shared" si="214"/>
        <v>231.26783573618494</v>
      </c>
      <c r="W188">
        <v>939</v>
      </c>
      <c r="X188">
        <f t="shared" si="219"/>
        <v>332.04969075883434</v>
      </c>
      <c r="AB188">
        <v>402</v>
      </c>
      <c r="AC188">
        <f t="shared" si="216"/>
        <v>142.15545866352653</v>
      </c>
      <c r="AG188">
        <v>78</v>
      </c>
      <c r="AH188" s="2">
        <f t="shared" si="217"/>
        <v>27.582402427251413</v>
      </c>
      <c r="AL188">
        <v>286</v>
      </c>
      <c r="AM188" s="2">
        <f t="shared" si="218"/>
        <v>101.13547556658851</v>
      </c>
    </row>
    <row r="189" spans="2:39" ht="12">
      <c r="B189" t="s">
        <v>183</v>
      </c>
      <c r="C189">
        <v>116906</v>
      </c>
      <c r="G189">
        <v>3405</v>
      </c>
      <c r="H189" s="2">
        <f t="shared" si="211"/>
        <v>970.8654816690332</v>
      </c>
      <c r="J189">
        <v>12.44</v>
      </c>
      <c r="L189">
        <f t="shared" si="220"/>
        <v>1.163070959042643</v>
      </c>
      <c r="N189">
        <f t="shared" si="221"/>
        <v>135969.97353783922</v>
      </c>
      <c r="R189">
        <v>909</v>
      </c>
      <c r="S189" s="2">
        <f t="shared" si="214"/>
        <v>259.18259114160094</v>
      </c>
      <c r="W189">
        <v>1256</v>
      </c>
      <c r="X189">
        <f t="shared" si="219"/>
        <v>358.1224801692528</v>
      </c>
      <c r="AB189">
        <v>582</v>
      </c>
      <c r="AC189">
        <f t="shared" si="216"/>
        <v>165.94528937779071</v>
      </c>
      <c r="AG189">
        <v>123</v>
      </c>
      <c r="AH189" s="2">
        <f t="shared" si="217"/>
        <v>35.07091167262587</v>
      </c>
      <c r="AL189">
        <v>361</v>
      </c>
      <c r="AM189" s="2">
        <f t="shared" si="218"/>
        <v>102.93170011234096</v>
      </c>
    </row>
    <row r="190" spans="2:39" ht="12">
      <c r="B190" t="s">
        <v>184</v>
      </c>
      <c r="C190">
        <v>98507</v>
      </c>
      <c r="G190">
        <v>3089</v>
      </c>
      <c r="H190" s="2">
        <f t="shared" si="211"/>
        <v>1045.2725863813403</v>
      </c>
      <c r="J190">
        <v>18.96</v>
      </c>
      <c r="L190">
        <f t="shared" si="220"/>
        <v>1.3004382268666779</v>
      </c>
      <c r="N190">
        <f t="shared" si="221"/>
        <v>128102.26841395584</v>
      </c>
      <c r="R190">
        <v>739</v>
      </c>
      <c r="S190" s="2">
        <f t="shared" si="214"/>
        <v>250.06683112198456</v>
      </c>
      <c r="W190">
        <v>1151</v>
      </c>
      <c r="X190">
        <f t="shared" si="219"/>
        <v>389.48162736319927</v>
      </c>
      <c r="AB190">
        <v>497</v>
      </c>
      <c r="AC190">
        <f t="shared" si="216"/>
        <v>168.17755760165943</v>
      </c>
      <c r="AG190">
        <v>97</v>
      </c>
      <c r="AH190" s="2">
        <f t="shared" si="217"/>
        <v>32.82338649368404</v>
      </c>
      <c r="AL190">
        <v>354</v>
      </c>
      <c r="AM190" s="2">
        <f t="shared" si="218"/>
        <v>119.78844143055824</v>
      </c>
    </row>
    <row r="191" spans="3:63" ht="12">
      <c r="C191" s="1">
        <f>SUM(C185:C190)</f>
        <v>555832</v>
      </c>
      <c r="G191" s="1">
        <f>SUM(G185:G190)</f>
        <v>16778</v>
      </c>
      <c r="H191" s="1">
        <f t="shared" si="211"/>
        <v>1006.1793251677965</v>
      </c>
      <c r="I191">
        <f>(H191/1457.59)*100</f>
        <v>69.03033947597037</v>
      </c>
      <c r="J191">
        <f>(L191-1)*(47.464)+4.7</f>
        <v>15.74223943565682</v>
      </c>
      <c r="L191" s="1">
        <f>N191/C191</f>
        <v>1.232644518701686</v>
      </c>
      <c r="N191" s="1">
        <f>SUM(N185:N190)</f>
        <v>685143.2681189955</v>
      </c>
      <c r="P191">
        <f>I191*L191</f>
        <v>85.08986957917148</v>
      </c>
      <c r="R191" s="1">
        <f>SUM(R185:R190)</f>
        <v>4156</v>
      </c>
      <c r="S191" s="1">
        <f t="shared" si="214"/>
        <v>249.23598017626426</v>
      </c>
      <c r="T191">
        <f>(S191/361.6504)*100</f>
        <v>68.91627388667737</v>
      </c>
      <c r="U191">
        <f>T191*L191</f>
        <v>84.949267255757</v>
      </c>
      <c r="W191" s="1">
        <f>SUM(W185:W190)</f>
        <v>6030</v>
      </c>
      <c r="X191" s="1">
        <f>(W191/3)/(C191/100000)</f>
        <v>361.6200578592092</v>
      </c>
      <c r="Y191">
        <f>(X191/569.2717)*100</f>
        <v>63.523280335068335</v>
      </c>
      <c r="Z191">
        <f>Y191*L191</f>
        <v>78.30162331497257</v>
      </c>
      <c r="AB191" s="1">
        <f>SUM(AB185:AB190)</f>
        <v>2600</v>
      </c>
      <c r="AC191" s="1">
        <f t="shared" si="216"/>
        <v>155.92241300728756</v>
      </c>
      <c r="AD191">
        <f>(AC191/245.5129)*100</f>
        <v>63.50884739958168</v>
      </c>
      <c r="AE191">
        <f>AD191*L191</f>
        <v>78.28383263615618</v>
      </c>
      <c r="AG191" s="1">
        <f>SUM(AG185:AG190)</f>
        <v>550</v>
      </c>
      <c r="AH191" s="1">
        <f t="shared" si="217"/>
        <v>32.983587366926216</v>
      </c>
      <c r="AI191">
        <f>(AH191/85.59867)*100</f>
        <v>38.53282693168739</v>
      </c>
      <c r="AJ191">
        <f>AI191*L191</f>
        <v>47.497277907425165</v>
      </c>
      <c r="AL191" s="1">
        <f>SUM(AL185:AL190)</f>
        <v>1918</v>
      </c>
      <c r="AM191" s="1">
        <f t="shared" si="218"/>
        <v>115.02276467229906</v>
      </c>
      <c r="AN191">
        <f>(AM191/164.1517)*100</f>
        <v>70.0710164270605</v>
      </c>
      <c r="AO191">
        <f>AN191*L191</f>
        <v>86.37265431867192</v>
      </c>
      <c r="AQ191" t="s">
        <v>178</v>
      </c>
      <c r="AR191">
        <f>C191</f>
        <v>555832</v>
      </c>
      <c r="AS191">
        <v>861987</v>
      </c>
      <c r="AT191">
        <v>1677000</v>
      </c>
      <c r="AU191">
        <f>AS191+AT191</f>
        <v>2538987</v>
      </c>
      <c r="AV191">
        <f>AU191/AR191</f>
        <v>4.567903611163085</v>
      </c>
      <c r="AW191">
        <f>(AV191/4.9)*100</f>
        <v>93.22252267679765</v>
      </c>
      <c r="AX191">
        <f>(P191/99.5)*100</f>
        <v>85.51745686348892</v>
      </c>
      <c r="AY191">
        <f>(P191/99.5)*(4.878634078)*C191</f>
        <v>2318977.6789314486</v>
      </c>
      <c r="AZ191">
        <f>AY191-AU191</f>
        <v>-220009.3210685514</v>
      </c>
      <c r="BA191">
        <f>((L191-1)/2)+1</f>
        <v>1.1163222593508428</v>
      </c>
      <c r="BB191">
        <f>BA191*I191</f>
        <v>77.06010452757091</v>
      </c>
      <c r="BC191">
        <f>(BB191/82)*(4.878634078)*C191</f>
        <v>2548340.946836897</v>
      </c>
      <c r="BD191">
        <f>BC191-AU191</f>
        <v>9353.946836897172</v>
      </c>
      <c r="BF191">
        <f>G191/3</f>
        <v>5592.666666666667</v>
      </c>
      <c r="BG191">
        <f>AU191/BF191</f>
        <v>453.9850399332459</v>
      </c>
      <c r="BH191">
        <f>(BG191/504.1440988)*100</f>
        <v>90.05065040210799</v>
      </c>
      <c r="BI191">
        <f>(504.1440988-BG191)*BF191</f>
        <v>280522.89655546675</v>
      </c>
      <c r="BJ191">
        <f>(H191/967.9913)*(504.1440988)*(BF191)</f>
        <v>2930741.8000762025</v>
      </c>
      <c r="BK191">
        <f>BJ191-AU191</f>
        <v>391754.8000762025</v>
      </c>
    </row>
    <row r="192" spans="1:39" ht="12">
      <c r="A192" t="s">
        <v>185</v>
      </c>
      <c r="B192" t="s">
        <v>186</v>
      </c>
      <c r="C192">
        <v>62303</v>
      </c>
      <c r="G192">
        <v>1861</v>
      </c>
      <c r="H192" s="2">
        <f t="shared" si="211"/>
        <v>995.6716905017951</v>
      </c>
      <c r="J192">
        <v>16.69</v>
      </c>
      <c r="L192">
        <f>((J192-4.7)/(47.464))+1</f>
        <v>1.2526125063205797</v>
      </c>
      <c r="N192">
        <f>C192*L192</f>
        <v>78041.51698129108</v>
      </c>
      <c r="R192">
        <v>483</v>
      </c>
      <c r="S192" s="2">
        <f t="shared" si="214"/>
        <v>258.4145225751569</v>
      </c>
      <c r="W192">
        <v>660</v>
      </c>
      <c r="X192">
        <f t="shared" si="219"/>
        <v>353.11301221450015</v>
      </c>
      <c r="AB192">
        <v>334</v>
      </c>
      <c r="AC192">
        <f t="shared" si="216"/>
        <v>178.6965849691561</v>
      </c>
      <c r="AG192">
        <v>72</v>
      </c>
      <c r="AH192" s="2">
        <f t="shared" si="217"/>
        <v>38.5214195143091</v>
      </c>
      <c r="AL192">
        <v>183</v>
      </c>
      <c r="AM192" s="2">
        <f t="shared" si="218"/>
        <v>97.9086079322023</v>
      </c>
    </row>
    <row r="193" spans="2:39" ht="12">
      <c r="B193" t="s">
        <v>187</v>
      </c>
      <c r="C193">
        <v>120718</v>
      </c>
      <c r="G193">
        <v>3637</v>
      </c>
      <c r="H193" s="2">
        <f t="shared" si="211"/>
        <v>1004.2689021797357</v>
      </c>
      <c r="J193">
        <v>21.95</v>
      </c>
      <c r="L193">
        <f>((J193-4.7)/(47.464))+1</f>
        <v>1.3634333389516264</v>
      </c>
      <c r="N193">
        <f>C193*L193</f>
        <v>164590.94581156244</v>
      </c>
      <c r="R193">
        <v>922</v>
      </c>
      <c r="S193" s="2">
        <f t="shared" si="214"/>
        <v>254.58782727789836</v>
      </c>
      <c r="W193">
        <v>1379</v>
      </c>
      <c r="X193">
        <f t="shared" si="219"/>
        <v>380.77723841238816</v>
      </c>
      <c r="AB193">
        <v>642</v>
      </c>
      <c r="AC193">
        <f t="shared" si="216"/>
        <v>177.27265196573833</v>
      </c>
      <c r="AG193">
        <v>160</v>
      </c>
      <c r="AH193" s="2">
        <f t="shared" si="217"/>
        <v>44.18010017837716</v>
      </c>
      <c r="AL193">
        <v>402</v>
      </c>
      <c r="AM193" s="2">
        <f t="shared" si="218"/>
        <v>111.00250169817261</v>
      </c>
    </row>
    <row r="194" spans="2:39" ht="12">
      <c r="B194" t="s">
        <v>188</v>
      </c>
      <c r="C194">
        <v>91597</v>
      </c>
      <c r="G194">
        <v>2817</v>
      </c>
      <c r="H194" s="2">
        <f t="shared" si="211"/>
        <v>1025.1427448497222</v>
      </c>
      <c r="J194">
        <v>13.38</v>
      </c>
      <c r="L194">
        <f>((J194-4.7)/(47.464))+1</f>
        <v>1.1828754424405865</v>
      </c>
      <c r="N194">
        <f>C194*L194</f>
        <v>108347.84190123041</v>
      </c>
      <c r="R194">
        <v>701</v>
      </c>
      <c r="S194" s="2">
        <f t="shared" si="214"/>
        <v>255.10296916565682</v>
      </c>
      <c r="W194">
        <v>1012</v>
      </c>
      <c r="X194">
        <f t="shared" si="219"/>
        <v>368.27989271846604</v>
      </c>
      <c r="AB194">
        <v>459</v>
      </c>
      <c r="AC194">
        <f t="shared" si="216"/>
        <v>167.03603829819755</v>
      </c>
      <c r="AG194">
        <v>117</v>
      </c>
      <c r="AH194" s="2">
        <f t="shared" si="217"/>
        <v>42.577813683854274</v>
      </c>
      <c r="AL194">
        <v>292</v>
      </c>
      <c r="AM194" s="2">
        <f t="shared" si="218"/>
        <v>106.26257774090126</v>
      </c>
    </row>
    <row r="195" spans="2:39" ht="12">
      <c r="B195" t="s">
        <v>189</v>
      </c>
      <c r="C195">
        <v>119001</v>
      </c>
      <c r="G195">
        <v>3655</v>
      </c>
      <c r="H195" s="2">
        <f t="shared" si="211"/>
        <v>1023.8009204404444</v>
      </c>
      <c r="J195">
        <v>9.22</v>
      </c>
      <c r="L195">
        <f>((J195-4.7)/(47.464))+1</f>
        <v>1.0952300691050059</v>
      </c>
      <c r="N195">
        <f>C195*L195</f>
        <v>130333.4734535648</v>
      </c>
      <c r="R195">
        <v>974</v>
      </c>
      <c r="S195" s="2">
        <f t="shared" si="214"/>
        <v>272.82683899014853</v>
      </c>
      <c r="W195">
        <v>1274</v>
      </c>
      <c r="X195">
        <f t="shared" si="219"/>
        <v>356.85974627664194</v>
      </c>
      <c r="AB195">
        <v>523</v>
      </c>
      <c r="AC195">
        <f t="shared" si="216"/>
        <v>146.49736836945348</v>
      </c>
      <c r="AG195">
        <v>108</v>
      </c>
      <c r="AH195" s="2">
        <f t="shared" si="217"/>
        <v>30.25184662313762</v>
      </c>
      <c r="AL195">
        <v>433</v>
      </c>
      <c r="AM195" s="2">
        <f t="shared" si="218"/>
        <v>121.28749618350547</v>
      </c>
    </row>
    <row r="196" spans="2:39" ht="12">
      <c r="B196" t="s">
        <v>190</v>
      </c>
      <c r="C196">
        <v>140320</v>
      </c>
      <c r="G196">
        <v>3635</v>
      </c>
      <c r="H196" s="2">
        <f t="shared" si="211"/>
        <v>863.5024705435196</v>
      </c>
      <c r="J196">
        <v>12.62</v>
      </c>
      <c r="L196">
        <f>((J196-4.7)/(47.464))+1</f>
        <v>1.1668633069273555</v>
      </c>
      <c r="N196">
        <f>C196*L196</f>
        <v>163734.25922804652</v>
      </c>
      <c r="R196">
        <v>895</v>
      </c>
      <c r="S196" s="2">
        <f t="shared" si="214"/>
        <v>212.60927404028885</v>
      </c>
      <c r="W196">
        <v>1295</v>
      </c>
      <c r="X196">
        <f t="shared" si="219"/>
        <v>307.63017863930065</v>
      </c>
      <c r="AB196">
        <v>536</v>
      </c>
      <c r="AC196">
        <f t="shared" si="216"/>
        <v>127.32801216267578</v>
      </c>
      <c r="AG196">
        <v>130</v>
      </c>
      <c r="AH196" s="2">
        <f t="shared" si="217"/>
        <v>30.88179399467883</v>
      </c>
      <c r="AL196">
        <v>377</v>
      </c>
      <c r="AM196" s="2">
        <f t="shared" si="218"/>
        <v>89.55720258456861</v>
      </c>
    </row>
    <row r="197" spans="3:63" ht="12">
      <c r="C197" s="1">
        <f>SUM(C192:C196)</f>
        <v>533939</v>
      </c>
      <c r="G197" s="1">
        <f>SUM(G192:G196)</f>
        <v>15605</v>
      </c>
      <c r="H197" s="1">
        <f t="shared" si="211"/>
        <v>974.2061671214627</v>
      </c>
      <c r="I197">
        <f>(H197/1457.59)*100</f>
        <v>66.83677626228656</v>
      </c>
      <c r="J197">
        <f>(L197-1)*(47.464)+4.7</f>
        <v>14.57693229001815</v>
      </c>
      <c r="L197" s="1">
        <f>N197/C197</f>
        <v>1.2080931293194452</v>
      </c>
      <c r="N197" s="1">
        <f>SUM(N192:N196)</f>
        <v>645048.0373756953</v>
      </c>
      <c r="P197">
        <f>I197*L197</f>
        <v>80.74505018832939</v>
      </c>
      <c r="R197" s="1">
        <f>SUM(R192:R196)</f>
        <v>3975</v>
      </c>
      <c r="S197" s="1">
        <f t="shared" si="214"/>
        <v>248.15568819659174</v>
      </c>
      <c r="T197">
        <f>(S197/361.6504)*100</f>
        <v>68.61756220830718</v>
      </c>
      <c r="U197">
        <f>T197*L197</f>
        <v>82.89640545450553</v>
      </c>
      <c r="W197" s="1">
        <f>SUM(W192:W196)</f>
        <v>5620</v>
      </c>
      <c r="X197" s="1">
        <f>(W197/3)/(C197/100000)</f>
        <v>350.851564192414</v>
      </c>
      <c r="Y197">
        <f>(X197/569.2717)*100</f>
        <v>61.63165395230678</v>
      </c>
      <c r="Z197">
        <f>Y197*L197</f>
        <v>74.45677768837545</v>
      </c>
      <c r="AB197" s="1">
        <f>SUM(AB192:AB196)</f>
        <v>2494</v>
      </c>
      <c r="AC197" s="1">
        <f t="shared" si="216"/>
        <v>155.6981852483773</v>
      </c>
      <c r="AD197">
        <f>(AC197/245.5129)*100</f>
        <v>63.41751706259725</v>
      </c>
      <c r="AE197">
        <f>AD197*L197</f>
        <v>76.61426664182243</v>
      </c>
      <c r="AG197" s="1">
        <f>SUM(AG192:AG196)</f>
        <v>587</v>
      </c>
      <c r="AH197" s="1">
        <f t="shared" si="217"/>
        <v>36.6458840179621</v>
      </c>
      <c r="AI197">
        <f>(AH197/85.59867)*100</f>
        <v>42.81127734573692</v>
      </c>
      <c r="AJ197">
        <f>AI197*L197</f>
        <v>51.72001001877399</v>
      </c>
      <c r="AL197" s="1">
        <f>SUM(AL192:AL196)</f>
        <v>1687</v>
      </c>
      <c r="AM197" s="1">
        <f t="shared" si="218"/>
        <v>105.31789836167303</v>
      </c>
      <c r="AN197">
        <f>(AM197/164.1517)*100</f>
        <v>64.1588837408769</v>
      </c>
      <c r="AO197">
        <f>AN197*L197</f>
        <v>77.50990663215845</v>
      </c>
      <c r="AQ197" t="s">
        <v>185</v>
      </c>
      <c r="AR197">
        <f>C197</f>
        <v>533939</v>
      </c>
      <c r="AS197">
        <v>977843</v>
      </c>
      <c r="AT197">
        <v>995621</v>
      </c>
      <c r="AU197">
        <f>AS197+AT197</f>
        <v>1973464</v>
      </c>
      <c r="AV197">
        <f>AU197/AR197</f>
        <v>3.696047675858104</v>
      </c>
      <c r="AW197">
        <f>(AV197/4.9)*100</f>
        <v>75.42954440526742</v>
      </c>
      <c r="AX197">
        <f>(P197/99.5)*100</f>
        <v>81.15080420937628</v>
      </c>
      <c r="AY197">
        <f>(P197/99.5)*(4.878634078)*C197</f>
        <v>2113891.619083542</v>
      </c>
      <c r="AZ197">
        <f>AY197-AU197</f>
        <v>140427.6190835419</v>
      </c>
      <c r="BA197">
        <f>((L197-1)/2)+1</f>
        <v>1.1040465646597226</v>
      </c>
      <c r="BB197">
        <f>BA197*I197</f>
        <v>73.79091322530797</v>
      </c>
      <c r="BC197">
        <f>(BB197/82)*(4.878634078)*C197</f>
        <v>2344115.041414983</v>
      </c>
      <c r="BD197">
        <f>BC197-AU197</f>
        <v>370651.0414149831</v>
      </c>
      <c r="BE197">
        <v>27717</v>
      </c>
      <c r="BF197">
        <f>G197/3</f>
        <v>5201.666666666667</v>
      </c>
      <c r="BG197">
        <f>AU197/BF197</f>
        <v>379.39070810637617</v>
      </c>
      <c r="BH197">
        <f>(BG197/504.1440988)*100</f>
        <v>75.25441813351166</v>
      </c>
      <c r="BI197">
        <f>(504.1440988-BG197)*BF197</f>
        <v>648925.5539246666</v>
      </c>
      <c r="BJ197">
        <f>(H197/967.9913)*(504.1440988)*(BF197)</f>
        <v>2639226.27819931</v>
      </c>
      <c r="BK197">
        <f>BJ197-AU197</f>
        <v>665762.27819931</v>
      </c>
    </row>
    <row r="198" spans="1:63" ht="12">
      <c r="A198" t="s">
        <v>191</v>
      </c>
      <c r="B198" t="s">
        <v>191</v>
      </c>
      <c r="C198" s="1">
        <v>304236</v>
      </c>
      <c r="G198" s="1">
        <v>8965</v>
      </c>
      <c r="H198" s="1">
        <f t="shared" si="211"/>
        <v>982.2418561029377</v>
      </c>
      <c r="I198">
        <f>(H198/1457.59)*100</f>
        <v>67.38807594062376</v>
      </c>
      <c r="J198">
        <v>27.42</v>
      </c>
      <c r="L198">
        <f>((J198-4.7)/(47.464))+1</f>
        <v>1.4786785774481714</v>
      </c>
      <c r="P198">
        <f>I198*L198</f>
        <v>99.6453042688509</v>
      </c>
      <c r="R198" s="1">
        <v>2215</v>
      </c>
      <c r="S198" s="1">
        <f t="shared" si="214"/>
        <v>242.6844072803131</v>
      </c>
      <c r="T198">
        <f>(S198/361.6504)*100</f>
        <v>67.10469759754534</v>
      </c>
      <c r="U198">
        <f>T198*L198</f>
        <v>99.22627878362808</v>
      </c>
      <c r="W198" s="1">
        <v>3047</v>
      </c>
      <c r="X198" s="1">
        <f>(W198/3)/(C198/100000)</f>
        <v>333.8417106018573</v>
      </c>
      <c r="Y198">
        <f>(X198/569.2717)*100</f>
        <v>58.643651283184695</v>
      </c>
      <c r="Z198">
        <f>Y198*L198</f>
        <v>86.71511085578618</v>
      </c>
      <c r="AB198" s="1">
        <v>1345</v>
      </c>
      <c r="AC198" s="1">
        <f t="shared" si="216"/>
        <v>147.3636694320637</v>
      </c>
      <c r="AD198">
        <f>(AC198/245.5129)*100</f>
        <v>60.022780649026465</v>
      </c>
      <c r="AE198">
        <f>AD198*L198</f>
        <v>88.75439990458608</v>
      </c>
      <c r="AG198" s="1">
        <v>544</v>
      </c>
      <c r="AH198" s="1">
        <f t="shared" si="217"/>
        <v>59.60285217177893</v>
      </c>
      <c r="AI198">
        <f>(AH198/85.59867)*100</f>
        <v>69.63058207771094</v>
      </c>
      <c r="AJ198">
        <f>AI198*L198</f>
        <v>102.96125005355775</v>
      </c>
      <c r="AL198" s="1">
        <v>847</v>
      </c>
      <c r="AM198" s="1">
        <f t="shared" si="218"/>
        <v>92.80076431892785</v>
      </c>
      <c r="AN198">
        <f>(AM198/164.1517)*100</f>
        <v>56.5335383787849</v>
      </c>
      <c r="AO198">
        <f>AN198*L198</f>
        <v>83.59493210805326</v>
      </c>
      <c r="AQ198" t="s">
        <v>191</v>
      </c>
      <c r="AR198">
        <v>304236</v>
      </c>
      <c r="AS198">
        <v>1215188</v>
      </c>
      <c r="AT198">
        <v>568527</v>
      </c>
      <c r="AU198">
        <v>1783715</v>
      </c>
      <c r="AV198">
        <f>AU198/AR198</f>
        <v>5.862932065896212</v>
      </c>
      <c r="AW198">
        <f>(AV198/4.9)*100</f>
        <v>119.65167481420839</v>
      </c>
      <c r="AX198">
        <f>(P198/99.5)*100</f>
        <v>100.14603444105616</v>
      </c>
      <c r="AY198">
        <f>(P198/99.5)*(4.878634078)*C198</f>
        <v>1486423.6424792286</v>
      </c>
      <c r="AZ198">
        <f>AY198-AU198</f>
        <v>-297291.35752077145</v>
      </c>
      <c r="BA198">
        <f>((L198-1)/2)+1</f>
        <v>1.2393392887240857</v>
      </c>
      <c r="BB198">
        <f>BA198*I198</f>
        <v>83.51669010473734</v>
      </c>
      <c r="BC198">
        <f>(BB198/82)*(4.878634078)*C198</f>
        <v>1511709.2462091309</v>
      </c>
      <c r="BD198">
        <f>BC198-AU198</f>
        <v>-272005.75379086914</v>
      </c>
      <c r="BF198">
        <f>G198/3</f>
        <v>2988.3333333333335</v>
      </c>
      <c r="BG198">
        <f>AU198/BF198</f>
        <v>596.8929168990518</v>
      </c>
      <c r="BH198">
        <f>(BG198/504.1440988)*100</f>
        <v>118.39728330051254</v>
      </c>
      <c r="BJ198">
        <f>(H198/967.9913)*(504.1440988)*(BF198)</f>
        <v>1528729.7237419009</v>
      </c>
      <c r="BK198">
        <f>BJ198-AU198</f>
        <v>-254985.27625809913</v>
      </c>
    </row>
    <row r="199" spans="43:62" ht="12">
      <c r="AQ199" s="1" t="s">
        <v>146</v>
      </c>
      <c r="AR199" s="1">
        <f>SUM(AR154:AR198)</f>
        <v>5365438</v>
      </c>
      <c r="AS199" s="1">
        <f>SUM(AS154:AS198)</f>
        <v>14459645</v>
      </c>
      <c r="AT199" s="1">
        <f>SUM(AT154:AT198)</f>
        <v>10495777</v>
      </c>
      <c r="AU199" s="1">
        <f>SUM(AU154:AU198)</f>
        <v>24955422</v>
      </c>
      <c r="AV199" s="1">
        <f>AU199/AR199</f>
        <v>4.651143485396719</v>
      </c>
      <c r="AW199">
        <f>(AV199/4.9)*100</f>
        <v>94.9212956203412</v>
      </c>
      <c r="BE199" s="1">
        <f>SUM(BE154:BE198)</f>
        <v>200872</v>
      </c>
      <c r="BF199" s="1">
        <f>SUM(BF154:BF198)</f>
        <v>53745.666666666664</v>
      </c>
      <c r="BG199">
        <f>AU199/BF199</f>
        <v>464.3243548317074</v>
      </c>
      <c r="BH199">
        <f>(BG199/504.1440988)*100</f>
        <v>92.10151540738562</v>
      </c>
      <c r="BI199" s="1">
        <f>SUM(BI154:BI198)</f>
        <v>4456828.021097733</v>
      </c>
      <c r="BJ199" s="1">
        <f>SUM(BJ154:BJ198)</f>
        <v>28261758.51547911</v>
      </c>
    </row>
    <row r="200" ht="12">
      <c r="AM200" s="1"/>
    </row>
    <row r="201" ht="12">
      <c r="A201" s="1" t="s">
        <v>192</v>
      </c>
    </row>
    <row r="203" spans="1:63" ht="12">
      <c r="A203" t="s">
        <v>193</v>
      </c>
      <c r="B203" t="s">
        <v>193</v>
      </c>
      <c r="C203" s="1">
        <v>159706</v>
      </c>
      <c r="G203">
        <v>4333</v>
      </c>
      <c r="H203" s="1">
        <f aca="true" t="shared" si="222" ref="H203:H216">(G203/3)/(C203/100000)</f>
        <v>904.3701134167366</v>
      </c>
      <c r="I203">
        <f>(H203/1457.59)*100</f>
        <v>62.04557615081996</v>
      </c>
      <c r="J203">
        <v>24.5</v>
      </c>
      <c r="L203">
        <f aca="true" t="shared" si="223" ref="L203:L208">((J203-4.7)/(47.464))+1</f>
        <v>1.4171582673183887</v>
      </c>
      <c r="P203">
        <f>I203*L203</f>
        <v>87.92840119266715</v>
      </c>
      <c r="R203">
        <v>1067</v>
      </c>
      <c r="S203" s="1">
        <f aca="true" t="shared" si="224" ref="S203:S216">(R203/3)/(C203/100000)</f>
        <v>222.70087953280822</v>
      </c>
      <c r="T203">
        <f>(S203/361.6504)*100</f>
        <v>61.57904969351844</v>
      </c>
      <c r="U203">
        <f>T203*L203</f>
        <v>87.26725936677956</v>
      </c>
      <c r="W203" s="1">
        <v>1549</v>
      </c>
      <c r="X203" s="1">
        <f aca="true" t="shared" si="225" ref="X203:X215">(W203/3)/(C203/100000)</f>
        <v>323.30240149608244</v>
      </c>
      <c r="Y203">
        <f>(X203/569.2717)*100</f>
        <v>56.792284158176564</v>
      </c>
      <c r="Z203">
        <f>Y203*L203</f>
        <v>80.48365501465507</v>
      </c>
      <c r="AB203" s="1">
        <v>786</v>
      </c>
      <c r="AC203" s="1">
        <f aca="true" t="shared" si="226" ref="AC203:AC215">(AB203/3)/(C203/100000)</f>
        <v>164.05144452932265</v>
      </c>
      <c r="AD203">
        <f>(AC203/245.5129)*100</f>
        <v>66.81988788748886</v>
      </c>
      <c r="AE203">
        <f>AD203*L203</f>
        <v>94.6943565410427</v>
      </c>
      <c r="AG203" s="1">
        <v>223</v>
      </c>
      <c r="AH203" s="1">
        <f aca="true" t="shared" si="227" ref="AH203:AH216">(AG203/3)/(C203/100000)</f>
        <v>46.54385767180528</v>
      </c>
      <c r="AI203">
        <f>(AH203/85.59867)*100</f>
        <v>54.3745103420477</v>
      </c>
      <c r="AJ203">
        <f>AI203*L203</f>
        <v>77.05728686262212</v>
      </c>
      <c r="AL203" s="1">
        <v>381</v>
      </c>
      <c r="AM203" s="1">
        <f aca="true" t="shared" si="228" ref="AM203:AM216">(AL203/3)/(C203/100000)</f>
        <v>79.52112005810677</v>
      </c>
      <c r="AN203">
        <f>(AM203/164.1517)*100</f>
        <v>48.44367743867823</v>
      </c>
      <c r="AO203">
        <f>AN203*L203</f>
        <v>68.65235798152816</v>
      </c>
      <c r="AQ203" t="s">
        <v>193</v>
      </c>
      <c r="AR203">
        <f>C203</f>
        <v>159706</v>
      </c>
      <c r="AS203">
        <v>756423</v>
      </c>
      <c r="AT203">
        <v>768295</v>
      </c>
      <c r="AU203">
        <f>AS203+AT203</f>
        <v>1524718</v>
      </c>
      <c r="AV203">
        <f>AU203/AR203</f>
        <v>9.547030167933578</v>
      </c>
      <c r="AW203">
        <f>(AV203/4.9)*100</f>
        <v>194.83735036599137</v>
      </c>
      <c r="AX203">
        <f>(P203/99.5)*100</f>
        <v>88.37025245494186</v>
      </c>
      <c r="AY203">
        <f>(P203/99.5)*(4.878634078)*C203</f>
        <v>688534.2893652102</v>
      </c>
      <c r="AZ203">
        <f>AY203-AU203</f>
        <v>-836183.7106347898</v>
      </c>
      <c r="BA203">
        <f>((L203-1)/2)+1</f>
        <v>1.2085791336591942</v>
      </c>
      <c r="BB203">
        <f>BA203*I203</f>
        <v>74.98698867174355</v>
      </c>
      <c r="BC203">
        <f>(BB203/82)*(4.878634078)*C203</f>
        <v>712510.9428714482</v>
      </c>
      <c r="BD203">
        <f>BC203-AU203</f>
        <v>-812207.0571285518</v>
      </c>
      <c r="BF203">
        <f>G203/3</f>
        <v>1444.3333333333333</v>
      </c>
      <c r="BG203">
        <f>AU203/BF203</f>
        <v>1055.6552042464805</v>
      </c>
      <c r="BH203">
        <f>(BG203/504.1440988)*100</f>
        <v>209.39552932568822</v>
      </c>
      <c r="BJ203">
        <f>(H203/967.9913)*(504.1440988)*(BF203)</f>
        <v>680294.3594724844</v>
      </c>
      <c r="BK203">
        <f>BJ203-AU203</f>
        <v>-844423.6405275156</v>
      </c>
    </row>
    <row r="204" spans="1:39" ht="12">
      <c r="A204" t="s">
        <v>194</v>
      </c>
      <c r="B204" t="s">
        <v>195</v>
      </c>
      <c r="C204">
        <v>123981</v>
      </c>
      <c r="G204">
        <v>2663</v>
      </c>
      <c r="H204" s="2">
        <f t="shared" si="222"/>
        <v>715.9699201221691</v>
      </c>
      <c r="J204">
        <v>13.95</v>
      </c>
      <c r="L204">
        <f t="shared" si="223"/>
        <v>1.1948845440755098</v>
      </c>
      <c r="N204">
        <f>C204*L204</f>
        <v>148142.98065902578</v>
      </c>
      <c r="R204">
        <v>628</v>
      </c>
      <c r="S204" s="2">
        <f t="shared" si="224"/>
        <v>168.8430754174699</v>
      </c>
      <c r="W204">
        <v>997</v>
      </c>
      <c r="X204">
        <f t="shared" si="225"/>
        <v>268.05182514525075</v>
      </c>
      <c r="AB204">
        <v>443</v>
      </c>
      <c r="AC204">
        <f t="shared" si="226"/>
        <v>119.10427135340629</v>
      </c>
      <c r="AG204">
        <v>82</v>
      </c>
      <c r="AH204" s="2">
        <f t="shared" si="227"/>
        <v>22.046388828395745</v>
      </c>
      <c r="AL204">
        <v>282</v>
      </c>
      <c r="AM204" s="2">
        <f t="shared" si="228"/>
        <v>75.81806889765367</v>
      </c>
    </row>
    <row r="205" spans="2:39" ht="12">
      <c r="B205" t="s">
        <v>196</v>
      </c>
      <c r="C205">
        <v>78545</v>
      </c>
      <c r="G205">
        <v>2051</v>
      </c>
      <c r="H205" s="2">
        <f t="shared" si="222"/>
        <v>870.4139877352685</v>
      </c>
      <c r="J205">
        <v>11.29</v>
      </c>
      <c r="L205">
        <f t="shared" si="223"/>
        <v>1.138842069779201</v>
      </c>
      <c r="N205">
        <f>C205*L205</f>
        <v>89450.35037080734</v>
      </c>
      <c r="R205">
        <v>566</v>
      </c>
      <c r="S205" s="2">
        <f t="shared" si="224"/>
        <v>240.20200734186346</v>
      </c>
      <c r="W205">
        <v>804</v>
      </c>
      <c r="X205">
        <f t="shared" si="225"/>
        <v>341.2056782736011</v>
      </c>
      <c r="AB205">
        <v>397</v>
      </c>
      <c r="AC205">
        <f t="shared" si="226"/>
        <v>168.48091327689013</v>
      </c>
      <c r="AG205">
        <v>54</v>
      </c>
      <c r="AH205" s="2">
        <f t="shared" si="227"/>
        <v>22.916799287032912</v>
      </c>
      <c r="AL205">
        <v>206</v>
      </c>
      <c r="AM205" s="2">
        <f t="shared" si="228"/>
        <v>87.42334542831074</v>
      </c>
    </row>
    <row r="206" spans="2:39" ht="12">
      <c r="B206" t="s">
        <v>197</v>
      </c>
      <c r="C206">
        <v>87179</v>
      </c>
      <c r="G206">
        <v>3113</v>
      </c>
      <c r="H206" s="2">
        <f t="shared" si="222"/>
        <v>1190.2713573987621</v>
      </c>
      <c r="J206">
        <v>20.81</v>
      </c>
      <c r="L206">
        <f t="shared" si="223"/>
        <v>1.3394151356817798</v>
      </c>
      <c r="N206">
        <f>C206*L206</f>
        <v>116768.87211360189</v>
      </c>
      <c r="R206">
        <v>747</v>
      </c>
      <c r="S206" s="2">
        <f t="shared" si="224"/>
        <v>285.6192431663589</v>
      </c>
      <c r="W206">
        <v>1244</v>
      </c>
      <c r="X206">
        <f t="shared" si="225"/>
        <v>475.64971686606486</v>
      </c>
      <c r="AB206">
        <v>619</v>
      </c>
      <c r="AC206">
        <f t="shared" si="226"/>
        <v>236.6777931994326</v>
      </c>
      <c r="AG206">
        <v>132</v>
      </c>
      <c r="AH206" s="2">
        <f t="shared" si="227"/>
        <v>50.47087027839274</v>
      </c>
      <c r="AL206">
        <v>332</v>
      </c>
      <c r="AM206" s="2">
        <f t="shared" si="228"/>
        <v>126.94188585171507</v>
      </c>
    </row>
    <row r="207" spans="2:39" ht="12">
      <c r="B207" t="s">
        <v>198</v>
      </c>
      <c r="C207">
        <v>162019</v>
      </c>
      <c r="G207">
        <v>3732</v>
      </c>
      <c r="H207" s="2">
        <f t="shared" si="222"/>
        <v>767.8111826390732</v>
      </c>
      <c r="J207">
        <v>11.73</v>
      </c>
      <c r="L207">
        <f t="shared" si="223"/>
        <v>1.1481122534973875</v>
      </c>
      <c r="N207">
        <f>C207*L207</f>
        <v>186015.99919939323</v>
      </c>
      <c r="R207">
        <v>1058</v>
      </c>
      <c r="S207" s="2">
        <f t="shared" si="224"/>
        <v>217.6699440600588</v>
      </c>
      <c r="W207">
        <v>1328</v>
      </c>
      <c r="X207">
        <f t="shared" si="225"/>
        <v>273.2189846046863</v>
      </c>
      <c r="AB207">
        <v>636</v>
      </c>
      <c r="AC207">
        <f t="shared" si="226"/>
        <v>130.84885106067807</v>
      </c>
      <c r="AG207">
        <v>161</v>
      </c>
      <c r="AH207" s="2">
        <f t="shared" si="227"/>
        <v>33.123687139574166</v>
      </c>
      <c r="AL207">
        <v>332</v>
      </c>
      <c r="AM207" s="2">
        <f t="shared" si="228"/>
        <v>68.30474615117157</v>
      </c>
    </row>
    <row r="208" spans="2:39" ht="12">
      <c r="B208" t="s">
        <v>199</v>
      </c>
      <c r="C208">
        <v>137162</v>
      </c>
      <c r="G208">
        <v>3163</v>
      </c>
      <c r="H208" s="2">
        <f t="shared" si="222"/>
        <v>768.6774276646106</v>
      </c>
      <c r="J208">
        <v>6.9</v>
      </c>
      <c r="L208">
        <f t="shared" si="223"/>
        <v>1.046350918590932</v>
      </c>
      <c r="N208">
        <f>C208*L208</f>
        <v>143519.58469576942</v>
      </c>
      <c r="R208">
        <v>906</v>
      </c>
      <c r="S208" s="2">
        <f t="shared" si="224"/>
        <v>220.17760020997068</v>
      </c>
      <c r="W208">
        <v>1223</v>
      </c>
      <c r="X208">
        <f t="shared" si="225"/>
        <v>297.21545812008185</v>
      </c>
      <c r="AB208">
        <v>593</v>
      </c>
      <c r="AC208">
        <f t="shared" si="226"/>
        <v>144.11182883500288</v>
      </c>
      <c r="AG208">
        <v>97</v>
      </c>
      <c r="AH208" s="2">
        <f t="shared" si="227"/>
        <v>23.573098477226445</v>
      </c>
      <c r="AL208">
        <v>304</v>
      </c>
      <c r="AM208" s="2">
        <f t="shared" si="228"/>
        <v>73.87857667089524</v>
      </c>
    </row>
    <row r="209" spans="3:63" ht="12">
      <c r="C209" s="1">
        <f>SUM(C204:C208)</f>
        <v>588886</v>
      </c>
      <c r="G209" s="1">
        <f>SUM(G204:G208)</f>
        <v>14722</v>
      </c>
      <c r="H209" s="1">
        <f t="shared" si="222"/>
        <v>833.3248427256435</v>
      </c>
      <c r="I209">
        <f>(H209/1457.59)*100</f>
        <v>57.17141601723692</v>
      </c>
      <c r="J209">
        <f>(L209-1)*(47.464)+4.7</f>
        <v>12.35791589543647</v>
      </c>
      <c r="L209" s="1">
        <f>N209/C209</f>
        <v>1.1613415619298093</v>
      </c>
      <c r="N209" s="1">
        <f>SUM(N204:N208)</f>
        <v>683897.7870385977</v>
      </c>
      <c r="P209">
        <f>I209*L209</f>
        <v>66.39554157519684</v>
      </c>
      <c r="R209" s="1">
        <f>SUM(R204:R208)</f>
        <v>3905</v>
      </c>
      <c r="S209" s="1">
        <f t="shared" si="224"/>
        <v>221.03882019043868</v>
      </c>
      <c r="T209">
        <f>(S209/361.6504)*100</f>
        <v>61.1194734446412</v>
      </c>
      <c r="U209">
        <f>T209*L209</f>
        <v>70.98058475452711</v>
      </c>
      <c r="W209" s="1">
        <f>SUM(W204:W208)</f>
        <v>5596</v>
      </c>
      <c r="X209" s="1">
        <f>(W209/3)/(C209/100000)</f>
        <v>316.7562708798194</v>
      </c>
      <c r="Y209">
        <f>(X209/569.2717)*100</f>
        <v>55.64237092408061</v>
      </c>
      <c r="Z209">
        <f>Y209*L209</f>
        <v>64.61979795844958</v>
      </c>
      <c r="AB209" s="1">
        <f>SUM(AB204:AB208)</f>
        <v>2688</v>
      </c>
      <c r="AC209" s="1">
        <f>(AB209/3)/(C209/100000)</f>
        <v>152.15168980074242</v>
      </c>
      <c r="AD209">
        <f>(AC209/245.5129)*100</f>
        <v>61.972991969359825</v>
      </c>
      <c r="AE209">
        <f>AD209*L209</f>
        <v>71.97181129115987</v>
      </c>
      <c r="AG209" s="1">
        <f>SUM(AG204:AG208)</f>
        <v>526</v>
      </c>
      <c r="AH209" s="1">
        <f t="shared" si="227"/>
        <v>29.773730965472662</v>
      </c>
      <c r="AI209">
        <f>(AH209/85.59867)*100</f>
        <v>34.782936423512965</v>
      </c>
      <c r="AJ209">
        <f>AI209*L209</f>
        <v>40.3948697145878</v>
      </c>
      <c r="AL209" s="1">
        <f>SUM(AL204:AL208)</f>
        <v>1456</v>
      </c>
      <c r="AM209" s="1">
        <f t="shared" si="228"/>
        <v>82.4154986420688</v>
      </c>
      <c r="AN209">
        <f>(AM209/164.1517)*100</f>
        <v>50.20691143745011</v>
      </c>
      <c r="AO209">
        <f>AN209*L209</f>
        <v>58.30737294843992</v>
      </c>
      <c r="AQ209" t="s">
        <v>194</v>
      </c>
      <c r="AR209">
        <f>C209</f>
        <v>588886</v>
      </c>
      <c r="AS209">
        <v>0</v>
      </c>
      <c r="AT209">
        <v>2080000</v>
      </c>
      <c r="AU209">
        <f>AS209+AT209</f>
        <v>2080000</v>
      </c>
      <c r="AV209">
        <f>AU209/AR209</f>
        <v>3.532092798945806</v>
      </c>
      <c r="AW209">
        <f>(AV209/4.9)*100</f>
        <v>72.08352650909808</v>
      </c>
      <c r="AX209">
        <f>(P209/99.5)*100</f>
        <v>66.72918751276065</v>
      </c>
      <c r="AY209">
        <f>(P209/99.5)*(4.878634078)*C209</f>
        <v>1917102.4035718217</v>
      </c>
      <c r="AZ209">
        <f>AY209-AU209</f>
        <v>-162897.59642817825</v>
      </c>
      <c r="BA209">
        <f>((L209-1)/2)+1</f>
        <v>1.0806707809649048</v>
      </c>
      <c r="BB209">
        <f>BA209*I209</f>
        <v>61.78347879621689</v>
      </c>
      <c r="BC209">
        <f>(BB209/82)*(4.878634078)*C209</f>
        <v>2164651.4691100838</v>
      </c>
      <c r="BD209">
        <f>BC209-AU209</f>
        <v>84651.46911008377</v>
      </c>
      <c r="BE209">
        <v>195000</v>
      </c>
      <c r="BF209">
        <f>G209/3</f>
        <v>4907.333333333333</v>
      </c>
      <c r="BG209">
        <f>AU209/BF209</f>
        <v>423.85545442195354</v>
      </c>
      <c r="BH209">
        <f>(BG209/504.1440988)*100</f>
        <v>84.074266748504</v>
      </c>
      <c r="BI209">
        <f>(504.1440988-BG209)*BF209</f>
        <v>394003.1408445333</v>
      </c>
      <c r="BJ209">
        <f>(H209/967.9913)*(504.1440988)*(BF209)</f>
        <v>2129821.0823248294</v>
      </c>
      <c r="BK209">
        <f>BJ209-AU209</f>
        <v>49821.08232482942</v>
      </c>
    </row>
    <row r="210" spans="1:39" ht="12">
      <c r="A210" t="s">
        <v>200</v>
      </c>
      <c r="B210" t="s">
        <v>424</v>
      </c>
      <c r="C210">
        <v>127141</v>
      </c>
      <c r="G210">
        <v>4203</v>
      </c>
      <c r="H210" s="2">
        <f t="shared" si="222"/>
        <v>1101.9262079109021</v>
      </c>
      <c r="R210">
        <v>1049</v>
      </c>
      <c r="S210" s="2">
        <f t="shared" si="224"/>
        <v>275.0227437779054</v>
      </c>
      <c r="W210">
        <v>1615</v>
      </c>
      <c r="X210">
        <f t="shared" si="225"/>
        <v>423.4144244054502</v>
      </c>
      <c r="AB210">
        <v>732</v>
      </c>
      <c r="AC210">
        <f t="shared" si="226"/>
        <v>191.912915581913</v>
      </c>
      <c r="AG210">
        <v>157</v>
      </c>
      <c r="AH210" s="2">
        <f t="shared" si="227"/>
        <v>41.16164992672178</v>
      </c>
      <c r="AL210">
        <v>471</v>
      </c>
      <c r="AM210" s="2">
        <f t="shared" si="228"/>
        <v>123.48494978016534</v>
      </c>
    </row>
    <row r="211" spans="2:39" ht="12">
      <c r="B211" t="s">
        <v>201</v>
      </c>
      <c r="C211">
        <v>121103</v>
      </c>
      <c r="G211">
        <v>4017</v>
      </c>
      <c r="H211" s="2">
        <f t="shared" si="222"/>
        <v>1105.6703797593784</v>
      </c>
      <c r="R211">
        <v>965</v>
      </c>
      <c r="S211" s="2">
        <f t="shared" si="224"/>
        <v>265.61411911072946</v>
      </c>
      <c r="W211">
        <v>1535</v>
      </c>
      <c r="X211">
        <f t="shared" si="225"/>
        <v>422.5053604507458</v>
      </c>
      <c r="AB211">
        <v>669</v>
      </c>
      <c r="AC211">
        <f t="shared" si="226"/>
        <v>184.14077273065075</v>
      </c>
      <c r="AG211">
        <v>113</v>
      </c>
      <c r="AH211" s="2">
        <f t="shared" si="227"/>
        <v>31.103000476178675</v>
      </c>
      <c r="AL211">
        <v>531</v>
      </c>
      <c r="AM211" s="2">
        <f t="shared" si="228"/>
        <v>146.15657745885733</v>
      </c>
    </row>
    <row r="212" spans="2:39" ht="12">
      <c r="B212" t="s">
        <v>425</v>
      </c>
      <c r="C212">
        <v>140380</v>
      </c>
      <c r="G212">
        <v>4928</v>
      </c>
      <c r="H212" s="2">
        <f t="shared" si="222"/>
        <v>1170.1571923825807</v>
      </c>
      <c r="R212">
        <v>1245</v>
      </c>
      <c r="S212" s="2">
        <f t="shared" si="224"/>
        <v>295.6261575723038</v>
      </c>
      <c r="W212">
        <v>1927</v>
      </c>
      <c r="X212">
        <f t="shared" si="225"/>
        <v>457.5675547323931</v>
      </c>
      <c r="AB212">
        <v>952</v>
      </c>
      <c r="AC212">
        <f t="shared" si="226"/>
        <v>226.05309398299852</v>
      </c>
      <c r="AG212">
        <v>162</v>
      </c>
      <c r="AH212" s="2">
        <f t="shared" si="227"/>
        <v>38.46701809374555</v>
      </c>
      <c r="AL212">
        <v>467</v>
      </c>
      <c r="AM212" s="2">
        <f t="shared" si="228"/>
        <v>110.88949043073562</v>
      </c>
    </row>
    <row r="213" spans="2:39" ht="12">
      <c r="B213" t="s">
        <v>426</v>
      </c>
      <c r="C213">
        <v>100178</v>
      </c>
      <c r="G213">
        <v>4143</v>
      </c>
      <c r="H213" s="2">
        <f t="shared" si="222"/>
        <v>1378.5461877857415</v>
      </c>
      <c r="R213">
        <v>1055</v>
      </c>
      <c r="S213" s="2">
        <f t="shared" si="224"/>
        <v>351.04181224087796</v>
      </c>
      <c r="W213">
        <v>1668</v>
      </c>
      <c r="X213">
        <f t="shared" si="225"/>
        <v>555.0120785002696</v>
      </c>
      <c r="AB213">
        <v>744</v>
      </c>
      <c r="AC213">
        <f t="shared" si="226"/>
        <v>247.5593443670267</v>
      </c>
      <c r="AG213">
        <v>124</v>
      </c>
      <c r="AH213" s="2">
        <f t="shared" si="227"/>
        <v>41.25989072783779</v>
      </c>
      <c r="AL213">
        <v>539</v>
      </c>
      <c r="AM213" s="2">
        <f t="shared" si="228"/>
        <v>179.34742824439166</v>
      </c>
    </row>
    <row r="214" spans="2:39" ht="12">
      <c r="B214" t="s">
        <v>202</v>
      </c>
      <c r="C214">
        <v>127576</v>
      </c>
      <c r="G214">
        <v>3474</v>
      </c>
      <c r="H214" s="2">
        <f t="shared" si="222"/>
        <v>907.6942371605944</v>
      </c>
      <c r="R214">
        <v>905</v>
      </c>
      <c r="S214" s="2">
        <f t="shared" si="224"/>
        <v>236.46035827010306</v>
      </c>
      <c r="W214">
        <v>1338</v>
      </c>
      <c r="X214">
        <f t="shared" si="225"/>
        <v>349.5955352103844</v>
      </c>
      <c r="AB214">
        <v>627</v>
      </c>
      <c r="AC214">
        <f t="shared" si="226"/>
        <v>163.82391672414875</v>
      </c>
      <c r="AG214">
        <v>147</v>
      </c>
      <c r="AH214" s="2">
        <f t="shared" si="227"/>
        <v>38.4084780836521</v>
      </c>
      <c r="AL214">
        <v>410</v>
      </c>
      <c r="AM214" s="2">
        <f t="shared" si="228"/>
        <v>107.12568717209088</v>
      </c>
    </row>
    <row r="215" spans="2:39" ht="12">
      <c r="B215" t="s">
        <v>427</v>
      </c>
      <c r="C215">
        <v>115343</v>
      </c>
      <c r="G215">
        <v>3398</v>
      </c>
      <c r="H215" s="2">
        <f t="shared" si="222"/>
        <v>981.9986186128909</v>
      </c>
      <c r="R215">
        <v>939</v>
      </c>
      <c r="S215" s="2">
        <f t="shared" si="224"/>
        <v>271.36453881033094</v>
      </c>
      <c r="W215">
        <v>1352</v>
      </c>
      <c r="X215">
        <f t="shared" si="225"/>
        <v>390.7186969878247</v>
      </c>
      <c r="AB215">
        <v>567</v>
      </c>
      <c r="AC215">
        <f t="shared" si="226"/>
        <v>163.85909851486437</v>
      </c>
      <c r="AG215">
        <v>87</v>
      </c>
      <c r="AH215" s="2">
        <f t="shared" si="227"/>
        <v>25.142401359423634</v>
      </c>
      <c r="AL215">
        <v>414</v>
      </c>
      <c r="AM215" s="2">
        <f t="shared" si="228"/>
        <v>119.64315129656764</v>
      </c>
    </row>
    <row r="216" spans="3:63" ht="12">
      <c r="C216" s="1">
        <f>SUM(C210:C215)</f>
        <v>731721</v>
      </c>
      <c r="E216" s="1"/>
      <c r="G216" s="1">
        <f>SUM(G210:G215)</f>
        <v>24163</v>
      </c>
      <c r="H216" s="1">
        <f t="shared" si="222"/>
        <v>1100.7383050825838</v>
      </c>
      <c r="I216">
        <f>(H216/1457.59)*100</f>
        <v>75.51769050848208</v>
      </c>
      <c r="K216">
        <v>16.69</v>
      </c>
      <c r="L216">
        <f>((K216-4.7)/(47.464))+1</f>
        <v>1.2526125063205797</v>
      </c>
      <c r="N216" s="1"/>
      <c r="P216">
        <f>I216*L216</f>
        <v>94.59440357937159</v>
      </c>
      <c r="R216" s="1">
        <f>SUM(R210:R215)</f>
        <v>6158</v>
      </c>
      <c r="S216" s="1">
        <f t="shared" si="224"/>
        <v>280.5258652774304</v>
      </c>
      <c r="T216">
        <f>(S216/361.6504)*100</f>
        <v>77.5682441599485</v>
      </c>
      <c r="U216">
        <f>T216*L216</f>
        <v>97.16295272807977</v>
      </c>
      <c r="W216" s="1">
        <f>SUM(W210:W215)</f>
        <v>9435</v>
      </c>
      <c r="X216" s="1">
        <f>(W216/3)/(C216/100000)</f>
        <v>429.80862924529976</v>
      </c>
      <c r="Y216">
        <f>(X216/569.2717)*100</f>
        <v>75.5014923884851</v>
      </c>
      <c r="Z216">
        <f>Y216*L216</f>
        <v>94.5741136116845</v>
      </c>
      <c r="AB216" s="1">
        <f>SUM(AB210:AB215)</f>
        <v>4291</v>
      </c>
      <c r="AC216" s="1">
        <f>(AB216/3)/(C216/100000)</f>
        <v>195.47523350202238</v>
      </c>
      <c r="AD216">
        <f>(AC216/245.5129)*100</f>
        <v>79.61912938261997</v>
      </c>
      <c r="AE216">
        <f>AD216*L216</f>
        <v>99.73191720702611</v>
      </c>
      <c r="AG216" s="1">
        <f>SUM(AG210:AG215)</f>
        <v>790</v>
      </c>
      <c r="AH216" s="1">
        <f t="shared" si="227"/>
        <v>35.98821590925138</v>
      </c>
      <c r="AI216">
        <f>(AH216/85.59867)*100</f>
        <v>42.04296154280362</v>
      </c>
      <c r="AJ216">
        <f>AI216*L216</f>
        <v>52.66353943127099</v>
      </c>
      <c r="AL216" s="1">
        <f>SUM(AL210:AL215)</f>
        <v>2832</v>
      </c>
      <c r="AM216" s="1">
        <f t="shared" si="228"/>
        <v>129.01092082911381</v>
      </c>
      <c r="AN216">
        <f>(AM216/164.1517)*100</f>
        <v>78.5924975672587</v>
      </c>
      <c r="AO216">
        <f>AN216*L216</f>
        <v>98.445945355718</v>
      </c>
      <c r="AQ216" t="s">
        <v>200</v>
      </c>
      <c r="AR216">
        <f>C216</f>
        <v>731721</v>
      </c>
      <c r="AS216">
        <v>190696</v>
      </c>
      <c r="AT216">
        <v>2713300</v>
      </c>
      <c r="AU216">
        <f>AS216+AT216</f>
        <v>2903996</v>
      </c>
      <c r="AV216">
        <f>AU216/AR216</f>
        <v>3.9687203182633817</v>
      </c>
      <c r="AW216">
        <f>(AV216/4.9)*100</f>
        <v>80.99429220945676</v>
      </c>
      <c r="AX216">
        <f>(P216/99.5)*100</f>
        <v>95.06975234107698</v>
      </c>
      <c r="AY216">
        <f>(P216/99.5)*(4.878634078)*C216</f>
        <v>3393799.074257385</v>
      </c>
      <c r="AZ216">
        <f>AY216-AU216</f>
        <v>489803.074257385</v>
      </c>
      <c r="BA216">
        <f>((L216-1)/2)+1</f>
        <v>1.1263062531602899</v>
      </c>
      <c r="BB216">
        <f>BA216*I216</f>
        <v>85.05604704392684</v>
      </c>
      <c r="BC216">
        <f>(BB216/82)*(4.878634078)*C216</f>
        <v>3702841.368386708</v>
      </c>
      <c r="BD216">
        <f>BC216-AU216</f>
        <v>798845.3683867082</v>
      </c>
      <c r="BF216">
        <f>G216/3</f>
        <v>8054.333333333333</v>
      </c>
      <c r="BG216">
        <f>AU216/BF216</f>
        <v>360.550759425568</v>
      </c>
      <c r="BH216">
        <f>(BG216/504.1440988)*100</f>
        <v>71.5174015293994</v>
      </c>
      <c r="BI216">
        <f>(504.1440988-BG216)*BF216</f>
        <v>1156548.6197681334</v>
      </c>
      <c r="BJ216">
        <f>(H216/967.9913)*(504.1440988)*(BF216)</f>
        <v>4617393.774588449</v>
      </c>
      <c r="BK216">
        <f>BJ216-AU216</f>
        <v>1713397.774588449</v>
      </c>
    </row>
    <row r="217" spans="1:39" ht="12">
      <c r="A217" t="s">
        <v>203</v>
      </c>
      <c r="B217" t="s">
        <v>204</v>
      </c>
      <c r="C217">
        <v>92519</v>
      </c>
      <c r="G217">
        <v>3381</v>
      </c>
      <c r="H217" s="2">
        <f aca="true" t="shared" si="229" ref="H217:H226">(G217/3)/(C217/100000)</f>
        <v>1218.1281682681395</v>
      </c>
      <c r="R217">
        <v>849</v>
      </c>
      <c r="S217" s="2">
        <f aca="true" t="shared" si="230" ref="S217:S226">(R217/3)/(C217/100000)</f>
        <v>305.88311590051774</v>
      </c>
      <c r="W217">
        <v>1269</v>
      </c>
      <c r="X217">
        <f aca="true" t="shared" si="231" ref="X217:X226">(W217/3)/(C217/100000)</f>
        <v>457.2033852505972</v>
      </c>
      <c r="AB217">
        <v>597</v>
      </c>
      <c r="AC217">
        <f aca="true" t="shared" si="232" ref="AC217:AC225">(AB217/3)/(C217/100000)</f>
        <v>215.09095429047008</v>
      </c>
      <c r="AG217">
        <v>161</v>
      </c>
      <c r="AH217" s="2">
        <f aca="true" t="shared" si="233" ref="AH217:AH226">(AG217/3)/(C217/100000)</f>
        <v>58.00610325086379</v>
      </c>
      <c r="AL217">
        <v>336</v>
      </c>
      <c r="AM217" s="2">
        <f aca="true" t="shared" si="234" ref="AM217:AM226">(AL217/3)/(C217/100000)</f>
        <v>121.05621548006356</v>
      </c>
    </row>
    <row r="218" spans="2:39" ht="12">
      <c r="B218" t="s">
        <v>205</v>
      </c>
      <c r="C218">
        <v>114703</v>
      </c>
      <c r="G218">
        <v>4305</v>
      </c>
      <c r="H218" s="2">
        <f t="shared" si="229"/>
        <v>1251.05707784452</v>
      </c>
      <c r="R218">
        <v>1048</v>
      </c>
      <c r="S218" s="2">
        <f t="shared" si="230"/>
        <v>304.5546614590144</v>
      </c>
      <c r="W218">
        <v>1697</v>
      </c>
      <c r="X218">
        <f t="shared" si="231"/>
        <v>493.157691312927</v>
      </c>
      <c r="AB218">
        <v>788</v>
      </c>
      <c r="AC218">
        <f t="shared" si="232"/>
        <v>228.99720728025133</v>
      </c>
      <c r="AG218">
        <v>168</v>
      </c>
      <c r="AH218" s="2">
        <f t="shared" si="233"/>
        <v>48.82173962320079</v>
      </c>
      <c r="AL218">
        <v>479</v>
      </c>
      <c r="AM218" s="2">
        <f t="shared" si="234"/>
        <v>139.2000790447213</v>
      </c>
    </row>
    <row r="219" spans="3:63" ht="12">
      <c r="C219" s="1">
        <f>SUM(C217:C218)</f>
        <v>207222</v>
      </c>
      <c r="E219" s="1"/>
      <c r="G219" s="1">
        <f>SUM(G217:G218)</f>
        <v>7686</v>
      </c>
      <c r="H219" s="1">
        <f t="shared" si="229"/>
        <v>1236.3552132495583</v>
      </c>
      <c r="I219">
        <f>(H219/1457.59)*100</f>
        <v>84.82187811727292</v>
      </c>
      <c r="K219">
        <v>23.99</v>
      </c>
      <c r="L219">
        <f>((K219-4.7)/(47.464))+1</f>
        <v>1.4064132816450363</v>
      </c>
      <c r="N219" s="1"/>
      <c r="P219">
        <f>I219*L219</f>
        <v>119.29461595820909</v>
      </c>
      <c r="R219" s="1">
        <f>SUM(R217:R218)</f>
        <v>1897</v>
      </c>
      <c r="S219" s="1">
        <f t="shared" si="230"/>
        <v>305.1477803193355</v>
      </c>
      <c r="T219">
        <f>(S219/361.6504)*100</f>
        <v>84.37645314904546</v>
      </c>
      <c r="U219">
        <f>T219*L219</f>
        <v>118.66816436691768</v>
      </c>
      <c r="W219" s="1">
        <f>SUM(W217:W218)</f>
        <v>2966</v>
      </c>
      <c r="X219" s="1">
        <f t="shared" si="231"/>
        <v>477.1050692815756</v>
      </c>
      <c r="Y219">
        <f>(X219/569.2717)*100</f>
        <v>83.80972904178718</v>
      </c>
      <c r="Z219">
        <f>Y219*L219</f>
        <v>117.8711160554412</v>
      </c>
      <c r="AB219" s="1">
        <f>SUM(AB217:AB218)</f>
        <v>1385</v>
      </c>
      <c r="AC219" s="1">
        <f>(AB219/3)/(C219/100000)</f>
        <v>222.7884426685712</v>
      </c>
      <c r="AD219">
        <f>(AC219/245.5129)*100</f>
        <v>90.74408826117536</v>
      </c>
      <c r="AE219">
        <f>AD219*L219</f>
        <v>127.62369096128646</v>
      </c>
      <c r="AG219" s="1">
        <f>SUM(AG217:AG218)</f>
        <v>329</v>
      </c>
      <c r="AH219" s="1">
        <f t="shared" si="233"/>
        <v>52.922308763869985</v>
      </c>
      <c r="AI219">
        <f>(AH219/85.59867)*100</f>
        <v>61.82608767621037</v>
      </c>
      <c r="AJ219">
        <f>AI219*L219</f>
        <v>86.95303085997277</v>
      </c>
      <c r="AL219" s="1">
        <f>SUM(AL217:AL218)</f>
        <v>815</v>
      </c>
      <c r="AM219" s="1">
        <f t="shared" si="234"/>
        <v>131.09933629955634</v>
      </c>
      <c r="AN219">
        <f>(AM219/164.1517)*100</f>
        <v>79.86474480590596</v>
      </c>
      <c r="AO219">
        <f>AN219*L219</f>
        <v>112.32283783021757</v>
      </c>
      <c r="AQ219" t="s">
        <v>203</v>
      </c>
      <c r="AR219">
        <f>C219</f>
        <v>207222</v>
      </c>
      <c r="AS219">
        <v>85177</v>
      </c>
      <c r="AT219">
        <v>456856</v>
      </c>
      <c r="AU219">
        <f>AS219+AT219</f>
        <v>542033</v>
      </c>
      <c r="AV219">
        <f>AU219/AR219</f>
        <v>2.615711652237697</v>
      </c>
      <c r="AW219">
        <f>(AV219/4.9)*100</f>
        <v>53.38187045383055</v>
      </c>
      <c r="AX219">
        <f>(P219/99.5)*100</f>
        <v>119.89408639015988</v>
      </c>
      <c r="AY219">
        <f>(P219/99.5)*(4.878634078)*C219</f>
        <v>1212081.6285342423</v>
      </c>
      <c r="AZ219">
        <f>AY219-AU219</f>
        <v>670048.6285342423</v>
      </c>
      <c r="BA219">
        <f>((L219-1)/2)+1</f>
        <v>1.2032066408225182</v>
      </c>
      <c r="BB219">
        <f>BA219*I219</f>
        <v>102.05824703774101</v>
      </c>
      <c r="BC219">
        <f>(BB219/82)*(4.878634078)*C219</f>
        <v>1258254.1116626654</v>
      </c>
      <c r="BD219">
        <f>BC219-AU219</f>
        <v>716221.1116626654</v>
      </c>
      <c r="BF219">
        <f>G219/3</f>
        <v>2562</v>
      </c>
      <c r="BG219">
        <f>AU219/BF219</f>
        <v>211.5663544106167</v>
      </c>
      <c r="BH219">
        <f>(BG219/504.1440988)*100</f>
        <v>41.96545291598218</v>
      </c>
      <c r="BI219">
        <f>(504.1440988-BG219)*BF219</f>
        <v>749584.1811255999</v>
      </c>
      <c r="BJ219">
        <f>(H219/967.9913)*(504.1440988)*(BF219)</f>
        <v>1649702.4667549538</v>
      </c>
      <c r="BK219">
        <f>BJ219-AU219</f>
        <v>1107669.4667549538</v>
      </c>
    </row>
    <row r="220" spans="1:39" ht="12">
      <c r="A220" t="s">
        <v>206</v>
      </c>
      <c r="B220" t="s">
        <v>428</v>
      </c>
      <c r="C220">
        <v>85050</v>
      </c>
      <c r="G220">
        <v>2645</v>
      </c>
      <c r="H220" s="2">
        <f t="shared" si="229"/>
        <v>1036.6451107191847</v>
      </c>
      <c r="R220">
        <v>703</v>
      </c>
      <c r="S220" s="2">
        <f t="shared" si="230"/>
        <v>275.52420145012735</v>
      </c>
      <c r="W220">
        <v>982</v>
      </c>
      <c r="X220">
        <f t="shared" si="231"/>
        <v>384.87164413090335</v>
      </c>
      <c r="AB220">
        <v>465</v>
      </c>
      <c r="AC220">
        <f t="shared" si="232"/>
        <v>182.24573780129336</v>
      </c>
      <c r="AG220">
        <v>86</v>
      </c>
      <c r="AH220" s="2">
        <f t="shared" si="233"/>
        <v>33.70566333529297</v>
      </c>
      <c r="AL220">
        <v>271</v>
      </c>
      <c r="AM220" s="2">
        <f t="shared" si="234"/>
        <v>106.21203213795805</v>
      </c>
    </row>
    <row r="221" spans="2:39" ht="12">
      <c r="B221" t="s">
        <v>429</v>
      </c>
      <c r="C221">
        <v>63117</v>
      </c>
      <c r="G221">
        <v>1495</v>
      </c>
      <c r="H221" s="2">
        <f t="shared" si="229"/>
        <v>789.539004283051</v>
      </c>
      <c r="R221">
        <v>399</v>
      </c>
      <c r="S221" s="2">
        <f t="shared" si="230"/>
        <v>210.71977438724906</v>
      </c>
      <c r="W221">
        <v>572</v>
      </c>
      <c r="X221">
        <f t="shared" si="231"/>
        <v>302.0844885952543</v>
      </c>
      <c r="AB221">
        <v>265</v>
      </c>
      <c r="AC221">
        <f t="shared" si="232"/>
        <v>139.951729856193</v>
      </c>
      <c r="AG221">
        <v>57</v>
      </c>
      <c r="AH221" s="2">
        <f t="shared" si="233"/>
        <v>30.102824912464154</v>
      </c>
      <c r="AL221">
        <v>145</v>
      </c>
      <c r="AM221" s="2">
        <f t="shared" si="234"/>
        <v>76.57736161942636</v>
      </c>
    </row>
    <row r="222" spans="2:39" ht="12">
      <c r="B222" t="s">
        <v>208</v>
      </c>
      <c r="C222">
        <v>118176</v>
      </c>
      <c r="G222">
        <v>3542</v>
      </c>
      <c r="H222" s="2">
        <f t="shared" si="229"/>
        <v>999.0748262478564</v>
      </c>
      <c r="R222">
        <v>915</v>
      </c>
      <c r="S222" s="2">
        <f t="shared" si="230"/>
        <v>258.0896290278906</v>
      </c>
      <c r="W222">
        <v>1355</v>
      </c>
      <c r="X222">
        <f t="shared" si="231"/>
        <v>382.1983030959473</v>
      </c>
      <c r="AB222">
        <v>621</v>
      </c>
      <c r="AC222">
        <f t="shared" si="232"/>
        <v>175.16246953696182</v>
      </c>
      <c r="AG222">
        <v>123</v>
      </c>
      <c r="AH222" s="2">
        <f t="shared" si="233"/>
        <v>34.69401570538857</v>
      </c>
      <c r="AL222">
        <v>433</v>
      </c>
      <c r="AM222" s="2">
        <f t="shared" si="234"/>
        <v>122.13421788970125</v>
      </c>
    </row>
    <row r="223" spans="2:39" ht="12">
      <c r="B223" t="s">
        <v>430</v>
      </c>
      <c r="C223">
        <v>89875</v>
      </c>
      <c r="G223">
        <v>2606</v>
      </c>
      <c r="H223" s="2">
        <f t="shared" si="229"/>
        <v>966.5275846082521</v>
      </c>
      <c r="R223">
        <v>697</v>
      </c>
      <c r="S223" s="2">
        <f t="shared" si="230"/>
        <v>258.5071859063514</v>
      </c>
      <c r="W223">
        <v>1003</v>
      </c>
      <c r="X223">
        <f t="shared" si="231"/>
        <v>371.99814557255445</v>
      </c>
      <c r="AB223">
        <v>460</v>
      </c>
      <c r="AC223">
        <f t="shared" si="232"/>
        <v>170.60732498840983</v>
      </c>
      <c r="AG223">
        <v>82</v>
      </c>
      <c r="AH223" s="2">
        <f t="shared" si="233"/>
        <v>30.412610106629575</v>
      </c>
      <c r="AL223">
        <v>275</v>
      </c>
      <c r="AM223" s="2">
        <f t="shared" si="234"/>
        <v>101.99350950394066</v>
      </c>
    </row>
    <row r="224" spans="2:39" ht="12">
      <c r="B224" t="s">
        <v>431</v>
      </c>
      <c r="C224">
        <v>101517</v>
      </c>
      <c r="G224">
        <v>2946</v>
      </c>
      <c r="H224" s="2">
        <f t="shared" si="229"/>
        <v>967.3256695922852</v>
      </c>
      <c r="R224">
        <v>802</v>
      </c>
      <c r="S224" s="2">
        <f t="shared" si="230"/>
        <v>263.3384884633444</v>
      </c>
      <c r="W224">
        <v>1066</v>
      </c>
      <c r="X224">
        <f t="shared" si="231"/>
        <v>350.0234771844453</v>
      </c>
      <c r="AB224">
        <v>498</v>
      </c>
      <c r="AC224">
        <f t="shared" si="232"/>
        <v>163.5194105420767</v>
      </c>
      <c r="AG224">
        <v>115</v>
      </c>
      <c r="AH224" s="2">
        <f t="shared" si="233"/>
        <v>37.76050645047957</v>
      </c>
      <c r="AL224">
        <v>304</v>
      </c>
      <c r="AM224" s="2">
        <f t="shared" si="234"/>
        <v>99.8190779212677</v>
      </c>
    </row>
    <row r="225" spans="2:39" ht="12">
      <c r="B225" t="s">
        <v>207</v>
      </c>
      <c r="C225">
        <v>119643</v>
      </c>
      <c r="G225">
        <v>4089</v>
      </c>
      <c r="H225" s="2">
        <f t="shared" si="229"/>
        <v>1139.222520331319</v>
      </c>
      <c r="R225">
        <v>1064</v>
      </c>
      <c r="S225" s="2">
        <f t="shared" si="230"/>
        <v>296.4374569901011</v>
      </c>
      <c r="W225">
        <v>1601</v>
      </c>
      <c r="X225">
        <f t="shared" si="231"/>
        <v>446.04921864769904</v>
      </c>
      <c r="AB225">
        <v>743</v>
      </c>
      <c r="AC225">
        <f t="shared" si="232"/>
        <v>207.00472795455366</v>
      </c>
      <c r="AG225">
        <v>107</v>
      </c>
      <c r="AH225" s="2">
        <f t="shared" si="233"/>
        <v>29.810909678515802</v>
      </c>
      <c r="AL225">
        <v>470</v>
      </c>
      <c r="AM225" s="2">
        <f t="shared" si="234"/>
        <v>130.94511727946193</v>
      </c>
    </row>
    <row r="226" spans="3:63" ht="12">
      <c r="C226" s="1">
        <f>SUM(C220:C225)</f>
        <v>577378</v>
      </c>
      <c r="E226" s="1"/>
      <c r="G226" s="1">
        <f>SUM(G220:G225)</f>
        <v>17323</v>
      </c>
      <c r="H226" s="1">
        <f t="shared" si="229"/>
        <v>1000.0958355415919</v>
      </c>
      <c r="I226">
        <f>(H226/1457.59)*100</f>
        <v>68.61297316403049</v>
      </c>
      <c r="K226">
        <v>13.63</v>
      </c>
      <c r="L226">
        <f>((K226-4.7)/(47.464))+1</f>
        <v>1.1881425922804651</v>
      </c>
      <c r="N226" s="1"/>
      <c r="P226">
        <f>I226*L226</f>
        <v>81.52199579918118</v>
      </c>
      <c r="R226" s="1">
        <f>SUM(R220:R225)</f>
        <v>4580</v>
      </c>
      <c r="S226" s="1">
        <f t="shared" si="230"/>
        <v>264.41372318769794</v>
      </c>
      <c r="T226">
        <f>(S226/361.6504)*100</f>
        <v>73.11307361686809</v>
      </c>
      <c r="U226">
        <f>T226*L226</f>
        <v>86.86875681673814</v>
      </c>
      <c r="W226" s="1">
        <f>SUM(W220:W225)</f>
        <v>6579</v>
      </c>
      <c r="X226" s="1">
        <f t="shared" si="231"/>
        <v>379.820498875953</v>
      </c>
      <c r="Y226">
        <f>(X226/569.2717)*100</f>
        <v>66.72042521628126</v>
      </c>
      <c r="Z226">
        <f>Y226*L226</f>
        <v>79.27337897452733</v>
      </c>
      <c r="AB226" s="1">
        <f>SUM(AB220:AB225)</f>
        <v>3052</v>
      </c>
      <c r="AC226" s="1">
        <f>(AB226/3)/(C226/100000)</f>
        <v>176.19883911983715</v>
      </c>
      <c r="AD226">
        <f>(AC226/245.5129)*100</f>
        <v>71.76765013970228</v>
      </c>
      <c r="AE226">
        <f>AD226*L226</f>
        <v>85.27020187886336</v>
      </c>
      <c r="AG226" s="1">
        <f>SUM(AG220:AG225)</f>
        <v>570</v>
      </c>
      <c r="AH226" s="1">
        <f t="shared" si="233"/>
        <v>32.90738476353446</v>
      </c>
      <c r="AI226">
        <f>(AH226/85.59867)*100</f>
        <v>38.44380381556683</v>
      </c>
      <c r="AJ226">
        <f>AI226*L226</f>
        <v>45.67672072254921</v>
      </c>
      <c r="AL226" s="1">
        <f>SUM(AL220:AL225)</f>
        <v>1898</v>
      </c>
      <c r="AM226" s="1">
        <f t="shared" si="234"/>
        <v>109.57581803717262</v>
      </c>
      <c r="AN226">
        <f>(AM226/164.1517)*100</f>
        <v>66.75277687478875</v>
      </c>
      <c r="AO226">
        <f>AN226*L226</f>
        <v>79.31181735793099</v>
      </c>
      <c r="AQ226" t="s">
        <v>206</v>
      </c>
      <c r="AR226">
        <f>C226</f>
        <v>577378</v>
      </c>
      <c r="AS226">
        <v>2217345</v>
      </c>
      <c r="AT226">
        <v>107000</v>
      </c>
      <c r="AU226">
        <f>AS226+AT226</f>
        <v>2324345</v>
      </c>
      <c r="AV226">
        <f>AU226/AR226</f>
        <v>4.025690275694606</v>
      </c>
      <c r="AW226">
        <f>(AV226/4.9)*100</f>
        <v>82.15694440193072</v>
      </c>
      <c r="AX226">
        <f>(P226/99.5)*100</f>
        <v>81.93165406952883</v>
      </c>
      <c r="AY226">
        <f>(P226/99.5)*(4.878634078)*C226</f>
        <v>2307863.9299879745</v>
      </c>
      <c r="AZ226">
        <f>AY226-AU226</f>
        <v>-16481.070012025535</v>
      </c>
      <c r="BA226">
        <f>((L226-1)/2)+1</f>
        <v>1.0940712961402326</v>
      </c>
      <c r="BB226">
        <f>BA226*I226</f>
        <v>75.06748448160583</v>
      </c>
      <c r="BC226">
        <f>(BB226/82)*(4.878634078)*C226</f>
        <v>2578674.27278295</v>
      </c>
      <c r="BD226">
        <f>BC226-AU226</f>
        <v>254329.2727829502</v>
      </c>
      <c r="BF226">
        <f>G226/3</f>
        <v>5774.333333333333</v>
      </c>
      <c r="BG226">
        <f>AU226/BF226</f>
        <v>402.5304508456965</v>
      </c>
      <c r="BH226">
        <f>(BG226/504.1440988)*100</f>
        <v>79.84432462937252</v>
      </c>
      <c r="BI226">
        <f>(504.1440988-BG226)*BF226</f>
        <v>586751.074504133</v>
      </c>
      <c r="BJ226">
        <f>(H226/967.9913)*(504.1440988)*(BF226)</f>
        <v>3007645.896169789</v>
      </c>
      <c r="BK226">
        <f>BJ226-AU226</f>
        <v>683300.8961697891</v>
      </c>
    </row>
    <row r="227" spans="1:19" ht="12">
      <c r="A227" t="s">
        <v>209</v>
      </c>
      <c r="D227" t="s">
        <v>210</v>
      </c>
      <c r="H227" s="2"/>
      <c r="S227" s="2"/>
    </row>
    <row r="228" spans="4:19" ht="12">
      <c r="D228" t="s">
        <v>211</v>
      </c>
      <c r="H228" s="2"/>
      <c r="S228" s="2"/>
    </row>
    <row r="229" spans="4:19" ht="12">
      <c r="D229" t="s">
        <v>212</v>
      </c>
      <c r="H229" s="2"/>
      <c r="S229" s="2"/>
    </row>
    <row r="230" spans="3:63" ht="12">
      <c r="C230" s="1"/>
      <c r="E230" s="1">
        <v>273220</v>
      </c>
      <c r="G230" s="1">
        <v>7524</v>
      </c>
      <c r="H230" s="1">
        <f>(G230/3)/(E230/100000)</f>
        <v>917.9415855354658</v>
      </c>
      <c r="I230">
        <f>(H230/1457.59)*100</f>
        <v>62.97666597160148</v>
      </c>
      <c r="K230">
        <v>13.78</v>
      </c>
      <c r="L230">
        <f>((K230-4.7)/(47.464))+1</f>
        <v>1.1913028821843923</v>
      </c>
      <c r="N230" s="1"/>
      <c r="P230">
        <f>I230*L230</f>
        <v>75.02428368233258</v>
      </c>
      <c r="R230" s="1">
        <v>1987</v>
      </c>
      <c r="S230" s="1">
        <f>(R230/3)/(E230/100000)</f>
        <v>242.41758778029916</v>
      </c>
      <c r="T230">
        <f>(S230/361.6504)*100</f>
        <v>67.03091930225963</v>
      </c>
      <c r="U230">
        <f>T230*L230</f>
        <v>79.85412736025131</v>
      </c>
      <c r="W230" s="1">
        <v>2866</v>
      </c>
      <c r="X230" s="1">
        <f>(W230/3)/(E230/100000)</f>
        <v>349.6571749261889</v>
      </c>
      <c r="Y230">
        <f>(X230/569.2717)*100</f>
        <v>61.42184389741996</v>
      </c>
      <c r="Z230">
        <f>Y230*L230</f>
        <v>73.17201966407623</v>
      </c>
      <c r="AB230" s="1">
        <v>1305</v>
      </c>
      <c r="AC230" s="1">
        <f>(AB230/3)/(E230/100000)</f>
        <v>159.21235634287387</v>
      </c>
      <c r="AD230">
        <f>(AC230/245.5129)*100</f>
        <v>64.84887610503313</v>
      </c>
      <c r="AE230">
        <f>AD230*L230</f>
        <v>77.25465301034453</v>
      </c>
      <c r="AG230" s="1">
        <v>341</v>
      </c>
      <c r="AH230" s="1">
        <f>(AG230/3)/(E230/100000)</f>
        <v>41.602615718712634</v>
      </c>
      <c r="AI230">
        <f>(AH230/85.59867)*100</f>
        <v>48.60194173427301</v>
      </c>
      <c r="AJ230">
        <f>AI230*L230</f>
        <v>57.89963326779734</v>
      </c>
      <c r="AL230" s="1">
        <v>762</v>
      </c>
      <c r="AM230" s="1">
        <f>(AL230/3)/(E230/100000)</f>
        <v>92.96537588756313</v>
      </c>
      <c r="AN230">
        <f>(AM230/164.1517)*100</f>
        <v>56.633818527351906</v>
      </c>
      <c r="AO230">
        <f>AN230*L230</f>
        <v>67.46803124074216</v>
      </c>
      <c r="AQ230" t="s">
        <v>209</v>
      </c>
      <c r="AR230">
        <f>E230</f>
        <v>273220</v>
      </c>
      <c r="AS230">
        <v>674725</v>
      </c>
      <c r="AT230">
        <v>747930</v>
      </c>
      <c r="AU230">
        <f>AS230+AT230</f>
        <v>1422655</v>
      </c>
      <c r="AV230">
        <f>AU230/AR230</f>
        <v>5.20699436351658</v>
      </c>
      <c r="AW230">
        <f>(AV230/4.9)*100</f>
        <v>106.26519109217509</v>
      </c>
      <c r="AX230">
        <f>(P230/99.5)*100</f>
        <v>75.40129013299757</v>
      </c>
      <c r="AY230">
        <f>(P230/99.5)*(4.878634078)*E230</f>
        <v>1005054.2604085089</v>
      </c>
      <c r="AZ230">
        <f>AY230-AU230</f>
        <v>-417600.73959149106</v>
      </c>
      <c r="BA230">
        <f>((L230-1)/2)+1</f>
        <v>1.0956514410921963</v>
      </c>
      <c r="BB230">
        <f>BA230*I230</f>
        <v>69.00047482696704</v>
      </c>
      <c r="BC230">
        <f>(BB230/82)*(4.878634078)*E230</f>
        <v>1121628.3013248628</v>
      </c>
      <c r="BD230">
        <f>BC230-AU230</f>
        <v>-301026.69867513725</v>
      </c>
      <c r="BF230">
        <f>G230/3</f>
        <v>2508</v>
      </c>
      <c r="BG230">
        <f>AU230/BF230</f>
        <v>567.2468102073366</v>
      </c>
      <c r="BH230">
        <f>(BG230/504.1440988)*100</f>
        <v>112.51680056506427</v>
      </c>
      <c r="BJ230">
        <f>(H230/967.9913)*(504.1440988)*(BF230)</f>
        <v>1199018.2991770462</v>
      </c>
      <c r="BK230">
        <f>BJ230-AU230</f>
        <v>-223636.70082295383</v>
      </c>
    </row>
    <row r="231" spans="1:39" ht="12">
      <c r="A231" t="s">
        <v>213</v>
      </c>
      <c r="B231" t="s">
        <v>214</v>
      </c>
      <c r="C231">
        <v>163353</v>
      </c>
      <c r="G231">
        <v>4156</v>
      </c>
      <c r="H231" s="2">
        <f aca="true" t="shared" si="235" ref="H231:H262">(G231/3)/(C231/100000)</f>
        <v>848.0611518204951</v>
      </c>
      <c r="J231">
        <v>15.34</v>
      </c>
      <c r="L231">
        <f>((J231-4.7)/(47.464))+1</f>
        <v>1.224169897185235</v>
      </c>
      <c r="N231">
        <f>C231*L231</f>
        <v>199971.8252148997</v>
      </c>
      <c r="R231">
        <v>1052</v>
      </c>
      <c r="S231" s="2">
        <f aca="true" t="shared" si="236" ref="S231:S262">(R231/3)/(C231/100000)</f>
        <v>214.6680297678443</v>
      </c>
      <c r="W231">
        <v>1547</v>
      </c>
      <c r="X231">
        <f aca="true" t="shared" si="237" ref="X231:X248">(W231/3)/(C231/100000)</f>
        <v>315.6762757137406</v>
      </c>
      <c r="AB231">
        <v>687</v>
      </c>
      <c r="AC231">
        <f>(AB231/3)/(C231/100000)</f>
        <v>140.18720194915306</v>
      </c>
      <c r="AG231">
        <v>139</v>
      </c>
      <c r="AH231" s="2">
        <f>(AG231/3)/(C231/100000)</f>
        <v>28.363931689857754</v>
      </c>
      <c r="AL231">
        <v>466</v>
      </c>
      <c r="AM231" s="2">
        <f>(AL231/3)/(C231/100000)</f>
        <v>95.09059113290442</v>
      </c>
    </row>
    <row r="232" spans="2:39" ht="12">
      <c r="B232" t="s">
        <v>215</v>
      </c>
      <c r="C232">
        <v>141821</v>
      </c>
      <c r="G232">
        <v>6549</v>
      </c>
      <c r="H232" s="2">
        <f t="shared" si="235"/>
        <v>1539.2642838507697</v>
      </c>
      <c r="J232">
        <v>23.67</v>
      </c>
      <c r="L232">
        <f>((J232-4.7)/(47.464))+1</f>
        <v>1.3996713298499917</v>
      </c>
      <c r="N232">
        <f>C232*L232</f>
        <v>198502.78767065567</v>
      </c>
      <c r="R232">
        <v>1653</v>
      </c>
      <c r="S232" s="2">
        <f t="shared" si="236"/>
        <v>388.5179204772213</v>
      </c>
      <c r="W232">
        <v>2300</v>
      </c>
      <c r="X232">
        <f t="shared" si="237"/>
        <v>540.5875481534234</v>
      </c>
      <c r="AB232">
        <v>1093</v>
      </c>
      <c r="AC232">
        <f>(AB232/3)/(C232/100000)</f>
        <v>256.8966044050834</v>
      </c>
      <c r="AG232">
        <v>264</v>
      </c>
      <c r="AH232" s="2">
        <f>(AG232/3)/(C232/100000)</f>
        <v>62.050049005436435</v>
      </c>
      <c r="AL232">
        <v>643</v>
      </c>
      <c r="AM232" s="2">
        <f>(AL232/3)/(C232/100000)</f>
        <v>151.12947541854405</v>
      </c>
    </row>
    <row r="233" spans="3:63" ht="12">
      <c r="C233" s="1">
        <f>SUM(C231:C232)</f>
        <v>305174</v>
      </c>
      <c r="G233" s="1">
        <f>SUM(G231:G232)</f>
        <v>10705</v>
      </c>
      <c r="H233" s="1">
        <f t="shared" si="235"/>
        <v>1169.2782915101986</v>
      </c>
      <c r="I233">
        <f>(H233/1457.59)*100</f>
        <v>80.21997211219882</v>
      </c>
      <c r="J233">
        <f>(L233-1)*(47.464)+4.7</f>
        <v>19.211132304849038</v>
      </c>
      <c r="L233" s="1">
        <f>N233/C233</f>
        <v>1.3057292327837737</v>
      </c>
      <c r="N233" s="1">
        <f>SUM(N231:N232)</f>
        <v>398474.61288555537</v>
      </c>
      <c r="P233">
        <f>I233*L233</f>
        <v>104.74556263999709</v>
      </c>
      <c r="R233" s="1">
        <f>SUM(R231:R232)</f>
        <v>2705</v>
      </c>
      <c r="S233" s="1">
        <f t="shared" si="236"/>
        <v>295.45985787343176</v>
      </c>
      <c r="T233">
        <f>(S233/361.6504)*100</f>
        <v>81.69764443048639</v>
      </c>
      <c r="U233">
        <f>T233*L233</f>
        <v>106.67500258246054</v>
      </c>
      <c r="W233" s="1">
        <f>SUM(W231:W232)</f>
        <v>3847</v>
      </c>
      <c r="X233" s="1">
        <f>(W233/3)/(C233/100000)</f>
        <v>420.19743927508017</v>
      </c>
      <c r="Y233">
        <f>(X233/569.2717)*100</f>
        <v>73.81316149653674</v>
      </c>
      <c r="Z233">
        <f>Y233*L233</f>
        <v>96.3800027302177</v>
      </c>
      <c r="AB233" s="1">
        <f>SUM(AB231:AB232)</f>
        <v>1780</v>
      </c>
      <c r="AC233" s="1">
        <f>(AB233/3)/(C233/100000)</f>
        <v>194.4246014841806</v>
      </c>
      <c r="AD233">
        <f>(AC233/245.5129)*100</f>
        <v>79.19119585332608</v>
      </c>
      <c r="AE233">
        <f>AD233*L233</f>
        <v>103.40225940479303</v>
      </c>
      <c r="AG233" s="1">
        <f>SUM(AG231:AG232)</f>
        <v>403</v>
      </c>
      <c r="AH233" s="1">
        <f>(AG233/3)/(C233/100000)</f>
        <v>44.01860359445213</v>
      </c>
      <c r="AI233">
        <f>(AH233/85.59867)*100</f>
        <v>51.42440133059559</v>
      </c>
      <c r="AJ233">
        <f>AI233*L233</f>
        <v>67.14634409576345</v>
      </c>
      <c r="AL233" s="1">
        <f>SUM(AL231:AL232)</f>
        <v>1109</v>
      </c>
      <c r="AM233" s="1">
        <f>(AL233/3)/(C233/100000)</f>
        <v>121.13308036289679</v>
      </c>
      <c r="AN233">
        <f>(AM233/164.1517)*100</f>
        <v>73.79337549528685</v>
      </c>
      <c r="AO233">
        <f>AN233*L233</f>
        <v>96.35416756998583</v>
      </c>
      <c r="AQ233" t="s">
        <v>213</v>
      </c>
      <c r="AR233">
        <f>C233</f>
        <v>305174</v>
      </c>
      <c r="AS233">
        <v>2276953</v>
      </c>
      <c r="AT233">
        <v>0</v>
      </c>
      <c r="AU233">
        <f>AS233+AT233</f>
        <v>2276953</v>
      </c>
      <c r="AV233">
        <f>AU233/AR233</f>
        <v>7.461163139717014</v>
      </c>
      <c r="AW233">
        <f>(AV233/4.9)*100</f>
        <v>152.26863550442883</v>
      </c>
      <c r="AX233">
        <f>(P233/99.5)*100</f>
        <v>105.27192225125334</v>
      </c>
      <c r="AY233">
        <f>(P233/99.5)*(4.878634078)*C233</f>
        <v>1567322.3561681614</v>
      </c>
      <c r="AZ233">
        <f>AY233-AU233</f>
        <v>-709630.6438318386</v>
      </c>
      <c r="BA233">
        <f>((L233-1)/2)+1</f>
        <v>1.152864616391887</v>
      </c>
      <c r="BB233">
        <f>BA233*I233</f>
        <v>92.48276737609797</v>
      </c>
      <c r="BC233">
        <f>(BB233/82)*(4.878634078)*C233</f>
        <v>1679162.5494438151</v>
      </c>
      <c r="BD233">
        <f>BC233-AU233</f>
        <v>-597790.4505561849</v>
      </c>
      <c r="BF233">
        <f>G233/3</f>
        <v>3568.3333333333335</v>
      </c>
      <c r="BG233">
        <f>AU233/BF233</f>
        <v>638.0998598785613</v>
      </c>
      <c r="BH233">
        <f>(BG233/504.1440988)*100</f>
        <v>126.5709271213156</v>
      </c>
      <c r="BJ233">
        <f>(H233/967.9913)*(504.1440988)*(BF233)</f>
        <v>2173034.0807521017</v>
      </c>
      <c r="BK233">
        <f>BJ233-AU233</f>
        <v>-103918.91924789827</v>
      </c>
    </row>
    <row r="234" spans="1:19" ht="12">
      <c r="A234" t="s">
        <v>216</v>
      </c>
      <c r="D234" t="s">
        <v>217</v>
      </c>
      <c r="H234" s="2"/>
      <c r="S234" s="2"/>
    </row>
    <row r="235" spans="4:19" ht="12">
      <c r="D235" t="s">
        <v>218</v>
      </c>
      <c r="H235" s="2"/>
      <c r="S235" s="2"/>
    </row>
    <row r="236" spans="4:19" ht="12">
      <c r="D236" t="s">
        <v>219</v>
      </c>
      <c r="H236" s="2"/>
      <c r="S236" s="2"/>
    </row>
    <row r="237" spans="3:63" ht="12">
      <c r="C237" s="1"/>
      <c r="E237" s="1">
        <v>357222</v>
      </c>
      <c r="G237" s="1">
        <v>9405</v>
      </c>
      <c r="H237" s="1">
        <f>(G237/3)/(E237/100000)</f>
        <v>877.6055226161882</v>
      </c>
      <c r="I237">
        <f>(H237/1457.59)*100</f>
        <v>60.209353975822296</v>
      </c>
      <c r="K237">
        <v>11.88</v>
      </c>
      <c r="L237">
        <f>((K237-4.7)/(47.464))+1</f>
        <v>1.1512725434013147</v>
      </c>
      <c r="N237" s="1"/>
      <c r="P237">
        <f>I237*L237</f>
        <v>69.31737608829499</v>
      </c>
      <c r="R237" s="1">
        <v>2565</v>
      </c>
      <c r="S237" s="1">
        <f>(R237/3)/(E237/100000)</f>
        <v>239.34696071350587</v>
      </c>
      <c r="T237">
        <f>(S237/361.6504)*100</f>
        <v>66.18185980535507</v>
      </c>
      <c r="U237">
        <f>T237*L237</f>
        <v>76.19335806514037</v>
      </c>
      <c r="W237" s="1">
        <v>3472</v>
      </c>
      <c r="X237" s="1">
        <f>(W237/3)/(E237/100000)</f>
        <v>323.9815390242855</v>
      </c>
      <c r="Y237">
        <f>(X237/569.2717)*100</f>
        <v>56.91158352405108</v>
      </c>
      <c r="Z237">
        <f>Y237*L237</f>
        <v>65.52074351273065</v>
      </c>
      <c r="AB237" s="1">
        <v>1680</v>
      </c>
      <c r="AC237" s="1">
        <f>(AB237/3)/(E237/100000)</f>
        <v>156.76526081820268</v>
      </c>
      <c r="AD237">
        <f>(AC237/245.5129)*100</f>
        <v>63.852148224473204</v>
      </c>
      <c r="AE237">
        <f>AD237*L237</f>
        <v>73.511225088027</v>
      </c>
      <c r="AG237" s="1">
        <v>323</v>
      </c>
      <c r="AH237" s="1">
        <f>(AG237/3)/(E237/100000)</f>
        <v>30.139987645404446</v>
      </c>
      <c r="AI237">
        <f>(AH237/85.59867)*100</f>
        <v>35.210813024787</v>
      </c>
      <c r="AJ237">
        <f>AI237*L237</f>
        <v>40.53724226627467</v>
      </c>
      <c r="AL237" s="1">
        <v>882</v>
      </c>
      <c r="AM237" s="1">
        <f>(AL237/3)/(E237/100000)</f>
        <v>82.3017619295564</v>
      </c>
      <c r="AN237">
        <f>(AM237/164.1517)*100</f>
        <v>50.13762387447489</v>
      </c>
      <c r="AO237">
        <f>AN237*L237</f>
        <v>57.72206975806518</v>
      </c>
      <c r="AQ237" t="s">
        <v>216</v>
      </c>
      <c r="AR237">
        <f>E237</f>
        <v>357222</v>
      </c>
      <c r="AS237">
        <v>1209767</v>
      </c>
      <c r="AT237">
        <v>914081</v>
      </c>
      <c r="AU237">
        <f>AS237+AT237</f>
        <v>2123848</v>
      </c>
      <c r="AV237">
        <f>AU237/AR237</f>
        <v>5.945456886753895</v>
      </c>
      <c r="AW237">
        <f>(AV237/4.9)*100</f>
        <v>121.33585483171214</v>
      </c>
      <c r="AX237">
        <f>(P237/99.5)*100</f>
        <v>69.66570461135176</v>
      </c>
      <c r="AY237">
        <f>(P237/99.5)*(4.878634078)*E237</f>
        <v>1214102.8448147143</v>
      </c>
      <c r="AZ237">
        <f>AY237-AU237</f>
        <v>-909745.1551852857</v>
      </c>
      <c r="BA237">
        <f>((L237-1)/2)+1</f>
        <v>1.0756362717006573</v>
      </c>
      <c r="BB237">
        <f>BA237*I237</f>
        <v>64.76336503205864</v>
      </c>
      <c r="BC237">
        <f>(BB237/82)*(4.878634078)*E237</f>
        <v>1376423.2389777596</v>
      </c>
      <c r="BD237">
        <f>BC237-AU237</f>
        <v>-747424.7610222404</v>
      </c>
      <c r="BF237">
        <f>G237/3</f>
        <v>3135</v>
      </c>
      <c r="BG237">
        <f>AU237/BF237</f>
        <v>677.4634768740032</v>
      </c>
      <c r="BH237">
        <f>(BG237/504.1440988)*100</f>
        <v>134.37893619831124</v>
      </c>
      <c r="BJ237">
        <f>(H237/967.9913)*(504.1440988)*(BF237)</f>
        <v>1432914.0024495998</v>
      </c>
      <c r="BK237">
        <f>BJ237-AU237</f>
        <v>-690933.9975504002</v>
      </c>
    </row>
    <row r="238" spans="1:39" ht="12">
      <c r="A238" t="s">
        <v>220</v>
      </c>
      <c r="B238" t="s">
        <v>221</v>
      </c>
      <c r="C238">
        <v>70871</v>
      </c>
      <c r="G238">
        <v>2033</v>
      </c>
      <c r="H238" s="2">
        <f t="shared" si="235"/>
        <v>956.1974103182778</v>
      </c>
      <c r="J238">
        <v>8.8</v>
      </c>
      <c r="L238">
        <f>((J238-4.7)/(47.464))+1</f>
        <v>1.0863812573740097</v>
      </c>
      <c r="N238">
        <f>C238*L238</f>
        <v>76992.92609135344</v>
      </c>
      <c r="R238">
        <v>528</v>
      </c>
      <c r="S238" s="2">
        <f t="shared" si="236"/>
        <v>248.33853056962653</v>
      </c>
      <c r="W238">
        <v>758</v>
      </c>
      <c r="X238">
        <f t="shared" si="237"/>
        <v>356.5162995677593</v>
      </c>
      <c r="AB238">
        <v>345</v>
      </c>
      <c r="AC238" s="2">
        <f aca="true" t="shared" si="238" ref="AC238:AC248">(AB238/3)/(C238/100000)</f>
        <v>162.26665349719914</v>
      </c>
      <c r="AG238">
        <v>91</v>
      </c>
      <c r="AH238" s="2">
        <f aca="true" t="shared" si="239" ref="AH238:AH262">(AG238/3)/(C238/100000)</f>
        <v>42.80076947317426</v>
      </c>
      <c r="AL238">
        <v>225</v>
      </c>
      <c r="AM238" s="2">
        <f aca="true" t="shared" si="240" ref="AM238:AM262">(AL238/3)/(C238/100000)</f>
        <v>105.82607836773857</v>
      </c>
    </row>
    <row r="239" spans="2:39" ht="12">
      <c r="B239" t="s">
        <v>222</v>
      </c>
      <c r="C239">
        <v>146624</v>
      </c>
      <c r="G239">
        <v>3545</v>
      </c>
      <c r="H239" s="2">
        <f t="shared" si="235"/>
        <v>805.9162665502693</v>
      </c>
      <c r="J239">
        <v>22.04</v>
      </c>
      <c r="L239">
        <f>((J239-4.7)/(47.464))+1</f>
        <v>1.3653295128939829</v>
      </c>
      <c r="N239">
        <f>C239*L239</f>
        <v>200190.07449856735</v>
      </c>
      <c r="R239">
        <v>916</v>
      </c>
      <c r="S239" s="2">
        <f t="shared" si="236"/>
        <v>208.24239778844753</v>
      </c>
      <c r="W239">
        <v>1286</v>
      </c>
      <c r="X239">
        <f t="shared" si="237"/>
        <v>292.35777680779864</v>
      </c>
      <c r="AB239">
        <v>586</v>
      </c>
      <c r="AC239" s="2">
        <f t="shared" si="238"/>
        <v>133.22057325767497</v>
      </c>
      <c r="AG239">
        <v>189</v>
      </c>
      <c r="AH239" s="2">
        <f t="shared" si="239"/>
        <v>42.96704495853339</v>
      </c>
      <c r="AL239">
        <v>325</v>
      </c>
      <c r="AM239" s="2">
        <f t="shared" si="240"/>
        <v>73.88513021970027</v>
      </c>
    </row>
    <row r="240" spans="2:39" ht="12">
      <c r="B240" t="s">
        <v>223</v>
      </c>
      <c r="C240">
        <v>166999</v>
      </c>
      <c r="G240">
        <v>4436</v>
      </c>
      <c r="H240" s="2">
        <f t="shared" si="235"/>
        <v>885.4344437192239</v>
      </c>
      <c r="J240">
        <v>21.22</v>
      </c>
      <c r="L240">
        <f>((J240-4.7)/(47.464))+1</f>
        <v>1.348053261419181</v>
      </c>
      <c r="N240">
        <f>C240*L240</f>
        <v>225123.5466037418</v>
      </c>
      <c r="R240">
        <v>1236</v>
      </c>
      <c r="S240" s="2">
        <f t="shared" si="236"/>
        <v>246.70806412014443</v>
      </c>
      <c r="W240">
        <v>1508</v>
      </c>
      <c r="X240">
        <f t="shared" si="237"/>
        <v>300.99980638606615</v>
      </c>
      <c r="AB240">
        <v>695</v>
      </c>
      <c r="AC240" s="2">
        <f t="shared" si="238"/>
        <v>138.72338556917506</v>
      </c>
      <c r="AG240">
        <v>260</v>
      </c>
      <c r="AH240" s="2">
        <f t="shared" si="239"/>
        <v>51.8965183424252</v>
      </c>
      <c r="AL240">
        <v>424</v>
      </c>
      <c r="AM240" s="2">
        <f t="shared" si="240"/>
        <v>84.63124529687802</v>
      </c>
    </row>
    <row r="241" spans="3:63" ht="12">
      <c r="C241" s="1">
        <f>SUM(C238:C240)</f>
        <v>384494</v>
      </c>
      <c r="G241" s="1">
        <f>SUM(G238:G240)</f>
        <v>10014</v>
      </c>
      <c r="H241" s="1">
        <f t="shared" si="235"/>
        <v>868.1539893990544</v>
      </c>
      <c r="I241">
        <f>(H241/1457.59)*100</f>
        <v>59.56091832401803</v>
      </c>
      <c r="J241">
        <f>(L241-1)*(47.464)+4.7</f>
        <v>19.243412224898186</v>
      </c>
      <c r="L241" s="1">
        <f>N241/C241</f>
        <v>1.3064093254866465</v>
      </c>
      <c r="N241" s="1">
        <f>SUM(N238:N240)</f>
        <v>502306.5471936626</v>
      </c>
      <c r="P241">
        <f>I241*L241</f>
        <v>77.81093913304564</v>
      </c>
      <c r="R241" s="1">
        <f>SUM(R238:R240)</f>
        <v>2680</v>
      </c>
      <c r="S241" s="1">
        <f t="shared" si="236"/>
        <v>232.33999316851066</v>
      </c>
      <c r="T241">
        <f>(S241/361.6504)*100</f>
        <v>64.24436228150464</v>
      </c>
      <c r="U241">
        <f>T241*L241</f>
        <v>83.92943399450022</v>
      </c>
      <c r="W241" s="1">
        <f>SUM(W238:W240)</f>
        <v>3552</v>
      </c>
      <c r="X241" s="1">
        <f>(W241/3)/(C241/100000)</f>
        <v>307.9371849755783</v>
      </c>
      <c r="Y241">
        <f>(X241/569.2717)*100</f>
        <v>54.09318344396503</v>
      </c>
      <c r="Z241">
        <f>Y241*L241</f>
        <v>70.66783929645578</v>
      </c>
      <c r="AB241" s="1">
        <f>SUM(AB238:AB240)</f>
        <v>1626</v>
      </c>
      <c r="AC241" s="1">
        <f>(AB241/3)/(C241/100000)</f>
        <v>140.96448839253668</v>
      </c>
      <c r="AD241">
        <f>(AC241/245.5129)*100</f>
        <v>57.41632655250973</v>
      </c>
      <c r="AE241">
        <f>AD241*L241</f>
        <v>75.00922444338526</v>
      </c>
      <c r="AG241" s="1">
        <f>SUM(AG238:AG240)</f>
        <v>540</v>
      </c>
      <c r="AH241" s="1">
        <f t="shared" si="239"/>
        <v>46.81477474290887</v>
      </c>
      <c r="AI241">
        <f>(AH241/85.59867)*100</f>
        <v>54.69100716507496</v>
      </c>
      <c r="AJ241">
        <f>AI241*L241</f>
        <v>71.44884178071092</v>
      </c>
      <c r="AL241" s="1">
        <f>SUM(AL238:AL240)</f>
        <v>974</v>
      </c>
      <c r="AM241" s="1">
        <f t="shared" si="240"/>
        <v>84.43998259183932</v>
      </c>
      <c r="AN241">
        <f>(AM241/164.1517)*100</f>
        <v>51.44021206715455</v>
      </c>
      <c r="AO241">
        <f>AN241*L241</f>
        <v>67.20197274954143</v>
      </c>
      <c r="AQ241" t="s">
        <v>220</v>
      </c>
      <c r="AR241">
        <f>C241</f>
        <v>384494</v>
      </c>
      <c r="AS241">
        <v>993076</v>
      </c>
      <c r="AT241">
        <v>140754</v>
      </c>
      <c r="AU241">
        <f>AS241+AT241</f>
        <v>1133830</v>
      </c>
      <c r="AV241">
        <f>AU241/AR241</f>
        <v>2.94888866926402</v>
      </c>
      <c r="AW241">
        <f>(AV241/4.9)*100</f>
        <v>60.18140141355143</v>
      </c>
      <c r="AX241">
        <f>(P241/99.5)*100</f>
        <v>78.2019488774328</v>
      </c>
      <c r="AY241">
        <f>(P241/99.5)*(4.878634078)*C241</f>
        <v>1466916.4825385485</v>
      </c>
      <c r="AZ241">
        <f>AY241-AU241</f>
        <v>333086.48253854853</v>
      </c>
      <c r="BA241">
        <f>((L241-1)/2)+1</f>
        <v>1.1532046627433232</v>
      </c>
      <c r="BB241">
        <f>BA241*I241</f>
        <v>68.68592872853183</v>
      </c>
      <c r="BC241">
        <f>(BB241/82)*(4.878634078)*C241</f>
        <v>1571237.134434926</v>
      </c>
      <c r="BD241">
        <f>BC241-AU241</f>
        <v>437407.1344349261</v>
      </c>
      <c r="BE241">
        <v>33783</v>
      </c>
      <c r="BF241">
        <f>G241/3</f>
        <v>3338</v>
      </c>
      <c r="BG241">
        <f>AU241/BF241</f>
        <v>339.673457159976</v>
      </c>
      <c r="BH241">
        <f>(BG241/504.1440988)*100</f>
        <v>67.37626364535282</v>
      </c>
      <c r="BI241">
        <f>(504.1440988-BG241)*BF241</f>
        <v>549003.0017944</v>
      </c>
      <c r="BJ241">
        <f>(H241/967.9913)*(504.1440988)*(BF241)</f>
        <v>1509267.887015301</v>
      </c>
      <c r="BK241">
        <f>BJ241-AU241</f>
        <v>375437.88701530104</v>
      </c>
    </row>
    <row r="242" spans="1:39" ht="12">
      <c r="A242" t="s">
        <v>224</v>
      </c>
      <c r="B242" t="s">
        <v>225</v>
      </c>
      <c r="C242">
        <v>86985</v>
      </c>
      <c r="G242">
        <v>2658</v>
      </c>
      <c r="H242" s="2">
        <f t="shared" si="235"/>
        <v>1018.5664194976146</v>
      </c>
      <c r="J242">
        <v>13.44</v>
      </c>
      <c r="L242">
        <f>((J242-4.7)/(47.464))+1</f>
        <v>1.1841395584021575</v>
      </c>
      <c r="N242">
        <f>C242*L242</f>
        <v>103002.37948761166</v>
      </c>
      <c r="R242">
        <v>738</v>
      </c>
      <c r="S242" s="2">
        <f t="shared" si="236"/>
        <v>282.8073805828591</v>
      </c>
      <c r="W242">
        <v>990</v>
      </c>
      <c r="X242">
        <f t="shared" si="237"/>
        <v>379.37575444042074</v>
      </c>
      <c r="AB242">
        <v>496</v>
      </c>
      <c r="AC242" s="2">
        <f t="shared" si="238"/>
        <v>190.0710850529785</v>
      </c>
      <c r="AG242">
        <v>121</v>
      </c>
      <c r="AH242" s="2">
        <f t="shared" si="239"/>
        <v>46.36814776494032</v>
      </c>
      <c r="AL242">
        <v>262</v>
      </c>
      <c r="AM242" s="2">
        <f t="shared" si="240"/>
        <v>100.40045218524266</v>
      </c>
    </row>
    <row r="243" spans="2:39" ht="12">
      <c r="B243" t="s">
        <v>244</v>
      </c>
      <c r="C243">
        <v>79505</v>
      </c>
      <c r="G243">
        <v>2202</v>
      </c>
      <c r="H243" s="2">
        <f t="shared" si="235"/>
        <v>923.2123765800893</v>
      </c>
      <c r="J243">
        <v>9.7</v>
      </c>
      <c r="L243">
        <f>((J243-4.7)/(47.464))+1</f>
        <v>1.105342996797573</v>
      </c>
      <c r="N243">
        <f>C243*L243</f>
        <v>87880.29496039104</v>
      </c>
      <c r="R243">
        <v>619</v>
      </c>
      <c r="S243" s="2">
        <f t="shared" si="236"/>
        <v>259.5224618996709</v>
      </c>
      <c r="W243">
        <v>845</v>
      </c>
      <c r="X243">
        <f t="shared" si="237"/>
        <v>354.2754124478544</v>
      </c>
      <c r="AB243">
        <v>433</v>
      </c>
      <c r="AC243" s="2">
        <f t="shared" si="238"/>
        <v>181.53994507682955</v>
      </c>
      <c r="AG243">
        <v>102</v>
      </c>
      <c r="AH243" s="2">
        <f t="shared" si="239"/>
        <v>42.76460599962267</v>
      </c>
      <c r="AL243">
        <v>211</v>
      </c>
      <c r="AM243" s="2">
        <f t="shared" si="240"/>
        <v>88.4640379011802</v>
      </c>
    </row>
    <row r="244" spans="2:39" ht="12">
      <c r="B244" t="s">
        <v>226</v>
      </c>
      <c r="C244">
        <v>159324</v>
      </c>
      <c r="G244">
        <v>6049</v>
      </c>
      <c r="H244" s="2">
        <f t="shared" si="235"/>
        <v>1265.555304494824</v>
      </c>
      <c r="J244">
        <v>20.67</v>
      </c>
      <c r="L244">
        <f>((J244-4.7)/(47.464))+1</f>
        <v>1.3364655317714478</v>
      </c>
      <c r="N244">
        <f>C244*L244</f>
        <v>212931.03438395416</v>
      </c>
      <c r="R244">
        <v>1453</v>
      </c>
      <c r="S244" s="2">
        <f t="shared" si="236"/>
        <v>303.99270250140177</v>
      </c>
      <c r="W244">
        <v>2246</v>
      </c>
      <c r="X244">
        <f t="shared" si="237"/>
        <v>469.902002627769</v>
      </c>
      <c r="AB244">
        <v>1053</v>
      </c>
      <c r="AC244" s="2">
        <f t="shared" si="238"/>
        <v>220.3057919710778</v>
      </c>
      <c r="AG244">
        <v>257</v>
      </c>
      <c r="AH244" s="2">
        <f t="shared" si="239"/>
        <v>53.76884001573314</v>
      </c>
      <c r="AL244">
        <v>623</v>
      </c>
      <c r="AM244" s="2">
        <f t="shared" si="240"/>
        <v>130.34236315097954</v>
      </c>
    </row>
    <row r="245" spans="3:63" ht="12">
      <c r="C245" s="1">
        <f>SUM(C242:C244)</f>
        <v>325814</v>
      </c>
      <c r="G245" s="1">
        <f>SUM(G242:G244)</f>
        <v>10909</v>
      </c>
      <c r="H245" s="1">
        <f t="shared" si="235"/>
        <v>1116.0764526181606</v>
      </c>
      <c r="I245">
        <f>(H245/1457.59)*100</f>
        <v>76.56998556645975</v>
      </c>
      <c r="J245">
        <f>(L245-1)*(47.464)+4.7</f>
        <v>16.06285788824298</v>
      </c>
      <c r="L245" s="1">
        <f>N245/C245</f>
        <v>1.2393995004264913</v>
      </c>
      <c r="N245" s="1">
        <f>SUM(N242:N244)</f>
        <v>403813.70883195684</v>
      </c>
      <c r="P245">
        <f>I245*L245</f>
        <v>94.90080185873386</v>
      </c>
      <c r="R245" s="1">
        <f>SUM(R242:R244)</f>
        <v>2810</v>
      </c>
      <c r="S245" s="1">
        <f t="shared" si="236"/>
        <v>287.48508862929975</v>
      </c>
      <c r="T245">
        <f>(S245/361.6504)*100</f>
        <v>79.49253993063459</v>
      </c>
      <c r="U245">
        <f>T245*L245</f>
        <v>98.52301427766142</v>
      </c>
      <c r="W245" s="1">
        <f>SUM(W242:W244)</f>
        <v>4081</v>
      </c>
      <c r="X245" s="1">
        <f>(W245/3)/(C245/100000)</f>
        <v>417.5183796071787</v>
      </c>
      <c r="Y245">
        <f>(X245/569.2717)*100</f>
        <v>73.34254971873338</v>
      </c>
      <c r="Z245">
        <f>Y245*L245</f>
        <v>90.90071948140324</v>
      </c>
      <c r="AB245" s="1">
        <f>SUM(AB242:AB244)</f>
        <v>1982</v>
      </c>
      <c r="AC245" s="1">
        <f>(AB245/3)/(C245/100000)</f>
        <v>202.77417995134238</v>
      </c>
      <c r="AD245">
        <f>(AC245/245.5129)*100</f>
        <v>82.59206744384608</v>
      </c>
      <c r="AE245">
        <f>AD245*L245</f>
        <v>102.3645671290939</v>
      </c>
      <c r="AG245" s="1">
        <f>SUM(AG242:AG244)</f>
        <v>480</v>
      </c>
      <c r="AH245" s="1">
        <f t="shared" si="239"/>
        <v>49.10777314664195</v>
      </c>
      <c r="AI245">
        <f>(AH245/85.59867)*100</f>
        <v>57.36978523923555</v>
      </c>
      <c r="AJ245">
        <f>AI245*L245</f>
        <v>71.10408316508364</v>
      </c>
      <c r="AL245" s="1">
        <f>SUM(AL242:AL244)</f>
        <v>1096</v>
      </c>
      <c r="AM245" s="1">
        <f t="shared" si="240"/>
        <v>112.1294153514991</v>
      </c>
      <c r="AN245">
        <f>(AM245/164.1517)*100</f>
        <v>68.30840944778464</v>
      </c>
      <c r="AO245">
        <f>AN245*L245</f>
        <v>84.6614085445125</v>
      </c>
      <c r="AQ245" t="s">
        <v>224</v>
      </c>
      <c r="AR245">
        <f>C245</f>
        <v>325814</v>
      </c>
      <c r="AS245">
        <v>468532</v>
      </c>
      <c r="AT245">
        <v>589724</v>
      </c>
      <c r="AU245">
        <f>AS245+AT245</f>
        <v>1058256</v>
      </c>
      <c r="AV245">
        <f>AU245/AR245</f>
        <v>3.248037223692045</v>
      </c>
      <c r="AW245">
        <f>(AV245/4.9)*100</f>
        <v>66.28647395289887</v>
      </c>
      <c r="AX245">
        <f>(P245/99.5)*100</f>
        <v>95.37769031028527</v>
      </c>
      <c r="AY245">
        <f>(P245/99.5)*(4.878634078)*C245</f>
        <v>1516054.4098440981</v>
      </c>
      <c r="AZ245">
        <f>AY245-AU245</f>
        <v>457798.40984409815</v>
      </c>
      <c r="BA245">
        <f>((L245-1)/2)+1</f>
        <v>1.1196997502132455</v>
      </c>
      <c r="BB245">
        <f>BA245*I245</f>
        <v>85.7353937125968</v>
      </c>
      <c r="BC245">
        <f>(BB245/82)*(4.878634078)*C245</f>
        <v>1661935.944718123</v>
      </c>
      <c r="BD245">
        <f>BC245-AU245</f>
        <v>603679.944718123</v>
      </c>
      <c r="BE245">
        <v>12344</v>
      </c>
      <c r="BF245">
        <f>G245/3</f>
        <v>3636.3333333333335</v>
      </c>
      <c r="BG245">
        <f>AU245/BF245</f>
        <v>291.0228251902099</v>
      </c>
      <c r="BH245">
        <f>(BG245/504.1440988)*100</f>
        <v>57.72611955250956</v>
      </c>
      <c r="BI245">
        <f>(504.1440988-BG245)*BF245</f>
        <v>774979.9912697334</v>
      </c>
      <c r="BJ245">
        <f>(H245/967.9913)*(504.1440988)*(BF245)</f>
        <v>2113687.92462108</v>
      </c>
      <c r="BK245">
        <f>BJ245-AU245</f>
        <v>1055431.92462108</v>
      </c>
    </row>
    <row r="246" spans="1:39" ht="12">
      <c r="A246" t="s">
        <v>227</v>
      </c>
      <c r="B246" t="s">
        <v>228</v>
      </c>
      <c r="C246">
        <v>153022</v>
      </c>
      <c r="G246">
        <v>4071</v>
      </c>
      <c r="H246" s="2">
        <f t="shared" si="235"/>
        <v>886.8005907647267</v>
      </c>
      <c r="J246">
        <v>17.81</v>
      </c>
      <c r="L246">
        <f>((J246-4.7)/(47.464))+1</f>
        <v>1.2762093376032362</v>
      </c>
      <c r="N246">
        <f>C246*L246</f>
        <v>195288.1052587224</v>
      </c>
      <c r="R246">
        <v>1048</v>
      </c>
      <c r="S246" s="2">
        <f t="shared" si="236"/>
        <v>228.28961412955871</v>
      </c>
      <c r="W246">
        <v>1528</v>
      </c>
      <c r="X246">
        <f t="shared" si="237"/>
        <v>332.8497427385169</v>
      </c>
      <c r="AB246">
        <v>726</v>
      </c>
      <c r="AC246" s="2">
        <f t="shared" si="238"/>
        <v>158.14719452104927</v>
      </c>
      <c r="AG246">
        <v>162</v>
      </c>
      <c r="AH246" s="2">
        <f t="shared" si="239"/>
        <v>35.289043405523394</v>
      </c>
      <c r="AL246">
        <v>395</v>
      </c>
      <c r="AM246" s="2">
        <f t="shared" si="240"/>
        <v>86.04427250112184</v>
      </c>
    </row>
    <row r="247" spans="2:39" ht="12">
      <c r="B247" t="s">
        <v>229</v>
      </c>
      <c r="C247">
        <v>129435</v>
      </c>
      <c r="G247">
        <v>2899</v>
      </c>
      <c r="H247" s="2">
        <f t="shared" si="235"/>
        <v>746.5780765120203</v>
      </c>
      <c r="J247">
        <v>8.51</v>
      </c>
      <c r="L247">
        <f>((J247-4.7)/(47.464))+1</f>
        <v>1.0802713635597505</v>
      </c>
      <c r="N247">
        <f>C247*L247</f>
        <v>139824.9239423563</v>
      </c>
      <c r="R247">
        <v>810</v>
      </c>
      <c r="S247" s="2">
        <f t="shared" si="236"/>
        <v>208.5989106501333</v>
      </c>
      <c r="W247">
        <v>1082</v>
      </c>
      <c r="X247">
        <f t="shared" si="237"/>
        <v>278.6469399054867</v>
      </c>
      <c r="AB247">
        <v>498</v>
      </c>
      <c r="AC247" s="2">
        <f t="shared" si="238"/>
        <v>128.2497006219338</v>
      </c>
      <c r="AG247">
        <v>122</v>
      </c>
      <c r="AH247" s="2">
        <f t="shared" si="239"/>
        <v>31.418601357180567</v>
      </c>
      <c r="AL247">
        <v>275</v>
      </c>
      <c r="AM247" s="2">
        <f t="shared" si="240"/>
        <v>70.82061781331686</v>
      </c>
    </row>
    <row r="248" spans="2:39" ht="12">
      <c r="B248" t="s">
        <v>230</v>
      </c>
      <c r="C248">
        <v>115260</v>
      </c>
      <c r="G248">
        <v>2988</v>
      </c>
      <c r="H248" s="2">
        <f t="shared" si="235"/>
        <v>864.133263925039</v>
      </c>
      <c r="J248">
        <v>12.87</v>
      </c>
      <c r="L248">
        <f>((J248-4.7)/(47.464))+1</f>
        <v>1.1721304567672342</v>
      </c>
      <c r="N248">
        <f>C248*L248</f>
        <v>135099.7564469914</v>
      </c>
      <c r="R248">
        <v>794</v>
      </c>
      <c r="S248" s="2">
        <f t="shared" si="236"/>
        <v>229.62577361328013</v>
      </c>
      <c r="W248">
        <v>1049</v>
      </c>
      <c r="X248">
        <f t="shared" si="237"/>
        <v>303.3720862976459</v>
      </c>
      <c r="AB248">
        <v>528</v>
      </c>
      <c r="AC248" s="2">
        <f t="shared" si="238"/>
        <v>152.69824744056913</v>
      </c>
      <c r="AG248">
        <v>161</v>
      </c>
      <c r="AH248" s="2">
        <f t="shared" si="239"/>
        <v>46.56139742032506</v>
      </c>
      <c r="AL248">
        <v>234</v>
      </c>
      <c r="AM248" s="2">
        <f t="shared" si="240"/>
        <v>67.6730869338886</v>
      </c>
    </row>
    <row r="249" spans="3:63" ht="12">
      <c r="C249" s="1">
        <f>SUM(C246:C248)</f>
        <v>397717</v>
      </c>
      <c r="G249" s="1">
        <f>SUM(G246:G248)</f>
        <v>9958</v>
      </c>
      <c r="H249" s="1">
        <f t="shared" si="235"/>
        <v>834.5967945381599</v>
      </c>
      <c r="I249">
        <f>(H249/1457.59)*100</f>
        <v>57.25868004981922</v>
      </c>
      <c r="J249">
        <f>(L249-1)*(47.464)+4.7</f>
        <v>13.351729672103534</v>
      </c>
      <c r="L249" s="1">
        <f>N249/C249</f>
        <v>1.1822798262283738</v>
      </c>
      <c r="N249" s="1">
        <f>SUM(N246:N248)</f>
        <v>470212.7856480701</v>
      </c>
      <c r="P249">
        <f>I249*L249</f>
        <v>67.69578229936631</v>
      </c>
      <c r="R249" s="1">
        <f>SUM(R246:R248)</f>
        <v>2652</v>
      </c>
      <c r="S249" s="1">
        <f t="shared" si="236"/>
        <v>222.26859802321752</v>
      </c>
      <c r="T249">
        <f>(S249/361.6504)*100</f>
        <v>61.45951947605133</v>
      </c>
      <c r="U249">
        <f>T249*L249</f>
        <v>72.66235000622532</v>
      </c>
      <c r="W249" s="1">
        <f>SUM(W246:W248)</f>
        <v>3659</v>
      </c>
      <c r="X249" s="1">
        <f aca="true" t="shared" si="241" ref="X249:X261">(W249/3)/(C249/100000)</f>
        <v>306.66696838874543</v>
      </c>
      <c r="Y249">
        <f>(X249/569.2717)*100</f>
        <v>53.870053331079944</v>
      </c>
      <c r="Z249">
        <f>Y249*L249</f>
        <v>63.68947729118243</v>
      </c>
      <c r="AB249" s="1">
        <f>SUM(AB246:AB248)</f>
        <v>1752</v>
      </c>
      <c r="AC249" s="1">
        <f aca="true" t="shared" si="242" ref="AC249:AC261">(AB249/3)/(C249/100000)</f>
        <v>146.83807833208036</v>
      </c>
      <c r="AD249">
        <f>(AC249/245.5129)*100</f>
        <v>59.80870183688122</v>
      </c>
      <c r="AE249">
        <f>AD249*L249</f>
        <v>70.71062161465255</v>
      </c>
      <c r="AG249" s="1">
        <f>SUM(AG246:AG248)</f>
        <v>445</v>
      </c>
      <c r="AH249" s="1">
        <f t="shared" si="239"/>
        <v>37.29620140284005</v>
      </c>
      <c r="AI249">
        <f>(AH249/85.59867)*100</f>
        <v>43.57100572104689</v>
      </c>
      <c r="AJ249">
        <f>AI249*L249</f>
        <v>51.513121072474796</v>
      </c>
      <c r="AL249" s="1">
        <f>SUM(AL246:AL248)</f>
        <v>904</v>
      </c>
      <c r="AM249" s="1">
        <f t="shared" si="240"/>
        <v>75.76576644532</v>
      </c>
      <c r="AN249">
        <f>(AM249/164.1517)*100</f>
        <v>46.15594382837339</v>
      </c>
      <c r="AO249">
        <f>AN249*L249</f>
        <v>54.56924124881587</v>
      </c>
      <c r="AQ249" t="s">
        <v>227</v>
      </c>
      <c r="AR249">
        <f>C249</f>
        <v>397717</v>
      </c>
      <c r="AS249">
        <v>964211</v>
      </c>
      <c r="AT249">
        <v>751509</v>
      </c>
      <c r="AU249">
        <f>AS249+AT249</f>
        <v>1715720</v>
      </c>
      <c r="AV249">
        <f>AU249/AR249</f>
        <v>4.313921708149262</v>
      </c>
      <c r="AW249">
        <f>(AV249/4.9)*100</f>
        <v>88.03921853365839</v>
      </c>
      <c r="AX249">
        <f>(P249/99.5)*100</f>
        <v>68.03596210991589</v>
      </c>
      <c r="AY249">
        <f>(P249/99.5)*(4.878634078)*C249</f>
        <v>1320112.4609961514</v>
      </c>
      <c r="AZ249">
        <f>AY249-AU249</f>
        <v>-395607.53900384856</v>
      </c>
      <c r="BA249">
        <f>((L249-1)/2)+1</f>
        <v>1.091139913114187</v>
      </c>
      <c r="BB249">
        <f>BA249*I249</f>
        <v>62.477231174592774</v>
      </c>
      <c r="BC249">
        <f>(BB249/82)*(4.878634078)*C249</f>
        <v>1478360.4041508366</v>
      </c>
      <c r="BD249">
        <f>BC249-AU249</f>
        <v>-237359.59584916336</v>
      </c>
      <c r="BE249">
        <v>50775</v>
      </c>
      <c r="BF249">
        <f>G249/3</f>
        <v>3319.3333333333335</v>
      </c>
      <c r="BG249">
        <f>AU249/BF249</f>
        <v>516.8869250853585</v>
      </c>
      <c r="BH249">
        <f>(BG249/504.1440988)*100</f>
        <v>102.52761587722436</v>
      </c>
      <c r="BJ249">
        <f>(H249/967.9913)*(504.1440988)*(BF249)</f>
        <v>1442815.5474767366</v>
      </c>
      <c r="BK249">
        <f>BJ249-AU249</f>
        <v>-272904.4525232634</v>
      </c>
    </row>
    <row r="250" spans="1:63" ht="12">
      <c r="A250" t="s">
        <v>231</v>
      </c>
      <c r="B250" t="s">
        <v>231</v>
      </c>
      <c r="C250" s="1">
        <v>184895</v>
      </c>
      <c r="G250" s="1">
        <v>4500</v>
      </c>
      <c r="H250" s="1">
        <f t="shared" si="235"/>
        <v>811.27126206766</v>
      </c>
      <c r="I250">
        <f>(H250/1457.59)*100</f>
        <v>55.65839928015834</v>
      </c>
      <c r="J250">
        <v>22.94</v>
      </c>
      <c r="L250">
        <f aca="true" t="shared" si="243" ref="L250:L255">((J250-4.7)/(47.464))+1</f>
        <v>1.384291252317546</v>
      </c>
      <c r="P250">
        <f>I250*L250</f>
        <v>77.04743524152039</v>
      </c>
      <c r="R250" s="1">
        <v>1062</v>
      </c>
      <c r="S250" s="1">
        <f t="shared" si="236"/>
        <v>191.46001784796775</v>
      </c>
      <c r="T250">
        <f>(S250/361.6504)*100</f>
        <v>52.940634891588054</v>
      </c>
      <c r="U250">
        <f>T250*L250</f>
        <v>73.28525777256239</v>
      </c>
      <c r="W250" s="1">
        <v>1523</v>
      </c>
      <c r="X250" s="1">
        <f t="shared" si="241"/>
        <v>274.5702515842325</v>
      </c>
      <c r="Y250">
        <f>(X250/569.2717)*100</f>
        <v>48.23184633703599</v>
      </c>
      <c r="Z250">
        <f>Y250*L250</f>
        <v>66.76692296748298</v>
      </c>
      <c r="AB250" s="1">
        <v>764</v>
      </c>
      <c r="AC250" s="1">
        <f t="shared" si="242"/>
        <v>137.7358320488205</v>
      </c>
      <c r="AD250">
        <f>(AC250/245.5129)*100</f>
        <v>56.10126068683987</v>
      </c>
      <c r="AE250">
        <f>AD250*L250</f>
        <v>77.66048441277867</v>
      </c>
      <c r="AG250" s="1">
        <v>225</v>
      </c>
      <c r="AH250" s="1">
        <f t="shared" si="239"/>
        <v>40.563563103383</v>
      </c>
      <c r="AI250">
        <f>(AH250/85.59867)*100</f>
        <v>47.38807636074603</v>
      </c>
      <c r="AJ250">
        <f>AI250*L250</f>
        <v>65.59889957033661</v>
      </c>
      <c r="AL250" s="1">
        <v>377</v>
      </c>
      <c r="AM250" s="1">
        <f t="shared" si="240"/>
        <v>67.96650351100173</v>
      </c>
      <c r="AN250">
        <f>(AM250/164.1517)*100</f>
        <v>41.40469060692136</v>
      </c>
      <c r="AO250">
        <f>AN250*L250</f>
        <v>57.31615101207571</v>
      </c>
      <c r="AQ250" t="s">
        <v>231</v>
      </c>
      <c r="AR250">
        <f>C250</f>
        <v>184895</v>
      </c>
      <c r="AS250">
        <v>469920</v>
      </c>
      <c r="AT250">
        <v>217121</v>
      </c>
      <c r="AU250">
        <f>AS250+AT250</f>
        <v>687041</v>
      </c>
      <c r="AV250">
        <f>AU250/AR250</f>
        <v>3.7158441277481815</v>
      </c>
      <c r="AW250">
        <f>(AV250/4.9)*100</f>
        <v>75.83355362751391</v>
      </c>
      <c r="AX250">
        <f>(P250/99.5)*100</f>
        <v>77.43460828293507</v>
      </c>
      <c r="AY250">
        <f>(P250/99.5)*(4.878634078)*C250</f>
        <v>698487.3058788349</v>
      </c>
      <c r="AZ250">
        <f>AY250-AU250</f>
        <v>11446.305878834915</v>
      </c>
      <c r="BA250">
        <f>((L250-1)/2)+1</f>
        <v>1.1921456261587728</v>
      </c>
      <c r="BB250">
        <f>BA250*I250</f>
        <v>66.35291726083936</v>
      </c>
      <c r="BC250">
        <f>(BB250/82)*(4.878634078)*C250</f>
        <v>729910.4499571759</v>
      </c>
      <c r="BD250">
        <f>BC250-AU250</f>
        <v>42869.44995717588</v>
      </c>
      <c r="BE250">
        <v>78528</v>
      </c>
      <c r="BF250">
        <f>G250/3</f>
        <v>1500</v>
      </c>
      <c r="BG250">
        <f>AU250/BF250</f>
        <v>458.02733333333333</v>
      </c>
      <c r="BH250">
        <f>(BG250/504.1440988)*100</f>
        <v>90.85246349675874</v>
      </c>
      <c r="BI250">
        <f>(504.1440988-BG250)*BF250</f>
        <v>69175.1482</v>
      </c>
      <c r="BJ250">
        <f>(H250/967.9913)*(504.1440988)*(BF250)</f>
        <v>633782.9988205045</v>
      </c>
      <c r="BK250">
        <f>BJ250-AU250</f>
        <v>-53258.00117949548</v>
      </c>
    </row>
    <row r="251" spans="1:39" ht="12">
      <c r="A251" t="s">
        <v>232</v>
      </c>
      <c r="B251" t="s">
        <v>233</v>
      </c>
      <c r="C251">
        <v>86449</v>
      </c>
      <c r="G251">
        <v>2144</v>
      </c>
      <c r="H251" s="2">
        <f t="shared" si="235"/>
        <v>826.6916524964622</v>
      </c>
      <c r="J251">
        <v>14.76</v>
      </c>
      <c r="L251">
        <f t="shared" si="243"/>
        <v>1.2119501095567167</v>
      </c>
      <c r="N251">
        <f>C251*L251</f>
        <v>104771.8750210686</v>
      </c>
      <c r="R251">
        <v>609</v>
      </c>
      <c r="S251" s="2">
        <f t="shared" si="236"/>
        <v>234.82053002348206</v>
      </c>
      <c r="W251">
        <v>804</v>
      </c>
      <c r="X251">
        <f t="shared" si="241"/>
        <v>310.0093696861734</v>
      </c>
      <c r="AB251">
        <v>415</v>
      </c>
      <c r="AC251" s="2">
        <f t="shared" si="242"/>
        <v>160.0172741539328</v>
      </c>
      <c r="AG251">
        <v>90</v>
      </c>
      <c r="AH251" s="2">
        <f t="shared" si="239"/>
        <v>34.7025413827806</v>
      </c>
      <c r="AL251">
        <v>194</v>
      </c>
      <c r="AM251" s="2">
        <f t="shared" si="240"/>
        <v>74.8032558695493</v>
      </c>
    </row>
    <row r="252" spans="2:39" ht="12">
      <c r="B252" t="s">
        <v>234</v>
      </c>
      <c r="C252">
        <v>131823</v>
      </c>
      <c r="G252">
        <v>3048</v>
      </c>
      <c r="H252" s="2">
        <f t="shared" si="235"/>
        <v>770.7304491628927</v>
      </c>
      <c r="J252">
        <v>6.56</v>
      </c>
      <c r="L252">
        <f t="shared" si="243"/>
        <v>1.039187594808697</v>
      </c>
      <c r="N252">
        <f>C252*L252</f>
        <v>136988.82631046686</v>
      </c>
      <c r="R252">
        <v>834</v>
      </c>
      <c r="S252" s="2">
        <f t="shared" si="236"/>
        <v>210.88884337331118</v>
      </c>
      <c r="W252">
        <v>1100</v>
      </c>
      <c r="X252">
        <f t="shared" si="241"/>
        <v>278.15075265065025</v>
      </c>
      <c r="AB252">
        <v>538</v>
      </c>
      <c r="AC252" s="2">
        <f t="shared" si="242"/>
        <v>136.04100447822714</v>
      </c>
      <c r="AG252">
        <v>132</v>
      </c>
      <c r="AH252" s="2">
        <f t="shared" si="239"/>
        <v>33.37809031807803</v>
      </c>
      <c r="AL252">
        <v>302</v>
      </c>
      <c r="AM252" s="2">
        <f t="shared" si="240"/>
        <v>76.36502481863307</v>
      </c>
    </row>
    <row r="253" spans="2:39" ht="12">
      <c r="B253" t="s">
        <v>235</v>
      </c>
      <c r="C253">
        <v>120702</v>
      </c>
      <c r="G253">
        <v>3552</v>
      </c>
      <c r="H253" s="2">
        <f t="shared" si="235"/>
        <v>980.9282364832397</v>
      </c>
      <c r="J253">
        <v>10.18</v>
      </c>
      <c r="L253">
        <f t="shared" si="243"/>
        <v>1.1154559244901399</v>
      </c>
      <c r="N253">
        <f>C253*L253</f>
        <v>134637.76099780886</v>
      </c>
      <c r="R253">
        <v>861</v>
      </c>
      <c r="S253" s="2">
        <f t="shared" si="236"/>
        <v>237.77567894483937</v>
      </c>
      <c r="W253">
        <v>1276</v>
      </c>
      <c r="X253">
        <f t="shared" si="241"/>
        <v>352.3830038717944</v>
      </c>
      <c r="AB253">
        <v>601</v>
      </c>
      <c r="AC253" s="2">
        <f t="shared" si="242"/>
        <v>165.97349947253016</v>
      </c>
      <c r="AG253">
        <v>161</v>
      </c>
      <c r="AH253" s="2">
        <f t="shared" si="239"/>
        <v>44.46211882708378</v>
      </c>
      <c r="AL253">
        <v>352</v>
      </c>
      <c r="AM253" s="2">
        <f t="shared" si="240"/>
        <v>97.20910451635709</v>
      </c>
    </row>
    <row r="254" spans="2:39" ht="12">
      <c r="B254" t="s">
        <v>236</v>
      </c>
      <c r="C254">
        <v>78956</v>
      </c>
      <c r="G254">
        <v>1957</v>
      </c>
      <c r="H254" s="2">
        <f t="shared" si="235"/>
        <v>826.1985578465643</v>
      </c>
      <c r="J254">
        <v>15.57</v>
      </c>
      <c r="L254">
        <f t="shared" si="243"/>
        <v>1.2290156750379235</v>
      </c>
      <c r="N254">
        <f>C254*L254</f>
        <v>97038.16163829429</v>
      </c>
      <c r="R254">
        <v>527</v>
      </c>
      <c r="S254" s="2">
        <f t="shared" si="236"/>
        <v>222.48678588918722</v>
      </c>
      <c r="W254">
        <v>690</v>
      </c>
      <c r="X254">
        <f t="shared" si="241"/>
        <v>291.3014843710421</v>
      </c>
      <c r="AB254">
        <v>320</v>
      </c>
      <c r="AC254" s="2">
        <f t="shared" si="242"/>
        <v>135.0963405778746</v>
      </c>
      <c r="AG254">
        <v>115</v>
      </c>
      <c r="AH254" s="2">
        <f t="shared" si="239"/>
        <v>48.550247395173685</v>
      </c>
      <c r="AL254">
        <v>184</v>
      </c>
      <c r="AM254" s="2">
        <f t="shared" si="240"/>
        <v>77.6803958322779</v>
      </c>
    </row>
    <row r="255" spans="2:39" ht="12">
      <c r="B255" t="s">
        <v>237</v>
      </c>
      <c r="C255">
        <v>100486</v>
      </c>
      <c r="G255">
        <v>2705</v>
      </c>
      <c r="H255" s="2">
        <f t="shared" si="235"/>
        <v>897.3057606698113</v>
      </c>
      <c r="J255">
        <v>12.44</v>
      </c>
      <c r="L255">
        <f t="shared" si="243"/>
        <v>1.163070959042643</v>
      </c>
      <c r="N255">
        <f>C255*L255</f>
        <v>116872.34839035901</v>
      </c>
      <c r="R255">
        <v>738</v>
      </c>
      <c r="S255" s="2">
        <f t="shared" si="236"/>
        <v>244.81022231952707</v>
      </c>
      <c r="W255">
        <v>943</v>
      </c>
      <c r="X255">
        <f t="shared" si="241"/>
        <v>312.81306185272905</v>
      </c>
      <c r="AB255">
        <v>457</v>
      </c>
      <c r="AC255" s="2">
        <f t="shared" si="242"/>
        <v>151.5965739837722</v>
      </c>
      <c r="AG255">
        <v>120</v>
      </c>
      <c r="AH255" s="2">
        <f t="shared" si="239"/>
        <v>39.806540214557245</v>
      </c>
      <c r="AL255">
        <v>253</v>
      </c>
      <c r="AM255" s="2">
        <f t="shared" si="240"/>
        <v>83.92545561902486</v>
      </c>
    </row>
    <row r="256" spans="3:63" ht="12">
      <c r="C256" s="1">
        <f>SUM(C251:C255)</f>
        <v>518416</v>
      </c>
      <c r="G256" s="1">
        <f>SUM(G251:G255)</f>
        <v>13406</v>
      </c>
      <c r="H256" s="1">
        <f t="shared" si="235"/>
        <v>861.9847124059957</v>
      </c>
      <c r="I256">
        <f>(H256/1457.59)*100</f>
        <v>59.13766644982441</v>
      </c>
      <c r="J256">
        <f>(L256-1)*(47.464)+4.7</f>
        <v>11.28221976173575</v>
      </c>
      <c r="L256" s="1">
        <f>N256/C256</f>
        <v>1.13867815105629</v>
      </c>
      <c r="N256" s="1">
        <f>SUM(N251:N255)</f>
        <v>590308.9723579977</v>
      </c>
      <c r="P256">
        <f>I256*L256</f>
        <v>67.33876869086966</v>
      </c>
      <c r="R256" s="1">
        <f>SUM(R251:R255)</f>
        <v>3569</v>
      </c>
      <c r="S256" s="1">
        <f t="shared" si="236"/>
        <v>229.48108597471273</v>
      </c>
      <c r="T256">
        <f>(S256/361.6504)*100</f>
        <v>63.453845474721646</v>
      </c>
      <c r="U256">
        <f>T256*L256</f>
        <v>72.25350744256758</v>
      </c>
      <c r="W256" s="1">
        <f>SUM(W251:W255)</f>
        <v>4813</v>
      </c>
      <c r="X256" s="1">
        <f>(W256/3)/(C256/100000)</f>
        <v>309.46832916679523</v>
      </c>
      <c r="Y256">
        <f>(X256/569.2717)*100</f>
        <v>54.362148894244214</v>
      </c>
      <c r="Z256">
        <f>Y256*L256</f>
        <v>61.90099119034474</v>
      </c>
      <c r="AB256" s="1">
        <f>SUM(AB251:AB255)</f>
        <v>2331</v>
      </c>
      <c r="AC256" s="1">
        <f>(AB256/3)/(C256/100000)</f>
        <v>149.87963334464985</v>
      </c>
      <c r="AD256">
        <f>(AC256/245.5129)*100</f>
        <v>61.04755935213581</v>
      </c>
      <c r="AE256">
        <f>AD256*L256</f>
        <v>69.51352200958914</v>
      </c>
      <c r="AG256" s="1">
        <f>SUM(AG251:AG255)</f>
        <v>618</v>
      </c>
      <c r="AH256" s="1">
        <f t="shared" si="239"/>
        <v>39.736427888028146</v>
      </c>
      <c r="AI256">
        <f>(AH256/85.59867)*100</f>
        <v>46.42178188986832</v>
      </c>
      <c r="AJ256">
        <f>AI256*L256</f>
        <v>52.859468771093624</v>
      </c>
      <c r="AL256" s="1">
        <f>SUM(AL251:AL255)</f>
        <v>1285</v>
      </c>
      <c r="AM256" s="1">
        <f t="shared" si="240"/>
        <v>82.62347869921709</v>
      </c>
      <c r="AN256">
        <f>(AM256/164.1517)*100</f>
        <v>50.333611348050056</v>
      </c>
      <c r="AO256">
        <f>AN256*L256</f>
        <v>57.31378350578353</v>
      </c>
      <c r="AQ256" t="s">
        <v>232</v>
      </c>
      <c r="AR256">
        <f>C256</f>
        <v>518416</v>
      </c>
      <c r="AS256">
        <v>2166060</v>
      </c>
      <c r="AT256">
        <v>0</v>
      </c>
      <c r="AU256">
        <f>AS256+AT256</f>
        <v>2166060</v>
      </c>
      <c r="AV256">
        <f>AU256/AR256</f>
        <v>4.178227523841857</v>
      </c>
      <c r="AW256">
        <f>(AV256/4.9)*100</f>
        <v>85.26994946616033</v>
      </c>
      <c r="AX256">
        <f>(P256/99.5)*100</f>
        <v>67.67715446318559</v>
      </c>
      <c r="AY256">
        <f>(P256/99.5)*(4.878634078)*C256</f>
        <v>1711664.8491225403</v>
      </c>
      <c r="AZ256">
        <f>AY256-AU256</f>
        <v>-454395.1508774597</v>
      </c>
      <c r="BA256">
        <f>((L256-1)/2)+1</f>
        <v>1.0693390755281449</v>
      </c>
      <c r="BB256">
        <f>BA256*I256</f>
        <v>63.238217570347025</v>
      </c>
      <c r="BC256">
        <f>(BB256/82)*(4.878634078)*C256</f>
        <v>1950484.0800181637</v>
      </c>
      <c r="BD256">
        <f>BC256-AU256</f>
        <v>-215575.91998183634</v>
      </c>
      <c r="BF256">
        <f>G256/3</f>
        <v>4468.666666666667</v>
      </c>
      <c r="BG256">
        <f>AU256/BF256</f>
        <v>484.72176637326567</v>
      </c>
      <c r="BH256">
        <f>(BG256/504.1440988)*100</f>
        <v>96.14746409350724</v>
      </c>
      <c r="BI256">
        <f>(504.1440988-BG256)*BF256</f>
        <v>86791.92950426681</v>
      </c>
      <c r="BJ256">
        <f>(H256/967.9913)*(504.1440988)*(BF256)</f>
        <v>2006137.7850679315</v>
      </c>
      <c r="BK256">
        <f>BJ256-AU256</f>
        <v>-159922.21493206848</v>
      </c>
    </row>
    <row r="257" spans="1:39" ht="12">
      <c r="A257" t="s">
        <v>238</v>
      </c>
      <c r="B257" t="s">
        <v>239</v>
      </c>
      <c r="C257">
        <v>133540</v>
      </c>
      <c r="G257">
        <v>3285</v>
      </c>
      <c r="H257" s="2">
        <f t="shared" si="235"/>
        <v>819.9790324996256</v>
      </c>
      <c r="J257">
        <v>7.51</v>
      </c>
      <c r="L257">
        <f>((J257-4.7)/(47.464))+1</f>
        <v>1.059202764200236</v>
      </c>
      <c r="N257">
        <f>C257*L257</f>
        <v>141445.93713129952</v>
      </c>
      <c r="R257">
        <v>882</v>
      </c>
      <c r="S257" s="2">
        <f t="shared" si="236"/>
        <v>220.15875393140632</v>
      </c>
      <c r="W257">
        <v>1082</v>
      </c>
      <c r="X257">
        <f t="shared" si="241"/>
        <v>270.0813738705007</v>
      </c>
      <c r="AB257">
        <v>468</v>
      </c>
      <c r="AC257" s="2">
        <f t="shared" si="242"/>
        <v>116.8189306574809</v>
      </c>
      <c r="AG257">
        <v>121</v>
      </c>
      <c r="AH257" s="2">
        <f t="shared" si="239"/>
        <v>30.20318506315212</v>
      </c>
      <c r="AL257">
        <v>300</v>
      </c>
      <c r="AM257" s="2">
        <f t="shared" si="240"/>
        <v>74.8839299086416</v>
      </c>
    </row>
    <row r="258" spans="2:39" ht="12">
      <c r="B258" t="s">
        <v>240</v>
      </c>
      <c r="C258">
        <v>138467</v>
      </c>
      <c r="G258">
        <v>3620</v>
      </c>
      <c r="H258" s="2">
        <f t="shared" si="235"/>
        <v>871.4471077344542</v>
      </c>
      <c r="J258">
        <v>9.4</v>
      </c>
      <c r="L258">
        <f>((J258-4.7)/(47.464))+1</f>
        <v>1.0990224169897185</v>
      </c>
      <c r="N258">
        <f>C258*L258</f>
        <v>152178.33701331535</v>
      </c>
      <c r="R258">
        <v>997</v>
      </c>
      <c r="S258" s="2">
        <f t="shared" si="236"/>
        <v>240.00905149482065</v>
      </c>
      <c r="W258">
        <v>1236</v>
      </c>
      <c r="X258">
        <f t="shared" si="241"/>
        <v>297.5438191049131</v>
      </c>
      <c r="AB258">
        <v>521</v>
      </c>
      <c r="AC258" s="2">
        <f t="shared" si="242"/>
        <v>125.42097876509685</v>
      </c>
      <c r="AG258">
        <v>179</v>
      </c>
      <c r="AH258" s="2">
        <f t="shared" si="239"/>
        <v>43.09089289626168</v>
      </c>
      <c r="AL258">
        <v>346</v>
      </c>
      <c r="AM258" s="2">
        <f t="shared" si="240"/>
        <v>83.29301084975721</v>
      </c>
    </row>
    <row r="259" spans="2:39" ht="12">
      <c r="B259" t="s">
        <v>241</v>
      </c>
      <c r="C259">
        <v>79295</v>
      </c>
      <c r="G259">
        <v>2105</v>
      </c>
      <c r="H259" s="2">
        <f t="shared" si="235"/>
        <v>884.8813502322549</v>
      </c>
      <c r="J259">
        <v>14.14</v>
      </c>
      <c r="L259">
        <f>((J259-4.7)/(47.464))+1</f>
        <v>1.1988875779538177</v>
      </c>
      <c r="N259">
        <f>C259*L259</f>
        <v>95065.79049384798</v>
      </c>
      <c r="R259">
        <v>512</v>
      </c>
      <c r="S259" s="2">
        <f t="shared" si="236"/>
        <v>215.23004813250097</v>
      </c>
      <c r="W259">
        <v>749</v>
      </c>
      <c r="X259">
        <f t="shared" si="241"/>
        <v>314.85801963133446</v>
      </c>
      <c r="AB259">
        <v>367</v>
      </c>
      <c r="AC259" s="2">
        <f t="shared" si="242"/>
        <v>154.2762259074763</v>
      </c>
      <c r="AG259">
        <v>95</v>
      </c>
      <c r="AH259" s="2">
        <f t="shared" si="239"/>
        <v>39.93526283708515</v>
      </c>
      <c r="AL259">
        <v>200</v>
      </c>
      <c r="AM259" s="2">
        <f t="shared" si="240"/>
        <v>84.0742375517582</v>
      </c>
    </row>
    <row r="260" spans="2:39" ht="12">
      <c r="B260" t="s">
        <v>242</v>
      </c>
      <c r="C260">
        <v>84570</v>
      </c>
      <c r="G260">
        <v>2374</v>
      </c>
      <c r="H260" s="2">
        <f t="shared" si="235"/>
        <v>935.7140041779985</v>
      </c>
      <c r="J260">
        <v>10.01</v>
      </c>
      <c r="L260">
        <f>((J260-4.7)/(47.464))+1</f>
        <v>1.1118742625990223</v>
      </c>
      <c r="N260">
        <f>C260*L260</f>
        <v>94031.20638799932</v>
      </c>
      <c r="R260">
        <v>660</v>
      </c>
      <c r="S260" s="2">
        <f t="shared" si="236"/>
        <v>260.1395293839423</v>
      </c>
      <c r="W260">
        <v>858</v>
      </c>
      <c r="X260">
        <f t="shared" si="241"/>
        <v>338.18138819912497</v>
      </c>
      <c r="AB260">
        <v>388</v>
      </c>
      <c r="AC260" s="2">
        <f t="shared" si="242"/>
        <v>152.93051121359034</v>
      </c>
      <c r="AG260">
        <v>102</v>
      </c>
      <c r="AH260" s="2">
        <f t="shared" si="239"/>
        <v>40.20338181388199</v>
      </c>
      <c r="AL260">
        <v>252</v>
      </c>
      <c r="AM260" s="2">
        <f t="shared" si="240"/>
        <v>99.32600212841433</v>
      </c>
    </row>
    <row r="261" spans="2:39" ht="12">
      <c r="B261" t="s">
        <v>243</v>
      </c>
      <c r="C261">
        <v>93899</v>
      </c>
      <c r="G261">
        <v>2987</v>
      </c>
      <c r="H261" s="2">
        <f t="shared" si="235"/>
        <v>1060.3591802539609</v>
      </c>
      <c r="J261">
        <v>11.89</v>
      </c>
      <c r="L261">
        <f>((J261-4.7)/(47.464))+1</f>
        <v>1.1514832293949098</v>
      </c>
      <c r="N261">
        <f>C261*L261</f>
        <v>108123.12375695263</v>
      </c>
      <c r="R261">
        <v>746</v>
      </c>
      <c r="S261" s="2">
        <f t="shared" si="236"/>
        <v>264.8235515465198</v>
      </c>
      <c r="W261">
        <v>997</v>
      </c>
      <c r="X261">
        <f t="shared" si="241"/>
        <v>353.9263818926009</v>
      </c>
      <c r="AB261">
        <v>414</v>
      </c>
      <c r="AC261" s="2">
        <f t="shared" si="242"/>
        <v>146.9664213676397</v>
      </c>
      <c r="AG261">
        <v>123</v>
      </c>
      <c r="AH261" s="2">
        <f t="shared" si="239"/>
        <v>43.663936783139334</v>
      </c>
      <c r="AL261">
        <v>299</v>
      </c>
      <c r="AM261" s="2">
        <f t="shared" si="240"/>
        <v>106.14241543218424</v>
      </c>
    </row>
    <row r="262" spans="3:63" ht="12">
      <c r="C262" s="1">
        <f>SUM(C257:C261)</f>
        <v>529771</v>
      </c>
      <c r="G262" s="1">
        <f>SUM(G257:G261)</f>
        <v>14371</v>
      </c>
      <c r="H262" s="1">
        <f t="shared" si="235"/>
        <v>904.227172369445</v>
      </c>
      <c r="I262">
        <f>(H262/1457.59)*100</f>
        <v>62.035769480405676</v>
      </c>
      <c r="J262">
        <f>(L262-1)*(47.464)+4.7</f>
        <v>10.171774804585379</v>
      </c>
      <c r="L262" s="1">
        <f>N262/C262</f>
        <v>1.1152826311432955</v>
      </c>
      <c r="N262" s="1">
        <f>SUM(N257:N261)</f>
        <v>590844.3947834148</v>
      </c>
      <c r="P262">
        <f>I262*L262</f>
        <v>69.1874162111058</v>
      </c>
      <c r="R262" s="1">
        <f>SUM(R257:R261)</f>
        <v>3797</v>
      </c>
      <c r="S262" s="1">
        <f t="shared" si="236"/>
        <v>238.9082578447417</v>
      </c>
      <c r="T262">
        <f>(S262/361.6504)*100</f>
        <v>66.06055401701248</v>
      </c>
      <c r="U262">
        <f>T262*L262</f>
        <v>73.67618849887748</v>
      </c>
      <c r="W262" s="1">
        <f>SUM(W257:W261)</f>
        <v>4922</v>
      </c>
      <c r="X262" s="1">
        <f>(W262/3)/(C262/100000)</f>
        <v>309.69355941844054</v>
      </c>
      <c r="Y262">
        <f>(X262/569.2717)*100</f>
        <v>54.40171352597372</v>
      </c>
      <c r="Z262">
        <f>Y262*L262</f>
        <v>60.673286199951775</v>
      </c>
      <c r="AB262" s="1">
        <f>SUM(AB257:AB261)</f>
        <v>2158</v>
      </c>
      <c r="AC262" s="1">
        <f>(AB262/3)/(C262/100000)</f>
        <v>135.78193848537072</v>
      </c>
      <c r="AD262">
        <f>(AC262/245.5129)*100</f>
        <v>55.30541917975419</v>
      </c>
      <c r="AE262">
        <f>AD262*L262</f>
        <v>61.68117341927913</v>
      </c>
      <c r="AG262" s="1">
        <f>SUM(AG257:AG261)</f>
        <v>620</v>
      </c>
      <c r="AH262" s="1">
        <f t="shared" si="239"/>
        <v>39.01056620061624</v>
      </c>
      <c r="AI262">
        <f>(AH262/85.59867)*100</f>
        <v>45.573799453445055</v>
      </c>
      <c r="AJ262">
        <f>AI262*L262</f>
        <v>50.82766696563508</v>
      </c>
      <c r="AL262" s="1">
        <f>SUM(AL257:AL261)</f>
        <v>1397</v>
      </c>
      <c r="AM262" s="1">
        <f t="shared" si="240"/>
        <v>87.89961448751755</v>
      </c>
      <c r="AN262">
        <f>(AM262/164.1517)*100</f>
        <v>53.54779419739031</v>
      </c>
      <c r="AO262">
        <f>AN262*L262</f>
        <v>59.720924804385156</v>
      </c>
      <c r="AQ262" t="s">
        <v>238</v>
      </c>
      <c r="AR262">
        <f>C262</f>
        <v>529771</v>
      </c>
      <c r="AS262">
        <v>1684410</v>
      </c>
      <c r="AT262">
        <v>691428</v>
      </c>
      <c r="AU262">
        <f>AS262+AT262</f>
        <v>2375838</v>
      </c>
      <c r="AV262">
        <f>AU262/AR262</f>
        <v>4.4846509152067595</v>
      </c>
      <c r="AW262">
        <f>(AV262/4.9)*100</f>
        <v>91.52348806544407</v>
      </c>
      <c r="AX262">
        <f>(P262/99.5)*100</f>
        <v>69.53509166945307</v>
      </c>
      <c r="AY262">
        <f>(P262/99.5)*(4.878634078)*C262</f>
        <v>1797175.3684745294</v>
      </c>
      <c r="AZ262">
        <f>AY262-AU262</f>
        <v>-578662.6315254706</v>
      </c>
      <c r="BA262">
        <f>((L262-1)/2)+1</f>
        <v>1.0576413155716478</v>
      </c>
      <c r="BB262">
        <f>BA262*I262</f>
        <v>65.61159284575574</v>
      </c>
      <c r="BC262">
        <f>(BB262/82)*(4.878634078)*C262</f>
        <v>2068012.4783350402</v>
      </c>
      <c r="BD262">
        <f>BC262-AU262</f>
        <v>-307825.52166495984</v>
      </c>
      <c r="BF262">
        <f>G262/3</f>
        <v>4790.333333333333</v>
      </c>
      <c r="BG262">
        <f>AU262/BF262</f>
        <v>495.9650685408114</v>
      </c>
      <c r="BH262">
        <f>(BG262/504.1440988)*100</f>
        <v>98.37764038522778</v>
      </c>
      <c r="BI262">
        <f>(504.1440988-BG262)*BF262</f>
        <v>39180.28128493316</v>
      </c>
      <c r="BJ262">
        <f>(H262/967.9913)*(504.1440988)*(BF262)</f>
        <v>2255934.6883663028</v>
      </c>
      <c r="BK262">
        <f>BJ262-AU262</f>
        <v>-119903.31163369725</v>
      </c>
    </row>
    <row r="263" spans="43:62" ht="12">
      <c r="AQ263" s="1" t="s">
        <v>192</v>
      </c>
      <c r="AR263" s="1">
        <f>SUM(AR203:AR262)</f>
        <v>5541636</v>
      </c>
      <c r="AS263" s="1">
        <f>SUM(AS203:AS262)</f>
        <v>14157295</v>
      </c>
      <c r="AT263" s="1">
        <f>SUM(AT203:AT262)</f>
        <v>10177998</v>
      </c>
      <c r="AU263" s="1">
        <f>SUM(AU203:AU262)</f>
        <v>24335293</v>
      </c>
      <c r="AV263" s="1">
        <f>AU263/AR263</f>
        <v>4.391355368703394</v>
      </c>
      <c r="AW263">
        <f>(AV263/4.9)*100</f>
        <v>89.61949732047742</v>
      </c>
      <c r="BE263" s="1">
        <f>SUM(BE203:BE262)</f>
        <v>370430</v>
      </c>
      <c r="BF263" s="1">
        <f>SUM(BF203:BF262)</f>
        <v>53006.333333333336</v>
      </c>
      <c r="BG263">
        <f>AU263/BF263</f>
        <v>459.10161049937426</v>
      </c>
      <c r="BH263">
        <f>(BG263/504.1440988)*100</f>
        <v>91.06555280368468</v>
      </c>
      <c r="BI263" s="1">
        <f>SUM(BI203:BI262)</f>
        <v>4406017.368295733</v>
      </c>
      <c r="BJ263" s="1">
        <f>SUM(BJ203:BJ262)</f>
        <v>26851450.793057106</v>
      </c>
    </row>
    <row r="265" ht="12">
      <c r="A265" s="1" t="s">
        <v>245</v>
      </c>
    </row>
    <row r="267" spans="1:63" ht="12">
      <c r="A267" t="s">
        <v>246</v>
      </c>
      <c r="B267" t="s">
        <v>246</v>
      </c>
      <c r="C267" s="1">
        <v>270084</v>
      </c>
      <c r="G267" s="1">
        <v>5013</v>
      </c>
      <c r="H267" s="1">
        <f aca="true" t="shared" si="244" ref="H267:H305">(G267/3)/(C267/100000)</f>
        <v>618.6964055627138</v>
      </c>
      <c r="I267">
        <f aca="true" t="shared" si="245" ref="I267:I274">(H267/1457.59)*100</f>
        <v>42.446531985175106</v>
      </c>
      <c r="J267">
        <v>24.85</v>
      </c>
      <c r="L267">
        <f aca="true" t="shared" si="246" ref="L267:L274">((J267-4.7)/(47.464))+1</f>
        <v>1.4245322770942188</v>
      </c>
      <c r="P267">
        <f aca="true" t="shared" si="247" ref="P267:P274">I267*L267</f>
        <v>60.46645486359409</v>
      </c>
      <c r="R267" s="1">
        <v>1337</v>
      </c>
      <c r="S267" s="1">
        <f aca="true" t="shared" si="248" ref="S267:S274">(R267/3)/(C267/100000)</f>
        <v>165.01039182871503</v>
      </c>
      <c r="T267">
        <f aca="true" t="shared" si="249" ref="T267:T274">(S267/361.6504)*100</f>
        <v>45.62704529808761</v>
      </c>
      <c r="U267">
        <f aca="true" t="shared" si="250" ref="U267:U274">T267*L267</f>
        <v>64.99719873556582</v>
      </c>
      <c r="W267" s="1">
        <v>1836</v>
      </c>
      <c r="X267" s="1">
        <f aca="true" t="shared" si="251" ref="X267:X274">(W267/3)/(C267/100000)</f>
        <v>226.59617008041943</v>
      </c>
      <c r="Y267">
        <f aca="true" t="shared" si="252" ref="Y267:Y274">(X267/569.2717)*100</f>
        <v>39.80457312043079</v>
      </c>
      <c r="Z267">
        <f aca="true" t="shared" si="253" ref="Z267:Z274">Y267*L267</f>
        <v>56.702899186010605</v>
      </c>
      <c r="AB267" s="1">
        <v>859</v>
      </c>
      <c r="AC267" s="1">
        <f aca="true" t="shared" si="254" ref="AC267:AC305">(AB267/3)/(C267/100000)</f>
        <v>106.01639983610038</v>
      </c>
      <c r="AD267">
        <f aca="true" t="shared" si="255" ref="AD267:AD274">(AC267/245.5129)*100</f>
        <v>43.18160057418587</v>
      </c>
      <c r="AE267">
        <f aca="true" t="shared" si="256" ref="AE267:AE274">AD267*L267</f>
        <v>61.51358379451803</v>
      </c>
      <c r="AG267" s="1">
        <v>190</v>
      </c>
      <c r="AH267" s="1">
        <f aca="true" t="shared" si="257" ref="AH267:AH274">(AG267/3)/(C267/100000)</f>
        <v>23.44949472509787</v>
      </c>
      <c r="AI267">
        <f aca="true" t="shared" si="258" ref="AI267:AI274">(AH267/85.59867)*100</f>
        <v>27.394695180541788</v>
      </c>
      <c r="AJ267">
        <f aca="true" t="shared" si="259" ref="AJ267:AJ274">AI267*L267</f>
        <v>39.02462750583921</v>
      </c>
      <c r="AL267" s="1">
        <v>470</v>
      </c>
      <c r="AM267" s="1">
        <f aca="true" t="shared" si="260" ref="AM267:AM274">(AL267/3)/(C267/100000)</f>
        <v>58.00664484629473</v>
      </c>
      <c r="AN267">
        <f aca="true" t="shared" si="261" ref="AN267:AN274">(AM267/164.1517)*100</f>
        <v>35.337218467000184</v>
      </c>
      <c r="AO267">
        <f aca="true" t="shared" si="262" ref="AO267:AO274">AN267*L267</f>
        <v>50.339008288971655</v>
      </c>
      <c r="AQ267" t="s">
        <v>246</v>
      </c>
      <c r="AR267">
        <v>270084</v>
      </c>
      <c r="AS267">
        <v>681760</v>
      </c>
      <c r="AT267">
        <v>1282161</v>
      </c>
      <c r="AU267">
        <v>1963921</v>
      </c>
      <c r="AV267">
        <f aca="true" t="shared" si="263" ref="AV267:AV274">AU267/AR267</f>
        <v>7.271519231054042</v>
      </c>
      <c r="AW267">
        <f>(AV267/4.9)*100</f>
        <v>148.39835165416412</v>
      </c>
      <c r="AX267">
        <f>(P267/99.5)*100</f>
        <v>60.77030639557195</v>
      </c>
      <c r="AY267">
        <f aca="true" t="shared" si="264" ref="AY267:AY274">(P267/99.5)*(4.878634078)*C267</f>
        <v>800734.4767359124</v>
      </c>
      <c r="AZ267">
        <f>AY267-AU267</f>
        <v>-1163186.5232640877</v>
      </c>
      <c r="BA267">
        <f aca="true" t="shared" si="265" ref="BA267:BA274">((L267-1)/2)+1</f>
        <v>1.2122661385471094</v>
      </c>
      <c r="BB267">
        <f aca="true" t="shared" si="266" ref="BB267:BB274">BA267*I267</f>
        <v>51.4564934243846</v>
      </c>
      <c r="BC267">
        <f aca="true" t="shared" si="267" ref="BC267:BC274">(BB267/82)*(4.878634078)*C267</f>
        <v>826843.7289943403</v>
      </c>
      <c r="BD267">
        <f>BC267-AU267</f>
        <v>-1137077.2710056598</v>
      </c>
      <c r="BF267">
        <f>G267/3</f>
        <v>1671</v>
      </c>
      <c r="BG267">
        <f>AU267/BF267</f>
        <v>1175.296828246559</v>
      </c>
      <c r="BH267">
        <f aca="true" t="shared" si="268" ref="BH267:BH274">(BG267/504.1440988)*100</f>
        <v>233.12716166748456</v>
      </c>
      <c r="BJ267">
        <f aca="true" t="shared" si="269" ref="BJ267:BJ274">(H267/967.9913)*(504.1440988)*(BF267)</f>
        <v>538439.9518568814</v>
      </c>
      <c r="BK267">
        <f aca="true" t="shared" si="270" ref="BK267:BK274">BJ267-AU267</f>
        <v>-1425481.0481431186</v>
      </c>
    </row>
    <row r="268" spans="1:63" ht="12">
      <c r="A268" t="s">
        <v>247</v>
      </c>
      <c r="B268" t="s">
        <v>247</v>
      </c>
      <c r="C268" s="1">
        <v>301783</v>
      </c>
      <c r="G268" s="1">
        <v>6292</v>
      </c>
      <c r="H268" s="1">
        <f t="shared" si="244"/>
        <v>694.9806096875349</v>
      </c>
      <c r="I268">
        <f t="shared" si="245"/>
        <v>47.6801164722271</v>
      </c>
      <c r="J268">
        <v>22.85</v>
      </c>
      <c r="L268">
        <f t="shared" si="246"/>
        <v>1.3823950783751897</v>
      </c>
      <c r="P268">
        <f t="shared" si="247"/>
        <v>65.91275834756256</v>
      </c>
      <c r="R268" s="1">
        <v>1557</v>
      </c>
      <c r="S268" s="1">
        <f t="shared" si="248"/>
        <v>171.97787814422946</v>
      </c>
      <c r="T268">
        <f t="shared" si="249"/>
        <v>47.553625861945534</v>
      </c>
      <c r="U268">
        <f t="shared" si="250"/>
        <v>65.73789835044865</v>
      </c>
      <c r="W268" s="1">
        <v>2230</v>
      </c>
      <c r="X268" s="1">
        <f t="shared" si="251"/>
        <v>246.31385244806148</v>
      </c>
      <c r="Y268">
        <f t="shared" si="252"/>
        <v>43.26824123666458</v>
      </c>
      <c r="Z268">
        <f t="shared" si="253"/>
        <v>59.81380373551555</v>
      </c>
      <c r="AB268" s="1">
        <v>1129</v>
      </c>
      <c r="AC268" s="1">
        <f t="shared" si="254"/>
        <v>124.7032912169782</v>
      </c>
      <c r="AD268">
        <f t="shared" si="255"/>
        <v>50.792969011802725</v>
      </c>
      <c r="AE268">
        <f t="shared" si="256"/>
        <v>70.21595037797961</v>
      </c>
      <c r="AG268" s="1">
        <v>249</v>
      </c>
      <c r="AH268" s="1">
        <f t="shared" si="257"/>
        <v>27.503205945994306</v>
      </c>
      <c r="AI268">
        <f t="shared" si="258"/>
        <v>32.13041271084505</v>
      </c>
      <c r="AJ268">
        <f t="shared" si="259"/>
        <v>44.41692439763583</v>
      </c>
      <c r="AL268" s="1">
        <v>523</v>
      </c>
      <c r="AM268" s="1">
        <f t="shared" si="260"/>
        <v>57.76777795082339</v>
      </c>
      <c r="AN268">
        <f t="shared" si="261"/>
        <v>35.191702523229054</v>
      </c>
      <c r="AO268">
        <f t="shared" si="262"/>
        <v>48.64883636775559</v>
      </c>
      <c r="AQ268" t="s">
        <v>247</v>
      </c>
      <c r="AR268">
        <f aca="true" t="shared" si="271" ref="AR268:AR274">C268</f>
        <v>301783</v>
      </c>
      <c r="AS268">
        <v>11000</v>
      </c>
      <c r="AT268">
        <v>1749000</v>
      </c>
      <c r="AU268">
        <f aca="true" t="shared" si="272" ref="AU268:AU274">AS268+AT268</f>
        <v>1760000</v>
      </c>
      <c r="AV268">
        <f t="shared" si="263"/>
        <v>5.832005116259034</v>
      </c>
      <c r="AW268">
        <f aca="true" t="shared" si="273" ref="AW268:AW274">(AV268/4.9)*100</f>
        <v>119.02051257671498</v>
      </c>
      <c r="AX268">
        <f aca="true" t="shared" si="274" ref="AX268:AX274">(P268/99.5)*100</f>
        <v>66.24397823875634</v>
      </c>
      <c r="AY268">
        <f t="shared" si="264"/>
        <v>975302.6908061747</v>
      </c>
      <c r="AZ268">
        <f aca="true" t="shared" si="275" ref="AZ268:AZ274">AY268-AU268</f>
        <v>-784697.3091938253</v>
      </c>
      <c r="BA268">
        <f t="shared" si="265"/>
        <v>1.1911975391875949</v>
      </c>
      <c r="BB268">
        <f t="shared" si="266"/>
        <v>56.79643740989483</v>
      </c>
      <c r="BC268">
        <f t="shared" si="267"/>
        <v>1019765.3691046165</v>
      </c>
      <c r="BD268">
        <f aca="true" t="shared" si="276" ref="BD268:BD274">BC268-AU268</f>
        <v>-740234.6308953835</v>
      </c>
      <c r="BF268">
        <f aca="true" t="shared" si="277" ref="BF268:BF274">G268/3</f>
        <v>2097.3333333333335</v>
      </c>
      <c r="BG268">
        <f aca="true" t="shared" si="278" ref="BG268:BG274">AU268/BF268</f>
        <v>839.1608391608391</v>
      </c>
      <c r="BH268">
        <f t="shared" si="268"/>
        <v>166.45257599132273</v>
      </c>
      <c r="BJ268">
        <f t="shared" si="269"/>
        <v>759142.6313740164</v>
      </c>
      <c r="BK268">
        <f t="shared" si="270"/>
        <v>-1000857.3686259836</v>
      </c>
    </row>
    <row r="269" spans="1:63" ht="12">
      <c r="A269" t="s">
        <v>248</v>
      </c>
      <c r="B269" t="s">
        <v>248</v>
      </c>
      <c r="C269" s="1">
        <v>179850</v>
      </c>
      <c r="G269" s="1">
        <v>3072</v>
      </c>
      <c r="H269" s="1">
        <f t="shared" si="244"/>
        <v>569.363358354184</v>
      </c>
      <c r="I269">
        <f t="shared" si="245"/>
        <v>39.061969302354164</v>
      </c>
      <c r="J269">
        <v>26.21</v>
      </c>
      <c r="L269">
        <f t="shared" si="246"/>
        <v>1.4531855722231586</v>
      </c>
      <c r="P269">
        <f t="shared" si="247"/>
        <v>56.764290212804994</v>
      </c>
      <c r="R269" s="1">
        <v>853</v>
      </c>
      <c r="S269" s="1">
        <f t="shared" si="248"/>
        <v>158.09470855342414</v>
      </c>
      <c r="T269">
        <f t="shared" si="249"/>
        <v>43.71478879974256</v>
      </c>
      <c r="U269">
        <f t="shared" si="250"/>
        <v>63.52570037656841</v>
      </c>
      <c r="W269" s="1">
        <v>1069</v>
      </c>
      <c r="X269" s="1">
        <f t="shared" si="251"/>
        <v>198.12806968770272</v>
      </c>
      <c r="Y269">
        <f t="shared" si="252"/>
        <v>34.803779932798825</v>
      </c>
      <c r="Z269">
        <f t="shared" si="253"/>
        <v>50.576350857173146</v>
      </c>
      <c r="AB269" s="1">
        <v>462</v>
      </c>
      <c r="AC269" s="1">
        <f t="shared" si="254"/>
        <v>85.62691131498471</v>
      </c>
      <c r="AD269">
        <f t="shared" si="255"/>
        <v>34.876746319637256</v>
      </c>
      <c r="AE269">
        <f t="shared" si="256"/>
        <v>50.682384557784005</v>
      </c>
      <c r="AG269" s="1">
        <v>170</v>
      </c>
      <c r="AH269" s="1">
        <f t="shared" si="257"/>
        <v>31.507737929756278</v>
      </c>
      <c r="AI269">
        <f t="shared" si="258"/>
        <v>36.80867696864482</v>
      </c>
      <c r="AJ269">
        <f t="shared" si="259"/>
        <v>53.48983830345752</v>
      </c>
      <c r="AL269" s="1">
        <v>239</v>
      </c>
      <c r="AM269" s="1">
        <f t="shared" si="260"/>
        <v>44.29617273653971</v>
      </c>
      <c r="AN269">
        <f t="shared" si="261"/>
        <v>26.984900391856865</v>
      </c>
      <c r="AO269">
        <f t="shared" si="262"/>
        <v>39.21406791732545</v>
      </c>
      <c r="AQ269" t="s">
        <v>248</v>
      </c>
      <c r="AR269">
        <f t="shared" si="271"/>
        <v>179850</v>
      </c>
      <c r="AS269">
        <v>155172</v>
      </c>
      <c r="AT269">
        <v>778220</v>
      </c>
      <c r="AU269">
        <f t="shared" si="272"/>
        <v>933392</v>
      </c>
      <c r="AV269">
        <f t="shared" si="263"/>
        <v>5.18983597442313</v>
      </c>
      <c r="AW269">
        <f t="shared" si="273"/>
        <v>105.91501988618633</v>
      </c>
      <c r="AX269">
        <f t="shared" si="274"/>
        <v>57.04953790231657</v>
      </c>
      <c r="AY269">
        <f t="shared" si="264"/>
        <v>500565.3898102931</v>
      </c>
      <c r="AZ269">
        <f t="shared" si="275"/>
        <v>-432826.6101897069</v>
      </c>
      <c r="BA269">
        <f t="shared" si="265"/>
        <v>1.2265927861115793</v>
      </c>
      <c r="BB269">
        <f t="shared" si="266"/>
        <v>47.913129757579576</v>
      </c>
      <c r="BC269">
        <f t="shared" si="267"/>
        <v>512683.5411862269</v>
      </c>
      <c r="BD269">
        <f t="shared" si="276"/>
        <v>-420708.4588137731</v>
      </c>
      <c r="BF269">
        <f t="shared" si="277"/>
        <v>1024</v>
      </c>
      <c r="BG269">
        <f t="shared" si="278"/>
        <v>911.515625</v>
      </c>
      <c r="BH269">
        <f t="shared" si="268"/>
        <v>180.80458090646206</v>
      </c>
      <c r="BJ269">
        <f t="shared" si="269"/>
        <v>303649.5942057585</v>
      </c>
      <c r="BK269">
        <f t="shared" si="270"/>
        <v>-629742.4057942415</v>
      </c>
    </row>
    <row r="270" spans="1:63" ht="12">
      <c r="A270" t="s">
        <v>249</v>
      </c>
      <c r="B270" t="s">
        <v>249</v>
      </c>
      <c r="C270" s="1">
        <v>213961</v>
      </c>
      <c r="G270" s="1">
        <v>4924</v>
      </c>
      <c r="H270" s="1">
        <f t="shared" si="244"/>
        <v>767.1179950240153</v>
      </c>
      <c r="I270">
        <f t="shared" si="245"/>
        <v>52.62920265808735</v>
      </c>
      <c r="J270">
        <v>13.39</v>
      </c>
      <c r="L270">
        <f t="shared" si="246"/>
        <v>1.1830861284341818</v>
      </c>
      <c r="P270">
        <f t="shared" si="247"/>
        <v>62.264879615334515</v>
      </c>
      <c r="R270" s="1">
        <v>1301</v>
      </c>
      <c r="S270" s="1">
        <f t="shared" si="248"/>
        <v>202.68491298258408</v>
      </c>
      <c r="T270">
        <f t="shared" si="249"/>
        <v>56.04443213185554</v>
      </c>
      <c r="U270">
        <f t="shared" si="250"/>
        <v>66.30539023116923</v>
      </c>
      <c r="W270" s="1">
        <v>1870</v>
      </c>
      <c r="X270" s="1">
        <f t="shared" si="251"/>
        <v>291.33035148150054</v>
      </c>
      <c r="Y270">
        <f t="shared" si="252"/>
        <v>51.17597651200657</v>
      </c>
      <c r="Z270">
        <f t="shared" si="253"/>
        <v>60.54558792042848</v>
      </c>
      <c r="AB270" s="1">
        <v>866</v>
      </c>
      <c r="AC270" s="1">
        <f t="shared" si="254"/>
        <v>134.91555314597835</v>
      </c>
      <c r="AD270">
        <f t="shared" si="255"/>
        <v>54.952531270649466</v>
      </c>
      <c r="AE270">
        <f t="shared" si="256"/>
        <v>65.013577468651</v>
      </c>
      <c r="AG270" s="1">
        <v>169</v>
      </c>
      <c r="AH270" s="1">
        <f t="shared" si="257"/>
        <v>26.328785775600853</v>
      </c>
      <c r="AI270">
        <f t="shared" si="258"/>
        <v>30.75840521307265</v>
      </c>
      <c r="AJ270">
        <f t="shared" si="259"/>
        <v>36.38984254034388</v>
      </c>
      <c r="AL270" s="1">
        <v>460</v>
      </c>
      <c r="AM270" s="1">
        <f t="shared" si="260"/>
        <v>71.66415063181297</v>
      </c>
      <c r="AN270">
        <f t="shared" si="261"/>
        <v>43.65726984966526</v>
      </c>
      <c r="AO270">
        <f t="shared" si="262"/>
        <v>51.65031036444681</v>
      </c>
      <c r="AQ270" t="s">
        <v>249</v>
      </c>
      <c r="AR270">
        <f t="shared" si="271"/>
        <v>213961</v>
      </c>
      <c r="AS270">
        <v>525547</v>
      </c>
      <c r="AT270">
        <v>577029</v>
      </c>
      <c r="AU270">
        <f t="shared" si="272"/>
        <v>1102576</v>
      </c>
      <c r="AV270">
        <f t="shared" si="263"/>
        <v>5.153163426979683</v>
      </c>
      <c r="AW270">
        <f t="shared" si="273"/>
        <v>105.16660055060576</v>
      </c>
      <c r="AX270">
        <f t="shared" si="274"/>
        <v>62.57776845762263</v>
      </c>
      <c r="AY270">
        <f t="shared" si="264"/>
        <v>653210.167493108</v>
      </c>
      <c r="AZ270">
        <f t="shared" si="275"/>
        <v>-449365.83250689204</v>
      </c>
      <c r="BA270">
        <f t="shared" si="265"/>
        <v>1.091543064217091</v>
      </c>
      <c r="BB270">
        <f t="shared" si="266"/>
        <v>57.447041136710936</v>
      </c>
      <c r="BC270">
        <f t="shared" si="267"/>
        <v>731285.0188942989</v>
      </c>
      <c r="BD270">
        <f t="shared" si="276"/>
        <v>-371290.98110570107</v>
      </c>
      <c r="BF270">
        <f t="shared" si="277"/>
        <v>1641.3333333333333</v>
      </c>
      <c r="BG270">
        <f t="shared" si="278"/>
        <v>671.7562956945573</v>
      </c>
      <c r="BH270">
        <f t="shared" si="268"/>
        <v>133.24688264595775</v>
      </c>
      <c r="BJ270">
        <f t="shared" si="269"/>
        <v>655755.8807923004</v>
      </c>
      <c r="BK270">
        <f t="shared" si="270"/>
        <v>-446820.11920769955</v>
      </c>
    </row>
    <row r="271" spans="1:63" ht="12">
      <c r="A271" t="s">
        <v>250</v>
      </c>
      <c r="B271" t="s">
        <v>250</v>
      </c>
      <c r="C271" s="1">
        <v>252404</v>
      </c>
      <c r="G271" s="1">
        <v>6069</v>
      </c>
      <c r="H271" s="1">
        <f t="shared" si="244"/>
        <v>801.4928448043613</v>
      </c>
      <c r="I271">
        <f t="shared" si="245"/>
        <v>54.98753729130698</v>
      </c>
      <c r="J271">
        <v>18.14</v>
      </c>
      <c r="L271">
        <f t="shared" si="246"/>
        <v>1.283161975391876</v>
      </c>
      <c r="P271">
        <f t="shared" si="247"/>
        <v>70.5579169726479</v>
      </c>
      <c r="R271" s="1">
        <v>1559</v>
      </c>
      <c r="S271" s="1">
        <f t="shared" si="248"/>
        <v>205.88685863404172</v>
      </c>
      <c r="T271">
        <f t="shared" si="249"/>
        <v>56.9298025479971</v>
      </c>
      <c r="U271">
        <f t="shared" si="250"/>
        <v>73.05015789615742</v>
      </c>
      <c r="W271" s="1">
        <v>2132</v>
      </c>
      <c r="X271" s="1">
        <f t="shared" si="251"/>
        <v>281.55919346233287</v>
      </c>
      <c r="Y271">
        <f t="shared" si="252"/>
        <v>49.45954514554876</v>
      </c>
      <c r="Z271">
        <f t="shared" si="253"/>
        <v>63.464607650946014</v>
      </c>
      <c r="AB271" s="1">
        <v>1012</v>
      </c>
      <c r="AC271" s="1">
        <f t="shared" si="254"/>
        <v>133.64817250651072</v>
      </c>
      <c r="AD271">
        <f t="shared" si="255"/>
        <v>54.43631373606467</v>
      </c>
      <c r="AE271">
        <f t="shared" si="256"/>
        <v>69.85060786662065</v>
      </c>
      <c r="AG271" s="1">
        <v>307</v>
      </c>
      <c r="AH271" s="1">
        <f t="shared" si="257"/>
        <v>40.54346735128339</v>
      </c>
      <c r="AI271">
        <f t="shared" si="258"/>
        <v>47.36459965006862</v>
      </c>
      <c r="AJ271">
        <f t="shared" si="259"/>
        <v>60.776453250627405</v>
      </c>
      <c r="AL271" s="1">
        <v>550</v>
      </c>
      <c r="AM271" s="1">
        <f t="shared" si="260"/>
        <v>72.6348763622341</v>
      </c>
      <c r="AN271">
        <f t="shared" si="261"/>
        <v>44.24862877584216</v>
      </c>
      <c r="AO271">
        <f t="shared" si="262"/>
        <v>56.77815790839143</v>
      </c>
      <c r="AQ271" t="s">
        <v>250</v>
      </c>
      <c r="AR271">
        <f t="shared" si="271"/>
        <v>252404</v>
      </c>
      <c r="AS271">
        <v>221006</v>
      </c>
      <c r="AT271">
        <v>320314</v>
      </c>
      <c r="AU271">
        <f t="shared" si="272"/>
        <v>541320</v>
      </c>
      <c r="AV271">
        <f t="shared" si="263"/>
        <v>2.144656978494794</v>
      </c>
      <c r="AW271">
        <f t="shared" si="273"/>
        <v>43.76850976519987</v>
      </c>
      <c r="AX271">
        <f t="shared" si="274"/>
        <v>70.91247936949537</v>
      </c>
      <c r="AY271">
        <f t="shared" si="264"/>
        <v>873206.8791820464</v>
      </c>
      <c r="AZ271">
        <f t="shared" si="275"/>
        <v>331886.8791820464</v>
      </c>
      <c r="BA271">
        <f t="shared" si="265"/>
        <v>1.141580987695938</v>
      </c>
      <c r="BB271">
        <f t="shared" si="266"/>
        <v>62.77272713197744</v>
      </c>
      <c r="BC271">
        <f t="shared" si="267"/>
        <v>942652.4977712226</v>
      </c>
      <c r="BD271">
        <f t="shared" si="276"/>
        <v>401332.4977712226</v>
      </c>
      <c r="BF271">
        <f t="shared" si="277"/>
        <v>2023</v>
      </c>
      <c r="BG271">
        <f t="shared" si="278"/>
        <v>267.58279782501234</v>
      </c>
      <c r="BH271">
        <f t="shared" si="268"/>
        <v>53.076649803485175</v>
      </c>
      <c r="BI271">
        <f>(504.1440988-BG271)*BF271</f>
        <v>478563.51187240006</v>
      </c>
      <c r="BJ271">
        <f t="shared" si="269"/>
        <v>844459.3843970214</v>
      </c>
      <c r="BK271">
        <f t="shared" si="270"/>
        <v>303139.3843970214</v>
      </c>
    </row>
    <row r="272" spans="1:63" ht="12">
      <c r="A272" t="s">
        <v>251</v>
      </c>
      <c r="B272" t="s">
        <v>251</v>
      </c>
      <c r="C272" s="1">
        <v>212508</v>
      </c>
      <c r="G272" s="1">
        <v>4844</v>
      </c>
      <c r="H272" s="1">
        <f t="shared" si="244"/>
        <v>759.814532472503</v>
      </c>
      <c r="I272">
        <f t="shared" si="245"/>
        <v>52.12813839780068</v>
      </c>
      <c r="J272">
        <v>23.31</v>
      </c>
      <c r="L272">
        <f t="shared" si="246"/>
        <v>1.3920866340805662</v>
      </c>
      <c r="P272">
        <f t="shared" si="247"/>
        <v>72.56688472308028</v>
      </c>
      <c r="R272" s="1">
        <v>1154</v>
      </c>
      <c r="S272" s="1">
        <f t="shared" si="248"/>
        <v>181.0127932438622</v>
      </c>
      <c r="T272">
        <f t="shared" si="249"/>
        <v>50.05187143270469</v>
      </c>
      <c r="U272">
        <f t="shared" si="250"/>
        <v>69.67654123218712</v>
      </c>
      <c r="W272" s="1">
        <v>1781</v>
      </c>
      <c r="X272" s="1">
        <f t="shared" si="251"/>
        <v>279.3620318607613</v>
      </c>
      <c r="Y272">
        <f t="shared" si="252"/>
        <v>49.07358504924122</v>
      </c>
      <c r="Z272">
        <f t="shared" si="253"/>
        <v>68.3146818334646</v>
      </c>
      <c r="AB272" s="1">
        <v>788</v>
      </c>
      <c r="AC272" s="1">
        <f t="shared" si="254"/>
        <v>123.6031898406962</v>
      </c>
      <c r="AD272">
        <f t="shared" si="255"/>
        <v>50.344886089772146</v>
      </c>
      <c r="AE272">
        <f t="shared" si="256"/>
        <v>70.08444301988042</v>
      </c>
      <c r="AG272" s="1">
        <v>224</v>
      </c>
      <c r="AH272" s="1">
        <f t="shared" si="257"/>
        <v>35.135932137456784</v>
      </c>
      <c r="AI272">
        <f t="shared" si="258"/>
        <v>41.04728746072431</v>
      </c>
      <c r="AJ272">
        <f t="shared" si="259"/>
        <v>57.14138023933714</v>
      </c>
      <c r="AL272" s="1">
        <v>437</v>
      </c>
      <c r="AM272" s="1">
        <f t="shared" si="260"/>
        <v>68.5464390360206</v>
      </c>
      <c r="AN272">
        <f t="shared" si="261"/>
        <v>41.7579830339988</v>
      </c>
      <c r="AO272">
        <f t="shared" si="262"/>
        <v>58.130730047792774</v>
      </c>
      <c r="AQ272" t="s">
        <v>251</v>
      </c>
      <c r="AR272">
        <f t="shared" si="271"/>
        <v>212508</v>
      </c>
      <c r="AS272">
        <v>0</v>
      </c>
      <c r="AT272">
        <v>1767701</v>
      </c>
      <c r="AU272">
        <f t="shared" si="272"/>
        <v>1767701</v>
      </c>
      <c r="AV272">
        <f t="shared" si="263"/>
        <v>8.318279782408192</v>
      </c>
      <c r="AW272">
        <f t="shared" si="273"/>
        <v>169.76081188588145</v>
      </c>
      <c r="AX272">
        <f t="shared" si="274"/>
        <v>72.93154243525656</v>
      </c>
      <c r="AY272">
        <f t="shared" si="264"/>
        <v>756116.8696118726</v>
      </c>
      <c r="AZ272">
        <f t="shared" si="275"/>
        <v>-1011584.1303881274</v>
      </c>
      <c r="BA272">
        <f t="shared" si="265"/>
        <v>1.196043317040283</v>
      </c>
      <c r="BB272">
        <f t="shared" si="266"/>
        <v>62.34751156044048</v>
      </c>
      <c r="BC272">
        <f t="shared" si="267"/>
        <v>788276.9019905512</v>
      </c>
      <c r="BD272">
        <f t="shared" si="276"/>
        <v>-979424.0980094488</v>
      </c>
      <c r="BF272">
        <f t="shared" si="277"/>
        <v>1614.6666666666667</v>
      </c>
      <c r="BG272">
        <f t="shared" si="278"/>
        <v>1094.7776630883566</v>
      </c>
      <c r="BH272">
        <f t="shared" si="268"/>
        <v>217.15570323925738</v>
      </c>
      <c r="BJ272">
        <f t="shared" si="269"/>
        <v>638960.0559622184</v>
      </c>
      <c r="BK272">
        <f t="shared" si="270"/>
        <v>-1128740.9440377816</v>
      </c>
    </row>
    <row r="273" spans="1:63" ht="12">
      <c r="A273" t="s">
        <v>252</v>
      </c>
      <c r="B273" t="s">
        <v>252</v>
      </c>
      <c r="C273" s="1">
        <v>196232</v>
      </c>
      <c r="G273" s="1">
        <v>2762</v>
      </c>
      <c r="H273" s="1">
        <f t="shared" si="244"/>
        <v>469.17254406348945</v>
      </c>
      <c r="I273">
        <f t="shared" si="245"/>
        <v>32.18823839786836</v>
      </c>
      <c r="J273">
        <v>19.28</v>
      </c>
      <c r="L273">
        <f t="shared" si="246"/>
        <v>1.3071801786617225</v>
      </c>
      <c r="P273">
        <f t="shared" si="247"/>
        <v>42.07582721973168</v>
      </c>
      <c r="R273" s="1">
        <v>743</v>
      </c>
      <c r="S273" s="1">
        <f t="shared" si="248"/>
        <v>126.21115142620299</v>
      </c>
      <c r="T273">
        <f t="shared" si="249"/>
        <v>34.89866219592264</v>
      </c>
      <c r="U273">
        <f t="shared" si="250"/>
        <v>45.618839484321256</v>
      </c>
      <c r="W273" s="1">
        <v>978</v>
      </c>
      <c r="X273" s="1">
        <f t="shared" si="251"/>
        <v>166.12988707244486</v>
      </c>
      <c r="Y273">
        <f t="shared" si="252"/>
        <v>29.182881754432</v>
      </c>
      <c r="Z273">
        <f t="shared" si="253"/>
        <v>38.147284585622344</v>
      </c>
      <c r="AB273" s="1">
        <v>420</v>
      </c>
      <c r="AC273" s="1">
        <f t="shared" si="254"/>
        <v>71.34412328264503</v>
      </c>
      <c r="AD273">
        <f t="shared" si="255"/>
        <v>29.059215740861287</v>
      </c>
      <c r="AE273">
        <f t="shared" si="256"/>
        <v>37.9856308239086</v>
      </c>
      <c r="AG273" s="1">
        <v>148</v>
      </c>
      <c r="AH273" s="1">
        <f t="shared" si="257"/>
        <v>25.140310109122534</v>
      </c>
      <c r="AI273">
        <f t="shared" si="258"/>
        <v>29.369977488111132</v>
      </c>
      <c r="AJ273">
        <f t="shared" si="259"/>
        <v>38.39185242019988</v>
      </c>
      <c r="AL273" s="1">
        <v>243</v>
      </c>
      <c r="AM273" s="1">
        <f t="shared" si="260"/>
        <v>41.27767132781605</v>
      </c>
      <c r="AN273">
        <f t="shared" si="261"/>
        <v>25.146051687442807</v>
      </c>
      <c r="AO273">
        <f t="shared" si="262"/>
        <v>32.8704203374284</v>
      </c>
      <c r="AQ273" t="s">
        <v>455</v>
      </c>
      <c r="AR273">
        <f t="shared" si="271"/>
        <v>196232</v>
      </c>
      <c r="AS273">
        <v>255552</v>
      </c>
      <c r="AT273">
        <v>704681</v>
      </c>
      <c r="AU273">
        <f t="shared" si="272"/>
        <v>960233</v>
      </c>
      <c r="AV273">
        <f t="shared" si="263"/>
        <v>4.8933558237188635</v>
      </c>
      <c r="AW273">
        <f t="shared" si="273"/>
        <v>99.86440456569107</v>
      </c>
      <c r="AX273">
        <f t="shared" si="274"/>
        <v>42.287263537418774</v>
      </c>
      <c r="AY273">
        <f t="shared" si="264"/>
        <v>404834.6319967803</v>
      </c>
      <c r="AZ273">
        <f t="shared" si="275"/>
        <v>-555398.3680032197</v>
      </c>
      <c r="BA273">
        <f t="shared" si="265"/>
        <v>1.1535900893308613</v>
      </c>
      <c r="BB273">
        <f t="shared" si="266"/>
        <v>37.13203280880002</v>
      </c>
      <c r="BC273">
        <f t="shared" si="267"/>
        <v>433513.8214884077</v>
      </c>
      <c r="BD273">
        <f t="shared" si="276"/>
        <v>-526719.1785115923</v>
      </c>
      <c r="BF273">
        <f t="shared" si="277"/>
        <v>920.6666666666666</v>
      </c>
      <c r="BG273">
        <f t="shared" si="278"/>
        <v>1042.9757422157857</v>
      </c>
      <c r="BH273">
        <f t="shared" si="268"/>
        <v>206.8804821276995</v>
      </c>
      <c r="BJ273">
        <f t="shared" si="269"/>
        <v>224966.70259554632</v>
      </c>
      <c r="BK273">
        <f t="shared" si="270"/>
        <v>-735266.2974044536</v>
      </c>
    </row>
    <row r="274" spans="1:63" ht="12">
      <c r="A274" t="s">
        <v>253</v>
      </c>
      <c r="B274" t="s">
        <v>253</v>
      </c>
      <c r="C274" s="1">
        <v>244365</v>
      </c>
      <c r="G274" s="1">
        <v>3982</v>
      </c>
      <c r="H274" s="1">
        <f t="shared" si="244"/>
        <v>543.1765323730212</v>
      </c>
      <c r="I274">
        <f t="shared" si="245"/>
        <v>37.26538549064012</v>
      </c>
      <c r="J274">
        <v>29.58</v>
      </c>
      <c r="L274">
        <f t="shared" si="246"/>
        <v>1.5241867520647228</v>
      </c>
      <c r="P274">
        <f t="shared" si="247"/>
        <v>56.79940687541861</v>
      </c>
      <c r="R274" s="1">
        <v>1098</v>
      </c>
      <c r="S274" s="1">
        <f t="shared" si="248"/>
        <v>149.7759499109938</v>
      </c>
      <c r="T274">
        <f t="shared" si="249"/>
        <v>41.41456774581027</v>
      </c>
      <c r="U274">
        <f t="shared" si="250"/>
        <v>63.12353550065098</v>
      </c>
      <c r="W274" s="1">
        <v>1375</v>
      </c>
      <c r="X274" s="1">
        <f t="shared" si="251"/>
        <v>187.56095731112612</v>
      </c>
      <c r="Y274">
        <f t="shared" si="252"/>
        <v>32.947528800593126</v>
      </c>
      <c r="Z274">
        <f t="shared" si="253"/>
        <v>50.21818691113495</v>
      </c>
      <c r="AB274" s="1">
        <v>593</v>
      </c>
      <c r="AC274" s="1">
        <f t="shared" si="254"/>
        <v>80.88992558945293</v>
      </c>
      <c r="AD274">
        <f t="shared" si="255"/>
        <v>32.94732194905153</v>
      </c>
      <c r="AE274">
        <f t="shared" si="256"/>
        <v>50.217871630755596</v>
      </c>
      <c r="AG274" s="1">
        <v>184</v>
      </c>
      <c r="AH274" s="1">
        <f t="shared" si="257"/>
        <v>25.099066287452516</v>
      </c>
      <c r="AI274">
        <f t="shared" si="258"/>
        <v>29.321794704815524</v>
      </c>
      <c r="AJ274">
        <f t="shared" si="259"/>
        <v>44.69189103584136</v>
      </c>
      <c r="AL274" s="1">
        <v>357</v>
      </c>
      <c r="AM274" s="1">
        <f t="shared" si="260"/>
        <v>48.69764491641602</v>
      </c>
      <c r="AN274">
        <f t="shared" si="261"/>
        <v>29.666244648344193</v>
      </c>
      <c r="AO274">
        <f t="shared" si="262"/>
        <v>45.2168970765172</v>
      </c>
      <c r="AQ274" t="s">
        <v>253</v>
      </c>
      <c r="AR274">
        <f t="shared" si="271"/>
        <v>244365</v>
      </c>
      <c r="AS274">
        <v>1186500</v>
      </c>
      <c r="AT274">
        <v>345718</v>
      </c>
      <c r="AU274">
        <f t="shared" si="272"/>
        <v>1532218</v>
      </c>
      <c r="AV274">
        <f t="shared" si="263"/>
        <v>6.270202361221942</v>
      </c>
      <c r="AW274">
        <f t="shared" si="273"/>
        <v>127.96331349432535</v>
      </c>
      <c r="AX274">
        <f t="shared" si="274"/>
        <v>57.08483103057147</v>
      </c>
      <c r="AY274">
        <f t="shared" si="264"/>
        <v>680546.7552936971</v>
      </c>
      <c r="AZ274">
        <f t="shared" si="275"/>
        <v>-851671.2447063029</v>
      </c>
      <c r="BA274">
        <f t="shared" si="265"/>
        <v>1.2620933760323614</v>
      </c>
      <c r="BB274">
        <f t="shared" si="266"/>
        <v>47.03239618302936</v>
      </c>
      <c r="BC274">
        <f t="shared" si="267"/>
        <v>683786.4664382648</v>
      </c>
      <c r="BD274">
        <f t="shared" si="276"/>
        <v>-848431.5335617352</v>
      </c>
      <c r="BF274">
        <f t="shared" si="277"/>
        <v>1327.3333333333333</v>
      </c>
      <c r="BG274">
        <f t="shared" si="278"/>
        <v>1154.358111501758</v>
      </c>
      <c r="BH274">
        <f t="shared" si="268"/>
        <v>228.97384185383584</v>
      </c>
      <c r="BJ274">
        <f t="shared" si="269"/>
        <v>375495.0646177564</v>
      </c>
      <c r="BK274">
        <f t="shared" si="270"/>
        <v>-1156722.9353822437</v>
      </c>
    </row>
    <row r="276" spans="1:63" ht="12">
      <c r="A276" t="s">
        <v>254</v>
      </c>
      <c r="B276" t="s">
        <v>254</v>
      </c>
      <c r="C276" s="1">
        <v>329861</v>
      </c>
      <c r="G276" s="1">
        <v>7844</v>
      </c>
      <c r="H276" s="1">
        <f t="shared" si="244"/>
        <v>792.6571091055525</v>
      </c>
      <c r="I276">
        <f>(H276/1457.59)*100</f>
        <v>54.381349289275626</v>
      </c>
      <c r="J276">
        <v>15.36</v>
      </c>
      <c r="L276">
        <f>((J276-4.7)/(47.464))+1</f>
        <v>1.2245912691724254</v>
      </c>
      <c r="P276">
        <f>I276*L276</f>
        <v>66.59492554546301</v>
      </c>
      <c r="R276" s="1">
        <v>2006</v>
      </c>
      <c r="S276" s="1">
        <f>(R276/3)/(C276/100000)</f>
        <v>202.7116472291864</v>
      </c>
      <c r="T276">
        <f>(S276/361.6504)*100</f>
        <v>56.05182442192416</v>
      </c>
      <c r="U276">
        <f>T276*L276</f>
        <v>68.64057480827405</v>
      </c>
      <c r="W276" s="1">
        <v>2816</v>
      </c>
      <c r="X276" s="1">
        <f>(W276/3)/(C276/100000)</f>
        <v>284.56430637955583</v>
      </c>
      <c r="Y276">
        <f>(X276/569.2717)*100</f>
        <v>49.98743242981442</v>
      </c>
      <c r="Z276">
        <f>Y276*L276</f>
        <v>61.2141733218973</v>
      </c>
      <c r="AB276" s="1">
        <v>1258</v>
      </c>
      <c r="AC276" s="1">
        <f t="shared" si="254"/>
        <v>127.1242533471169</v>
      </c>
      <c r="AD276">
        <f>(AC276/245.5129)*100</f>
        <v>51.77905248445882</v>
      </c>
      <c r="AE276">
        <f>AD276*L276</f>
        <v>63.40817559848906</v>
      </c>
      <c r="AG276" s="1">
        <v>294</v>
      </c>
      <c r="AH276" s="1">
        <f>(AG276/3)/(C276/100000)</f>
        <v>29.70948369161556</v>
      </c>
      <c r="AI276">
        <f>(AH276/85.59867)*100</f>
        <v>34.70788003086445</v>
      </c>
      <c r="AJ276">
        <f>AI276*L276</f>
        <v>42.50296685728058</v>
      </c>
      <c r="AL276" s="1">
        <v>699</v>
      </c>
      <c r="AM276" s="1">
        <f>(AL276/3)/(C276/100000)</f>
        <v>70.63581326680026</v>
      </c>
      <c r="AN276">
        <f>(AM276/164.1517)*100</f>
        <v>43.03081434234324</v>
      </c>
      <c r="AO276">
        <f>AN276*L276</f>
        <v>52.69515954901312</v>
      </c>
      <c r="AQ276" t="s">
        <v>254</v>
      </c>
      <c r="AR276">
        <f>C276</f>
        <v>329861</v>
      </c>
      <c r="AS276">
        <v>958000</v>
      </c>
      <c r="AT276">
        <v>0</v>
      </c>
      <c r="AU276">
        <f>AS276+AT276</f>
        <v>958000</v>
      </c>
      <c r="AV276">
        <f>AU276/AR276</f>
        <v>2.9042536098538476</v>
      </c>
      <c r="AW276">
        <f>(AV276/4.9)*100</f>
        <v>59.27048183375199</v>
      </c>
      <c r="AX276">
        <f>(P276/99.5)*100</f>
        <v>66.92957341252564</v>
      </c>
      <c r="AY276">
        <f>(P276/99.5)*(4.878634078)*C276</f>
        <v>1077078.292724186</v>
      </c>
      <c r="AZ276">
        <f>AY276-AU276</f>
        <v>119078.29272418609</v>
      </c>
      <c r="BA276">
        <f>((L276-1)/2)+1</f>
        <v>1.1122956345862127</v>
      </c>
      <c r="BB276">
        <f>BA276*I276</f>
        <v>60.48813741736932</v>
      </c>
      <c r="BC276">
        <f>(BB276/82)*(4.878634078)*C276</f>
        <v>1187095.2729561836</v>
      </c>
      <c r="BD276">
        <f>BC276-AU276</f>
        <v>229095.27295618365</v>
      </c>
      <c r="BF276">
        <f>G276/3</f>
        <v>2614.6666666666665</v>
      </c>
      <c r="BG276">
        <f>AU276/BF276</f>
        <v>366.39469658337583</v>
      </c>
      <c r="BH276">
        <f>(BG276/504.1440988)*100</f>
        <v>72.67658144873556</v>
      </c>
      <c r="BI276">
        <f>(504.1440988-BG276)*BF276</f>
        <v>360168.7703290666</v>
      </c>
      <c r="BJ276">
        <f>(H276/967.9913)*(504.1440988)*(BF276)</f>
        <v>1079406.2372278126</v>
      </c>
      <c r="BK276">
        <f>BJ276-AU276</f>
        <v>121406.23722781264</v>
      </c>
    </row>
    <row r="277" spans="1:63" ht="12">
      <c r="A277" t="s">
        <v>255</v>
      </c>
      <c r="B277" t="s">
        <v>255</v>
      </c>
      <c r="C277" s="1">
        <v>226102</v>
      </c>
      <c r="G277" s="1">
        <v>4141</v>
      </c>
      <c r="H277" s="1">
        <f t="shared" si="244"/>
        <v>610.4914301215086</v>
      </c>
      <c r="I277">
        <f>(H277/1457.59)*100</f>
        <v>41.883618172566266</v>
      </c>
      <c r="J277">
        <v>32.8</v>
      </c>
      <c r="L277">
        <f>((J277-4.7)/(47.464))+1</f>
        <v>1.5920276420023596</v>
      </c>
      <c r="P277">
        <f>I277*L277</f>
        <v>66.67987787779785</v>
      </c>
      <c r="R277" s="1">
        <v>1043</v>
      </c>
      <c r="S277" s="1">
        <f>(R277/3)/(C277/100000)</f>
        <v>153.765409711841</v>
      </c>
      <c r="T277">
        <f>(S277/361.6504)*100</f>
        <v>42.51769380369578</v>
      </c>
      <c r="U277">
        <f>T277*L277</f>
        <v>67.68934380967612</v>
      </c>
      <c r="W277" s="1">
        <v>1487</v>
      </c>
      <c r="X277" s="1">
        <f>(W277/3)/(C277/100000)</f>
        <v>219.22259275312325</v>
      </c>
      <c r="Y277">
        <f>(X277/569.2717)*100</f>
        <v>38.509308077869186</v>
      </c>
      <c r="Z277">
        <f>Y277*L277</f>
        <v>61.3078829343525</v>
      </c>
      <c r="AB277" s="1">
        <v>770</v>
      </c>
      <c r="AC277" s="1">
        <f t="shared" si="254"/>
        <v>113.51808770672825</v>
      </c>
      <c r="AD277">
        <f>(AC277/245.5129)*100</f>
        <v>46.23711735991398</v>
      </c>
      <c r="AE277">
        <f>AD277*L277</f>
        <v>73.61076892349023</v>
      </c>
      <c r="AG277" s="1">
        <v>165</v>
      </c>
      <c r="AH277" s="1">
        <f>(AG277/3)/(C277/100000)</f>
        <v>24.325304508584622</v>
      </c>
      <c r="AI277">
        <f>(AH277/85.59867)*100</f>
        <v>28.41785334817074</v>
      </c>
      <c r="AJ277">
        <f>AI277*L277</f>
        <v>45.24200805665713</v>
      </c>
      <c r="AL277" s="1">
        <v>334</v>
      </c>
      <c r="AM277" s="1">
        <f>(AL277/3)/(C277/100000)</f>
        <v>49.24031336889251</v>
      </c>
      <c r="AN277">
        <f>(AM277/164.1517)*100</f>
        <v>29.996834250813432</v>
      </c>
      <c r="AO277">
        <f>AN277*L277</f>
        <v>47.75578929985812</v>
      </c>
      <c r="AQ277" t="s">
        <v>255</v>
      </c>
      <c r="AR277">
        <v>226102</v>
      </c>
      <c r="AS277">
        <v>771438</v>
      </c>
      <c r="AT277">
        <v>966911</v>
      </c>
      <c r="AU277">
        <f>AS277+AT277</f>
        <v>1738349</v>
      </c>
      <c r="AV277">
        <f>AU277/AR277</f>
        <v>7.688339775853376</v>
      </c>
      <c r="AW277">
        <f>(AV277/4.9)*100</f>
        <v>156.90489338476277</v>
      </c>
      <c r="AX277">
        <f>(P277/99.5)*100</f>
        <v>67.01495264100286</v>
      </c>
      <c r="AY277">
        <f>(P277/99.5)*(4.878634078)*C277</f>
        <v>739221.1158796168</v>
      </c>
      <c r="AZ277">
        <f>AY277-AU277</f>
        <v>-999127.8841203832</v>
      </c>
      <c r="BA277">
        <f>((L277-1)/2)+1</f>
        <v>1.2960138210011798</v>
      </c>
      <c r="BB277">
        <f>BA277*I277</f>
        <v>54.281748025182054</v>
      </c>
      <c r="BC277">
        <f>(BB277/82)*(4.878634078)*C277</f>
        <v>730201.332864786</v>
      </c>
      <c r="BD277">
        <f>BC277-AU277</f>
        <v>-1008147.667135214</v>
      </c>
      <c r="BF277">
        <f>G277/3</f>
        <v>1380.3333333333333</v>
      </c>
      <c r="BG277">
        <f>AU277/BF277</f>
        <v>1259.3689929968607</v>
      </c>
      <c r="BH277">
        <f>(BG277/504.1440988)*100</f>
        <v>249.8033788344446</v>
      </c>
      <c r="BJ277">
        <f>(H277/967.9913)*(504.1440988)*(BF277)</f>
        <v>438881.001777499</v>
      </c>
      <c r="BK277">
        <f>BJ277-AU277</f>
        <v>-1299467.998222501</v>
      </c>
    </row>
    <row r="278" spans="1:63" ht="12">
      <c r="A278" t="s">
        <v>256</v>
      </c>
      <c r="B278" t="s">
        <v>256</v>
      </c>
      <c r="C278" s="1">
        <v>280540</v>
      </c>
      <c r="G278" s="1">
        <v>6997</v>
      </c>
      <c r="H278" s="1">
        <f t="shared" si="244"/>
        <v>831.3728285924765</v>
      </c>
      <c r="I278">
        <f>(H278/1457.59)*100</f>
        <v>57.037495358261005</v>
      </c>
      <c r="J278">
        <v>23.24</v>
      </c>
      <c r="L278">
        <f>((J278-4.7)/(47.464))+1</f>
        <v>1.3906118321254004</v>
      </c>
      <c r="P278">
        <f>I278*L278</f>
        <v>79.31701591999536</v>
      </c>
      <c r="R278" s="1">
        <v>1717</v>
      </c>
      <c r="S278" s="1">
        <f>(R278/3)/(C278/100000)</f>
        <v>204.0113115182624</v>
      </c>
      <c r="T278">
        <f>(S278/361.6504)*100</f>
        <v>56.41119476662059</v>
      </c>
      <c r="U278">
        <f>T278*L278</f>
        <v>78.44607490679306</v>
      </c>
      <c r="W278" s="1">
        <v>2563</v>
      </c>
      <c r="X278" s="1">
        <f>(W278/3)/(C278/100000)</f>
        <v>304.53173641310804</v>
      </c>
      <c r="Y278">
        <f>(X278/569.2717)*100</f>
        <v>53.49497198141204</v>
      </c>
      <c r="Z278">
        <f>Y278*L278</f>
        <v>74.39074099656837</v>
      </c>
      <c r="AB278" s="1">
        <v>1137</v>
      </c>
      <c r="AC278" s="1">
        <f t="shared" si="254"/>
        <v>135.09659941541312</v>
      </c>
      <c r="AD278">
        <f>(AC278/245.5129)*100</f>
        <v>55.026273330408756</v>
      </c>
      <c r="AE278">
        <f>AD278*L278</f>
        <v>76.52018677103278</v>
      </c>
      <c r="AG278" s="1">
        <v>251</v>
      </c>
      <c r="AH278" s="1">
        <f>(AG278/3)/(C278/100000)</f>
        <v>29.823435754853733</v>
      </c>
      <c r="AI278">
        <f>(AH278/85.59867)*100</f>
        <v>34.84100366846089</v>
      </c>
      <c r="AJ278">
        <f>AI278*L278</f>
        <v>48.450311944486195</v>
      </c>
      <c r="AL278" s="1">
        <v>655</v>
      </c>
      <c r="AM278" s="1">
        <f>(AL278/3)/(C278/100000)</f>
        <v>77.82609728856254</v>
      </c>
      <c r="AN278">
        <f>(AM278/164.1517)*100</f>
        <v>47.41108212011361</v>
      </c>
      <c r="AO278">
        <f>AN278*L278</f>
        <v>65.930411770099</v>
      </c>
      <c r="AQ278" t="s">
        <v>256</v>
      </c>
      <c r="AR278">
        <f>C278</f>
        <v>280540</v>
      </c>
      <c r="AS278">
        <v>349000</v>
      </c>
      <c r="AT278">
        <v>528890</v>
      </c>
      <c r="AU278">
        <f>AS278+AT278</f>
        <v>877890</v>
      </c>
      <c r="AV278">
        <f>AU278/AR278</f>
        <v>3.129286376274328</v>
      </c>
      <c r="AW278">
        <f>(AV278/4.9)*100</f>
        <v>63.86298727090465</v>
      </c>
      <c r="AX278">
        <f>(P278/99.5)*100</f>
        <v>79.71559388944257</v>
      </c>
      <c r="AY278">
        <f>(P278/99.5)*(4.878634078)*C278</f>
        <v>1091029.0734613647</v>
      </c>
      <c r="AZ278">
        <f>AY278-AU278</f>
        <v>213139.07346136472</v>
      </c>
      <c r="BA278">
        <f>((L278-1)/2)+1</f>
        <v>1.1953059160627002</v>
      </c>
      <c r="BB278">
        <f>BA278*I278</f>
        <v>68.17725563912818</v>
      </c>
      <c r="BC278">
        <f>(BB278/82)*(4.878634078)*C278</f>
        <v>1137938.263100246</v>
      </c>
      <c r="BD278">
        <f>BC278-AU278</f>
        <v>260048.26310024597</v>
      </c>
      <c r="BF278">
        <f>G278/3</f>
        <v>2332.3333333333335</v>
      </c>
      <c r="BG278">
        <f>AU278/BF278</f>
        <v>376.3998856652851</v>
      </c>
      <c r="BH278">
        <f>(BG278/504.1440988)*100</f>
        <v>74.66117059809272</v>
      </c>
      <c r="BI278">
        <f>(504.1440988-BG278)*BF278</f>
        <v>297942.08643453335</v>
      </c>
      <c r="BJ278">
        <f>(H278/967.9913)*(504.1440988)*(BF278)</f>
        <v>1009879.7867799755</v>
      </c>
      <c r="BK278">
        <f>BJ278-AU278</f>
        <v>131989.78677997552</v>
      </c>
    </row>
    <row r="279" spans="1:63" ht="12">
      <c r="A279" t="s">
        <v>257</v>
      </c>
      <c r="B279" t="s">
        <v>257</v>
      </c>
      <c r="C279" s="1">
        <v>224477</v>
      </c>
      <c r="G279" s="1">
        <v>4072</v>
      </c>
      <c r="H279" s="1">
        <f t="shared" si="244"/>
        <v>604.6647689221315</v>
      </c>
      <c r="I279">
        <f>(H279/1457.59)*100</f>
        <v>41.48387193395479</v>
      </c>
      <c r="J279">
        <v>36.11</v>
      </c>
      <c r="L279">
        <f>((J279-4.7)/(47.464))+1</f>
        <v>1.6617647058823528</v>
      </c>
      <c r="P279">
        <f>I279*L279</f>
        <v>68.93643424318957</v>
      </c>
      <c r="R279" s="1">
        <v>1016</v>
      </c>
      <c r="S279" s="1">
        <f>(R279/3)/(C279/100000)</f>
        <v>150.8692056053256</v>
      </c>
      <c r="T279">
        <f>(S279/361.6504)*100</f>
        <v>41.71686402263777</v>
      </c>
      <c r="U279">
        <f>T279*L279</f>
        <v>69.32361227291277</v>
      </c>
      <c r="W279" s="1">
        <v>1443</v>
      </c>
      <c r="X279" s="1">
        <f>(W279/3)/(C279/100000)</f>
        <v>214.27585008709133</v>
      </c>
      <c r="Y279">
        <f>(X279/569.2717)*100</f>
        <v>37.6403482005326</v>
      </c>
      <c r="Z279">
        <f>Y279*L279</f>
        <v>62.54940215676741</v>
      </c>
      <c r="AB279" s="1">
        <v>680</v>
      </c>
      <c r="AC279" s="1">
        <f t="shared" si="254"/>
        <v>100.97545257049349</v>
      </c>
      <c r="AD279">
        <f>(AC279/245.5129)*100</f>
        <v>41.128369454514804</v>
      </c>
      <c r="AE279">
        <f>AD279*L279</f>
        <v>68.34567277000254</v>
      </c>
      <c r="AG279" s="1">
        <v>156</v>
      </c>
      <c r="AH279" s="1">
        <f>(AG279/3)/(C279/100000)</f>
        <v>23.164956766172036</v>
      </c>
      <c r="AI279">
        <f>(AH279/85.59867)*100</f>
        <v>27.06228585814714</v>
      </c>
      <c r="AJ279">
        <f>AI279*L279</f>
        <v>44.97115149956804</v>
      </c>
      <c r="AL279" s="1">
        <v>363</v>
      </c>
      <c r="AM279" s="1">
        <f>(AL279/3)/(C279/100000)</f>
        <v>53.90307247513108</v>
      </c>
      <c r="AN279">
        <f>(AM279/164.1517)*100</f>
        <v>32.837352567857096</v>
      </c>
      <c r="AO279">
        <f>AN279*L279</f>
        <v>54.56795353188017</v>
      </c>
      <c r="AQ279" t="s">
        <v>456</v>
      </c>
      <c r="AR279">
        <f>C279</f>
        <v>224477</v>
      </c>
      <c r="AS279">
        <v>457644</v>
      </c>
      <c r="AT279">
        <v>559701</v>
      </c>
      <c r="AU279">
        <f>AS279+AT279</f>
        <v>1017345</v>
      </c>
      <c r="AV279">
        <f>AU279/AR279</f>
        <v>4.532067873323325</v>
      </c>
      <c r="AW279">
        <f>(AV279/4.9)*100</f>
        <v>92.49118108823112</v>
      </c>
      <c r="AX279">
        <f>(P279/99.5)*100</f>
        <v>69.28284848561765</v>
      </c>
      <c r="AY279">
        <f>(P279/99.5)*(4.878634078)*C279</f>
        <v>758744.9780650892</v>
      </c>
      <c r="AZ279">
        <f>AY279-AU279</f>
        <v>-258600.0219349108</v>
      </c>
      <c r="BA279">
        <f>((L279-1)/2)+1</f>
        <v>1.3308823529411764</v>
      </c>
      <c r="BB279">
        <f>BA279*I279</f>
        <v>55.21015308857218</v>
      </c>
      <c r="BC279">
        <f>(BB279/82)*(4.878634078)*C279</f>
        <v>737352.5621877414</v>
      </c>
      <c r="BD279">
        <f>BC279-AU279</f>
        <v>-279992.4378122586</v>
      </c>
      <c r="BF279">
        <f>G279/3</f>
        <v>1357.3333333333333</v>
      </c>
      <c r="BG279">
        <f>AU279/BF279</f>
        <v>749.5174361493124</v>
      </c>
      <c r="BH279">
        <f>(BG279/504.1440988)*100</f>
        <v>148.67127036364556</v>
      </c>
      <c r="BJ279">
        <f>(H279/967.9913)*(504.1440988)*(BF279)</f>
        <v>427449.10641853453</v>
      </c>
      <c r="BK279">
        <f>BJ279-AU279</f>
        <v>-589895.8935814655</v>
      </c>
    </row>
    <row r="280" spans="1:63" ht="12">
      <c r="A280" t="s">
        <v>258</v>
      </c>
      <c r="B280" t="s">
        <v>258</v>
      </c>
      <c r="C280" s="1">
        <v>182637</v>
      </c>
      <c r="G280" s="1">
        <v>3653</v>
      </c>
      <c r="H280" s="1">
        <f t="shared" si="244"/>
        <v>666.7141196289178</v>
      </c>
      <c r="I280">
        <f>(H280/1457.59)*100</f>
        <v>45.74085439862498</v>
      </c>
      <c r="J280">
        <v>40.74</v>
      </c>
      <c r="L280">
        <f>((J280-4.7)/(47.464))+1</f>
        <v>1.7593123209169055</v>
      </c>
      <c r="P280">
        <f>I280*L280</f>
        <v>80.47244871276716</v>
      </c>
      <c r="R280" s="1">
        <v>974</v>
      </c>
      <c r="S280" s="1">
        <f>(R280/3)/(C280/100000)</f>
        <v>177.76609704860826</v>
      </c>
      <c r="T280">
        <f>(S280/361.6504)*100</f>
        <v>49.15412703777135</v>
      </c>
      <c r="U280">
        <f>T280*L280</f>
        <v>86.47746132146594</v>
      </c>
      <c r="W280" s="1">
        <v>1309</v>
      </c>
      <c r="X280" s="1">
        <f>(W280/3)/(C280/100000)</f>
        <v>238.90741379530616</v>
      </c>
      <c r="Y280">
        <f>(X280/569.2717)*100</f>
        <v>41.967203673624766</v>
      </c>
      <c r="Z280">
        <f>Y280*L280</f>
        <v>73.83341849743726</v>
      </c>
      <c r="AB280" s="1">
        <v>686</v>
      </c>
      <c r="AC280" s="1">
        <f t="shared" si="254"/>
        <v>125.20281578577541</v>
      </c>
      <c r="AD280">
        <f>(AC280/245.5129)*100</f>
        <v>50.99643065019207</v>
      </c>
      <c r="AE280">
        <f>AD280*L280</f>
        <v>89.71864876566742</v>
      </c>
      <c r="AG280" s="1">
        <v>193</v>
      </c>
      <c r="AH280" s="1">
        <f>(AG280/3)/(C280/100000)</f>
        <v>35.224698901828944</v>
      </c>
      <c r="AI280">
        <f>(AH280/85.59867)*100</f>
        <v>41.15098856305705</v>
      </c>
      <c r="AJ280">
        <f>AI280*L280</f>
        <v>72.39744119689693</v>
      </c>
      <c r="AL280" s="1">
        <v>293</v>
      </c>
      <c r="AM280" s="1">
        <f>(AL280/3)/(C280/100000)</f>
        <v>53.47583822920146</v>
      </c>
      <c r="AN280">
        <f>(AM280/164.1517)*100</f>
        <v>32.577084629157945</v>
      </c>
      <c r="AO280">
        <f>AN280*L280</f>
        <v>57.31326636763031</v>
      </c>
      <c r="AQ280" t="s">
        <v>258</v>
      </c>
      <c r="AR280">
        <f>C280</f>
        <v>182637</v>
      </c>
      <c r="AS280">
        <v>492874</v>
      </c>
      <c r="AT280">
        <v>1196473</v>
      </c>
      <c r="AU280">
        <f>AS280+AT280</f>
        <v>1689347</v>
      </c>
      <c r="AV280">
        <f>AU280/AR280</f>
        <v>9.24975224078363</v>
      </c>
      <c r="AW280">
        <f>(AV280/4.9)*100</f>
        <v>188.77045389354345</v>
      </c>
      <c r="AX280">
        <f>(P280/99.5)*100</f>
        <v>80.87683287715292</v>
      </c>
      <c r="AY280">
        <f>(P280/99.5)*(4.878634078)*C280</f>
        <v>720628.0220242235</v>
      </c>
      <c r="AZ280">
        <f>AY280-AU280</f>
        <v>-968718.9779757765</v>
      </c>
      <c r="BA280">
        <f>((L280-1)/2)+1</f>
        <v>1.3796561604584527</v>
      </c>
      <c r="BB280">
        <f>BA280*I280</f>
        <v>63.106651555696075</v>
      </c>
      <c r="BC280">
        <f>(BB280/82)*(4.878634078)*C280</f>
        <v>685722.3338397559</v>
      </c>
      <c r="BD280">
        <f>BC280-AU280</f>
        <v>-1003624.6661602441</v>
      </c>
      <c r="BF280">
        <f>G280/3</f>
        <v>1217.6666666666667</v>
      </c>
      <c r="BG280">
        <f>AU280/BF280</f>
        <v>1387.364084314262</v>
      </c>
      <c r="BH280">
        <f>(BG280/504.1440988)*100</f>
        <v>275.1919714257423</v>
      </c>
      <c r="BJ280">
        <f>(H280/967.9913)*(504.1440988)*(BF280)</f>
        <v>422815.8936993452</v>
      </c>
      <c r="BK280">
        <f>BJ280-AU280</f>
        <v>-1266531.1063006548</v>
      </c>
    </row>
    <row r="282" spans="1:63" ht="12">
      <c r="A282" t="s">
        <v>259</v>
      </c>
      <c r="B282" t="s">
        <v>259</v>
      </c>
      <c r="C282" s="1">
        <v>164521</v>
      </c>
      <c r="G282" s="1">
        <v>4822</v>
      </c>
      <c r="H282" s="1">
        <f t="shared" si="244"/>
        <v>976.9776097478943</v>
      </c>
      <c r="I282">
        <f>(H282/1457.59)*100</f>
        <v>67.02691495879462</v>
      </c>
      <c r="J282">
        <v>32.69</v>
      </c>
      <c r="L282">
        <f>((J282-4.7)/(47.464))+1</f>
        <v>1.589710096072813</v>
      </c>
      <c r="P282">
        <f>I282*L282</f>
        <v>106.55336341860966</v>
      </c>
      <c r="R282" s="1">
        <v>1215</v>
      </c>
      <c r="S282" s="1">
        <f aca="true" t="shared" si="279" ref="S282:S290">(R282/3)/(C282/100000)</f>
        <v>246.16918204970793</v>
      </c>
      <c r="T282">
        <f>(S282/361.6504)*100</f>
        <v>68.06827313054484</v>
      </c>
      <c r="U282">
        <f>T282*L282</f>
        <v>108.20882101786891</v>
      </c>
      <c r="W282" s="1">
        <v>1721</v>
      </c>
      <c r="X282" s="1">
        <f aca="true" t="shared" si="280" ref="X282:X290">(W282/3)/(C282/100000)</f>
        <v>348.6890224753476</v>
      </c>
      <c r="Y282">
        <f>(X282/569.2717)*100</f>
        <v>61.2517752903135</v>
      </c>
      <c r="Z282">
        <f>Y282*L282</f>
        <v>97.37256558139464</v>
      </c>
      <c r="AB282" s="1">
        <v>897</v>
      </c>
      <c r="AC282" s="1">
        <f t="shared" si="254"/>
        <v>181.73971711817944</v>
      </c>
      <c r="AD282">
        <f>(AC282/245.5129)*100</f>
        <v>74.02450833262914</v>
      </c>
      <c r="AE282">
        <f>AD282*L282</f>
        <v>117.67750825320661</v>
      </c>
      <c r="AG282" s="1">
        <v>351</v>
      </c>
      <c r="AH282" s="1">
        <f aca="true" t="shared" si="281" ref="AH282:AH290">(AG282/3)/(C282/100000)</f>
        <v>71.11554148102674</v>
      </c>
      <c r="AI282">
        <f>(AH282/85.59867)*100</f>
        <v>83.08019444814592</v>
      </c>
      <c r="AJ282">
        <f>AI282*L282</f>
        <v>132.07342389791003</v>
      </c>
      <c r="AL282" s="1">
        <v>407</v>
      </c>
      <c r="AM282" s="1">
        <f aca="true" t="shared" si="282" ref="AM282:AM290">(AL282/3)/(C282/100000)</f>
        <v>82.46161077714495</v>
      </c>
      <c r="AN282">
        <f>(AM282/164.1517)*100</f>
        <v>50.235002608650994</v>
      </c>
      <c r="AO282">
        <f>AN282*L282</f>
        <v>79.85909082321659</v>
      </c>
      <c r="AQ282" t="s">
        <v>457</v>
      </c>
      <c r="AR282">
        <f>C282</f>
        <v>164521</v>
      </c>
      <c r="AS282">
        <v>429045</v>
      </c>
      <c r="AT282">
        <v>393838</v>
      </c>
      <c r="AU282">
        <f>AS282+AT282</f>
        <v>822883</v>
      </c>
      <c r="AV282">
        <f>AU282/AR282</f>
        <v>5.0016897538916005</v>
      </c>
      <c r="AW282">
        <f>(AV282/4.9)*100</f>
        <v>102.07530109982858</v>
      </c>
      <c r="AX282">
        <f>(P282/99.5)*100</f>
        <v>107.08880745588911</v>
      </c>
      <c r="AY282">
        <f>(P282/99.5)*(4.878634078)*C282</f>
        <v>859535.20231903</v>
      </c>
      <c r="AZ282">
        <f>AY282-AU282</f>
        <v>36652.20231902995</v>
      </c>
      <c r="BA282">
        <f>((L282-1)/2)+1</f>
        <v>1.2948550480364065</v>
      </c>
      <c r="BB282">
        <f>BA282*I282</f>
        <v>86.79013918870214</v>
      </c>
      <c r="BC282">
        <f>(BB282/82)*(4.878634078)*C282</f>
        <v>849524.9104983466</v>
      </c>
      <c r="BD282">
        <f>BC282-AU282</f>
        <v>26641.91049834655</v>
      </c>
      <c r="BF282">
        <f>G282/3</f>
        <v>1607.3333333333333</v>
      </c>
      <c r="BG282">
        <f>AU282/BF282</f>
        <v>511.95541269182917</v>
      </c>
      <c r="BH282">
        <f>(BG282/504.1440988)*100</f>
        <v>101.54942087201302</v>
      </c>
      <c r="BJ282">
        <f>(H282/967.9913)*(504.1440988)*(BF282)</f>
        <v>817850.259836473</v>
      </c>
      <c r="BK282">
        <f>BJ282-AU282</f>
        <v>-5032.740163526963</v>
      </c>
    </row>
    <row r="283" spans="1:39" ht="12">
      <c r="A283" t="s">
        <v>260</v>
      </c>
      <c r="B283" t="s">
        <v>261</v>
      </c>
      <c r="C283">
        <v>9185</v>
      </c>
      <c r="G283">
        <v>130</v>
      </c>
      <c r="H283" s="2">
        <f t="shared" si="244"/>
        <v>471.78370531663944</v>
      </c>
      <c r="J283">
        <v>13.85</v>
      </c>
      <c r="L283">
        <f>((J283-4.7)/(47.464))+1</f>
        <v>1.1927776841395583</v>
      </c>
      <c r="N283">
        <f>C283*L283</f>
        <v>10955.663028821844</v>
      </c>
      <c r="R283">
        <v>40</v>
      </c>
      <c r="S283" s="2">
        <f t="shared" si="279"/>
        <v>145.16421702050445</v>
      </c>
      <c r="W283">
        <v>59</v>
      </c>
      <c r="X283" s="2">
        <f t="shared" si="280"/>
        <v>214.11722010524406</v>
      </c>
      <c r="AB283">
        <v>31</v>
      </c>
      <c r="AC283" s="2">
        <f t="shared" si="254"/>
        <v>112.50226819089094</v>
      </c>
      <c r="AG283">
        <v>5</v>
      </c>
      <c r="AH283" s="2">
        <f t="shared" si="281"/>
        <v>18.145527127563057</v>
      </c>
      <c r="AL283">
        <v>15</v>
      </c>
      <c r="AM283" s="2">
        <f t="shared" si="282"/>
        <v>54.43658138268917</v>
      </c>
    </row>
    <row r="284" spans="2:39" ht="12">
      <c r="B284" t="s">
        <v>262</v>
      </c>
      <c r="C284">
        <v>207742</v>
      </c>
      <c r="G284">
        <v>3648</v>
      </c>
      <c r="H284" s="2">
        <f t="shared" si="244"/>
        <v>585.3414331237785</v>
      </c>
      <c r="J284">
        <v>42.9</v>
      </c>
      <c r="L284">
        <f>((J284-4.7)/(47.464))+1</f>
        <v>1.8048204955334568</v>
      </c>
      <c r="N284">
        <f>C284*L284</f>
        <v>374937.0193831114</v>
      </c>
      <c r="R284">
        <v>932</v>
      </c>
      <c r="S284" s="2">
        <f t="shared" si="279"/>
        <v>149.54446701517588</v>
      </c>
      <c r="W284">
        <v>1239</v>
      </c>
      <c r="X284" s="2">
        <f t="shared" si="280"/>
        <v>198.80428608562542</v>
      </c>
      <c r="AB284">
        <v>641</v>
      </c>
      <c r="AC284" s="2">
        <f t="shared" si="254"/>
        <v>102.85193493211129</v>
      </c>
      <c r="AG284">
        <v>174</v>
      </c>
      <c r="AH284" s="2">
        <f t="shared" si="281"/>
        <v>27.919245987811806</v>
      </c>
      <c r="AL284">
        <v>288</v>
      </c>
      <c r="AM284" s="2">
        <f t="shared" si="282"/>
        <v>46.21116577292988</v>
      </c>
    </row>
    <row r="285" spans="3:63" ht="12">
      <c r="C285" s="1">
        <f>SUM(C283:C284)</f>
        <v>216927</v>
      </c>
      <c r="G285" s="1">
        <f>SUM(G283:G284)</f>
        <v>3778</v>
      </c>
      <c r="H285" s="1">
        <f t="shared" si="244"/>
        <v>580.5332362192504</v>
      </c>
      <c r="I285">
        <f aca="true" t="shared" si="283" ref="I285:I290">(H285/1457.59)*100</f>
        <v>39.82829439137552</v>
      </c>
      <c r="J285">
        <f>(L285-1)*(47.464)+4.7</f>
        <v>41.66998137622333</v>
      </c>
      <c r="L285" s="1">
        <f>N285/C285</f>
        <v>1.7789057259443648</v>
      </c>
      <c r="N285" s="1">
        <f>SUM(N283:N284)</f>
        <v>385892.6824119332</v>
      </c>
      <c r="P285">
        <f aca="true" t="shared" si="284" ref="P285:P290">I285*L285</f>
        <v>70.85078094741574</v>
      </c>
      <c r="R285" s="1">
        <f>SUM(R283:R284)</f>
        <v>972</v>
      </c>
      <c r="S285" s="1">
        <f t="shared" si="279"/>
        <v>149.35900095423807</v>
      </c>
      <c r="T285">
        <f aca="true" t="shared" si="285" ref="T285:T290">(S285/361.6504)*100</f>
        <v>41.299277134558146</v>
      </c>
      <c r="U285">
        <f aca="true" t="shared" si="286" ref="U285:U290">T285*L285</f>
        <v>73.46752057202866</v>
      </c>
      <c r="W285" s="1">
        <f>SUM(W283:W284)</f>
        <v>1298</v>
      </c>
      <c r="X285" s="1">
        <f t="shared" si="280"/>
        <v>199.4526576528817</v>
      </c>
      <c r="Y285">
        <f aca="true" t="shared" si="287" ref="Y285:Y290">(X285/569.2717)*100</f>
        <v>35.03646108754075</v>
      </c>
      <c r="Z285">
        <f aca="true" t="shared" si="288" ref="Z285:Z290">Y285*L285</f>
        <v>62.32656124545317</v>
      </c>
      <c r="AB285" s="1">
        <f>SUM(AB283:AB284)</f>
        <v>672</v>
      </c>
      <c r="AC285" s="1">
        <f t="shared" si="254"/>
        <v>103.26054386959669</v>
      </c>
      <c r="AD285">
        <f aca="true" t="shared" si="289" ref="AD285:AD290">(AC285/245.5129)*100</f>
        <v>42.05911130111562</v>
      </c>
      <c r="AE285">
        <f aca="true" t="shared" si="290" ref="AE285:AE290">AD285*L285</f>
        <v>74.81919392168592</v>
      </c>
      <c r="AG285" s="1">
        <f>SUM(AG283:AG284)</f>
        <v>179</v>
      </c>
      <c r="AH285" s="1">
        <f t="shared" si="281"/>
        <v>27.505412727169354</v>
      </c>
      <c r="AI285">
        <f aca="true" t="shared" si="291" ref="AI285:AI290">(AH285/85.59867)*100</f>
        <v>32.13299076629269</v>
      </c>
      <c r="AJ285">
        <f aca="true" t="shared" si="292" ref="AJ285:AJ290">AI285*L285</f>
        <v>57.16156126587548</v>
      </c>
      <c r="AL285" s="1">
        <f>SUM(AL283:AL284)</f>
        <v>303</v>
      </c>
      <c r="AM285" s="1">
        <f t="shared" si="282"/>
        <v>46.55944165548779</v>
      </c>
      <c r="AN285">
        <f aca="true" t="shared" si="293" ref="AN285:AN290">(AM285/164.1517)*100</f>
        <v>28.363667056440956</v>
      </c>
      <c r="AO285">
        <f aca="true" t="shared" si="294" ref="AO285:AO290">AN285*L285</f>
        <v>50.456289735482365</v>
      </c>
      <c r="AQ285" t="s">
        <v>458</v>
      </c>
      <c r="AR285">
        <f aca="true" t="shared" si="295" ref="AR285:AR294">C285</f>
        <v>216927</v>
      </c>
      <c r="AS285">
        <v>1738349</v>
      </c>
      <c r="AT285">
        <v>381994</v>
      </c>
      <c r="AU285">
        <f aca="true" t="shared" si="296" ref="AU285:AU294">AS285+AT285</f>
        <v>2120343</v>
      </c>
      <c r="AV285">
        <f aca="true" t="shared" si="297" ref="AV285:AV294">AU285/AR285</f>
        <v>9.774454079021975</v>
      </c>
      <c r="AW285">
        <f aca="true" t="shared" si="298" ref="AW285:AW290">(AV285/4.9)*100</f>
        <v>199.47865467391784</v>
      </c>
      <c r="AX285">
        <f aca="true" t="shared" si="299" ref="AX285:AX294">(P285/99.5)*100</f>
        <v>71.20681502252837</v>
      </c>
      <c r="AY285">
        <f aca="true" t="shared" si="300" ref="AY285:AY290">(P285/99.5)*(4.878634078)*C285</f>
        <v>753587.0315939271</v>
      </c>
      <c r="AZ285">
        <f aca="true" t="shared" si="301" ref="AZ285:AZ290">AY285-AU285</f>
        <v>-1366755.9684060728</v>
      </c>
      <c r="BA285">
        <f aca="true" t="shared" si="302" ref="BA285:BA290">((L285-1)/2)+1</f>
        <v>1.3894528629721825</v>
      </c>
      <c r="BB285">
        <f aca="true" t="shared" si="303" ref="BB285:BB290">BA285*I285</f>
        <v>55.33953766939564</v>
      </c>
      <c r="BC285">
        <f aca="true" t="shared" si="304" ref="BC285:BC290">(BB285/82)*(4.878634078)*C285</f>
        <v>714222.5030702287</v>
      </c>
      <c r="BD285">
        <f aca="true" t="shared" si="305" ref="BD285:BD301">BC285-AU285</f>
        <v>-1406120.4969297713</v>
      </c>
      <c r="BE285">
        <v>58000</v>
      </c>
      <c r="BF285">
        <f aca="true" t="shared" si="306" ref="BF285:BF290">G285/3</f>
        <v>1259.3333333333333</v>
      </c>
      <c r="BG285">
        <f aca="true" t="shared" si="307" ref="BG285:BG290">AU285/BF285</f>
        <v>1683.7027527792484</v>
      </c>
      <c r="BH285">
        <f aca="true" t="shared" si="308" ref="BH285:BH290">(BG285/504.1440988)*100</f>
        <v>333.97252031451296</v>
      </c>
      <c r="BJ285">
        <f aca="true" t="shared" si="309" ref="BJ285:BJ290">(H285/967.9913)*(504.1440988)*(BF285)</f>
        <v>380759.73989815376</v>
      </c>
      <c r="BK285">
        <f aca="true" t="shared" si="310" ref="BK285:BK290">BJ285-AU285</f>
        <v>-1739583.2601018462</v>
      </c>
    </row>
    <row r="286" spans="1:63" ht="12">
      <c r="A286" t="s">
        <v>263</v>
      </c>
      <c r="B286" t="s">
        <v>263</v>
      </c>
      <c r="C286" s="1">
        <v>226209</v>
      </c>
      <c r="G286" s="1">
        <v>7034</v>
      </c>
      <c r="H286" s="1">
        <f t="shared" si="244"/>
        <v>1036.5045894136247</v>
      </c>
      <c r="I286">
        <f t="shared" si="283"/>
        <v>71.1108466313315</v>
      </c>
      <c r="J286">
        <v>15.4</v>
      </c>
      <c r="L286">
        <f>((J286-4.7)/(47.464))+1</f>
        <v>1.225434013146806</v>
      </c>
      <c r="P286">
        <f t="shared" si="284"/>
        <v>87.14165016569959</v>
      </c>
      <c r="R286" s="1">
        <v>1920</v>
      </c>
      <c r="S286" s="1">
        <f t="shared" si="279"/>
        <v>282.9241984182769</v>
      </c>
      <c r="T286">
        <f t="shared" si="285"/>
        <v>78.23140757435272</v>
      </c>
      <c r="U286">
        <f t="shared" si="286"/>
        <v>95.86742773796249</v>
      </c>
      <c r="W286" s="1">
        <v>2547</v>
      </c>
      <c r="X286" s="1">
        <f t="shared" si="280"/>
        <v>375.3166319642454</v>
      </c>
      <c r="Y286">
        <f t="shared" si="287"/>
        <v>65.9292622423081</v>
      </c>
      <c r="Z286">
        <f t="shared" si="288"/>
        <v>80.7919604133998</v>
      </c>
      <c r="AB286" s="1">
        <v>1262</v>
      </c>
      <c r="AC286" s="1">
        <f t="shared" si="254"/>
        <v>185.96371791867992</v>
      </c>
      <c r="AD286">
        <f t="shared" si="289"/>
        <v>75.74498851941381</v>
      </c>
      <c r="AE286">
        <f t="shared" si="290"/>
        <v>92.82048525710401</v>
      </c>
      <c r="AG286" s="1">
        <v>424</v>
      </c>
      <c r="AH286" s="1">
        <f t="shared" si="281"/>
        <v>62.47909381736948</v>
      </c>
      <c r="AI286">
        <f t="shared" si="291"/>
        <v>72.99072966597434</v>
      </c>
      <c r="AJ286">
        <f t="shared" si="292"/>
        <v>89.44532277708856</v>
      </c>
      <c r="AL286" s="1">
        <v>657</v>
      </c>
      <c r="AM286" s="1">
        <f t="shared" si="282"/>
        <v>96.81312414625413</v>
      </c>
      <c r="AN286">
        <f t="shared" si="293"/>
        <v>58.97783827170484</v>
      </c>
      <c r="AO286">
        <f t="shared" si="294"/>
        <v>72.27344904001855</v>
      </c>
      <c r="AQ286" t="s">
        <v>263</v>
      </c>
      <c r="AR286">
        <f t="shared" si="295"/>
        <v>226209</v>
      </c>
      <c r="AS286">
        <v>546213</v>
      </c>
      <c r="AT286">
        <v>626192</v>
      </c>
      <c r="AU286">
        <f t="shared" si="296"/>
        <v>1172405</v>
      </c>
      <c r="AV286">
        <f t="shared" si="297"/>
        <v>5.182839763227811</v>
      </c>
      <c r="AW286">
        <f t="shared" si="298"/>
        <v>105.77224006587369</v>
      </c>
      <c r="AX286">
        <f t="shared" si="299"/>
        <v>87.57954790522572</v>
      </c>
      <c r="AY286">
        <f t="shared" si="300"/>
        <v>966519.9526034828</v>
      </c>
      <c r="AZ286">
        <f t="shared" si="301"/>
        <v>-205885.04739651724</v>
      </c>
      <c r="BA286">
        <f t="shared" si="302"/>
        <v>1.1127170065734031</v>
      </c>
      <c r="BB286">
        <f t="shared" si="303"/>
        <v>79.12624839851556</v>
      </c>
      <c r="BC286">
        <f t="shared" si="304"/>
        <v>1064914.7627338918</v>
      </c>
      <c r="BD286">
        <f t="shared" si="305"/>
        <v>-107490.23726610816</v>
      </c>
      <c r="BE286">
        <v>29561</v>
      </c>
      <c r="BF286">
        <f t="shared" si="306"/>
        <v>2344.6666666666665</v>
      </c>
      <c r="BG286">
        <f t="shared" si="307"/>
        <v>500.03056582314474</v>
      </c>
      <c r="BH286">
        <f t="shared" si="308"/>
        <v>99.1840561088295</v>
      </c>
      <c r="BI286">
        <f>(504.1440988-BG286)*BF286</f>
        <v>9644.863653066617</v>
      </c>
      <c r="BJ286">
        <f t="shared" si="309"/>
        <v>1265713.9672558554</v>
      </c>
      <c r="BK286">
        <f t="shared" si="310"/>
        <v>93308.96725585544</v>
      </c>
    </row>
    <row r="287" spans="1:63" ht="12">
      <c r="A287" t="s">
        <v>264</v>
      </c>
      <c r="B287" t="s">
        <v>264</v>
      </c>
      <c r="C287" s="1">
        <v>246230</v>
      </c>
      <c r="G287" s="1">
        <v>4687</v>
      </c>
      <c r="H287" s="1">
        <f t="shared" si="244"/>
        <v>634.5016177286818</v>
      </c>
      <c r="I287">
        <f t="shared" si="283"/>
        <v>43.53087066518581</v>
      </c>
      <c r="J287">
        <v>39.33</v>
      </c>
      <c r="L287">
        <f>((J287-4.7)/(47.464))+1</f>
        <v>1.7296055958199898</v>
      </c>
      <c r="P287">
        <f t="shared" si="284"/>
        <v>75.29123749342162</v>
      </c>
      <c r="R287" s="1">
        <v>1127</v>
      </c>
      <c r="S287" s="1">
        <f t="shared" si="279"/>
        <v>152.5673827992798</v>
      </c>
      <c r="T287">
        <f t="shared" si="285"/>
        <v>42.18642722344004</v>
      </c>
      <c r="U287">
        <f t="shared" si="286"/>
        <v>72.96588059331465</v>
      </c>
      <c r="W287" s="1">
        <v>1598</v>
      </c>
      <c r="X287" s="1">
        <f t="shared" si="280"/>
        <v>216.3289065778608</v>
      </c>
      <c r="Y287">
        <f t="shared" si="287"/>
        <v>38.00099435434096</v>
      </c>
      <c r="Z287">
        <f t="shared" si="288"/>
        <v>65.72673248199197</v>
      </c>
      <c r="AB287" s="1">
        <v>806</v>
      </c>
      <c r="AC287" s="1">
        <f t="shared" si="254"/>
        <v>109.11207678457812</v>
      </c>
      <c r="AD287">
        <f t="shared" si="289"/>
        <v>44.44250252617199</v>
      </c>
      <c r="AE287">
        <f t="shared" si="290"/>
        <v>76.86800106151111</v>
      </c>
      <c r="AG287" s="1">
        <v>217</v>
      </c>
      <c r="AH287" s="1">
        <f t="shared" si="281"/>
        <v>29.37632836507872</v>
      </c>
      <c r="AI287">
        <f t="shared" si="291"/>
        <v>34.31867383579525</v>
      </c>
      <c r="AJ287">
        <f t="shared" si="292"/>
        <v>59.357770307512546</v>
      </c>
      <c r="AL287" s="1">
        <v>403</v>
      </c>
      <c r="AM287" s="1">
        <f t="shared" si="282"/>
        <v>54.55603839228906</v>
      </c>
      <c r="AN287">
        <f t="shared" si="293"/>
        <v>33.23513456899262</v>
      </c>
      <c r="AO287">
        <f t="shared" si="294"/>
        <v>57.48367472836002</v>
      </c>
      <c r="AQ287" t="s">
        <v>264</v>
      </c>
      <c r="AR287">
        <f t="shared" si="295"/>
        <v>246230</v>
      </c>
      <c r="AS287">
        <v>742800</v>
      </c>
      <c r="AT287">
        <v>489900</v>
      </c>
      <c r="AU287">
        <f t="shared" si="296"/>
        <v>1232700</v>
      </c>
      <c r="AV287">
        <f t="shared" si="297"/>
        <v>5.0062949275068025</v>
      </c>
      <c r="AW287">
        <f t="shared" si="298"/>
        <v>102.16928423483269</v>
      </c>
      <c r="AX287">
        <f t="shared" si="299"/>
        <v>75.66958542052424</v>
      </c>
      <c r="AY287">
        <f t="shared" si="300"/>
        <v>908993.0542293574</v>
      </c>
      <c r="AZ287">
        <f t="shared" si="301"/>
        <v>-323706.9457706426</v>
      </c>
      <c r="BA287">
        <f t="shared" si="302"/>
        <v>1.364802797909995</v>
      </c>
      <c r="BB287">
        <f t="shared" si="303"/>
        <v>59.41105407930372</v>
      </c>
      <c r="BC287">
        <f t="shared" si="304"/>
        <v>870347.3584211307</v>
      </c>
      <c r="BD287">
        <f t="shared" si="305"/>
        <v>-362352.6415788693</v>
      </c>
      <c r="BE287">
        <v>156300</v>
      </c>
      <c r="BF287">
        <f t="shared" si="306"/>
        <v>1562.3333333333333</v>
      </c>
      <c r="BG287">
        <f t="shared" si="307"/>
        <v>789.0121612972051</v>
      </c>
      <c r="BH287">
        <f t="shared" si="308"/>
        <v>156.50528552754432</v>
      </c>
      <c r="BJ287">
        <f t="shared" si="309"/>
        <v>516285.1891356223</v>
      </c>
      <c r="BK287">
        <f t="shared" si="310"/>
        <v>-716414.8108643778</v>
      </c>
    </row>
    <row r="288" spans="1:63" ht="12">
      <c r="A288" t="s">
        <v>265</v>
      </c>
      <c r="B288" t="s">
        <v>265</v>
      </c>
      <c r="C288" s="1">
        <v>251502</v>
      </c>
      <c r="G288" s="1">
        <v>6146</v>
      </c>
      <c r="H288" s="1">
        <f t="shared" si="244"/>
        <v>814.5727138021434</v>
      </c>
      <c r="I288">
        <f t="shared" si="283"/>
        <v>55.88489999260035</v>
      </c>
      <c r="J288">
        <v>17.85</v>
      </c>
      <c r="L288">
        <f>((J288-4.7)/(47.464))+1</f>
        <v>1.2770520815776167</v>
      </c>
      <c r="P288">
        <f t="shared" si="284"/>
        <v>71.36792786430722</v>
      </c>
      <c r="R288" s="1">
        <v>1483</v>
      </c>
      <c r="S288" s="1">
        <f t="shared" si="279"/>
        <v>196.5524462363454</v>
      </c>
      <c r="T288">
        <f t="shared" si="285"/>
        <v>54.34874293968578</v>
      </c>
      <c r="U288">
        <f t="shared" si="286"/>
        <v>69.40617530225252</v>
      </c>
      <c r="W288" s="1">
        <v>2299</v>
      </c>
      <c r="X288" s="1">
        <f t="shared" si="280"/>
        <v>304.70267963409174</v>
      </c>
      <c r="Y288">
        <f t="shared" si="287"/>
        <v>53.52500038805578</v>
      </c>
      <c r="Z288">
        <f t="shared" si="288"/>
        <v>68.35421316200937</v>
      </c>
      <c r="AB288" s="1">
        <v>1162</v>
      </c>
      <c r="AC288" s="1">
        <f t="shared" si="254"/>
        <v>154.0080529512025</v>
      </c>
      <c r="AD288">
        <f t="shared" si="289"/>
        <v>62.72910830803697</v>
      </c>
      <c r="AE288">
        <f t="shared" si="290"/>
        <v>80.10833834028638</v>
      </c>
      <c r="AG288" s="1">
        <v>232</v>
      </c>
      <c r="AH288" s="1">
        <f t="shared" si="281"/>
        <v>30.74859576994749</v>
      </c>
      <c r="AI288">
        <f t="shared" si="291"/>
        <v>35.921814871594954</v>
      </c>
      <c r="AJ288">
        <f t="shared" si="292"/>
        <v>45.87402845581612</v>
      </c>
      <c r="AL288" s="1">
        <v>618</v>
      </c>
      <c r="AM288" s="1">
        <f t="shared" si="282"/>
        <v>81.90789735270495</v>
      </c>
      <c r="AN288">
        <f t="shared" si="293"/>
        <v>49.897684491056104</v>
      </c>
      <c r="AO288">
        <f t="shared" si="294"/>
        <v>63.72194184520636</v>
      </c>
      <c r="AQ288" t="s">
        <v>265</v>
      </c>
      <c r="AR288">
        <f t="shared" si="295"/>
        <v>251502</v>
      </c>
      <c r="AS288">
        <v>283526</v>
      </c>
      <c r="AT288">
        <v>346260</v>
      </c>
      <c r="AU288">
        <f t="shared" si="296"/>
        <v>629786</v>
      </c>
      <c r="AV288">
        <f t="shared" si="297"/>
        <v>2.5040993709791572</v>
      </c>
      <c r="AW288">
        <f t="shared" si="298"/>
        <v>51.104068795493</v>
      </c>
      <c r="AX288">
        <f t="shared" si="299"/>
        <v>71.72656066764544</v>
      </c>
      <c r="AY288">
        <f t="shared" si="300"/>
        <v>880075.0211277008</v>
      </c>
      <c r="AZ288">
        <f t="shared" si="301"/>
        <v>250289.0211277008</v>
      </c>
      <c r="BA288">
        <f t="shared" si="302"/>
        <v>1.1385260407888085</v>
      </c>
      <c r="BB288">
        <f t="shared" si="303"/>
        <v>63.62641392845379</v>
      </c>
      <c r="BC288">
        <f t="shared" si="304"/>
        <v>952057.7270723545</v>
      </c>
      <c r="BD288">
        <f t="shared" si="305"/>
        <v>322271.7270723545</v>
      </c>
      <c r="BE288">
        <v>66970</v>
      </c>
      <c r="BF288">
        <f t="shared" si="306"/>
        <v>2048.6666666666665</v>
      </c>
      <c r="BG288">
        <f t="shared" si="307"/>
        <v>307.4126260982753</v>
      </c>
      <c r="BH288">
        <f t="shared" si="308"/>
        <v>60.977134678359015</v>
      </c>
      <c r="BI288">
        <f>(504.1440988-BG288)*BF288</f>
        <v>403037.2104082666</v>
      </c>
      <c r="BJ288">
        <f t="shared" si="309"/>
        <v>869129.304550675</v>
      </c>
      <c r="BK288">
        <f t="shared" si="310"/>
        <v>239343.30455067498</v>
      </c>
    </row>
    <row r="289" spans="1:63" ht="12">
      <c r="A289" t="s">
        <v>266</v>
      </c>
      <c r="B289" t="s">
        <v>266</v>
      </c>
      <c r="C289" s="1">
        <v>213178</v>
      </c>
      <c r="G289" s="1">
        <v>3632</v>
      </c>
      <c r="H289" s="1">
        <f t="shared" si="244"/>
        <v>567.9135120259439</v>
      </c>
      <c r="I289">
        <f t="shared" si="283"/>
        <v>38.962500567782705</v>
      </c>
      <c r="J289">
        <v>45.36</v>
      </c>
      <c r="L289">
        <f>((J289-4.7)/(47.464))+1</f>
        <v>1.8566492499578628</v>
      </c>
      <c r="P289">
        <f t="shared" si="284"/>
        <v>72.33969745565656</v>
      </c>
      <c r="R289" s="1">
        <v>1004</v>
      </c>
      <c r="S289" s="1">
        <f t="shared" si="279"/>
        <v>156.98930783977085</v>
      </c>
      <c r="T289">
        <f t="shared" si="285"/>
        <v>43.409134302014</v>
      </c>
      <c r="U289">
        <f t="shared" si="286"/>
        <v>80.59553664315443</v>
      </c>
      <c r="W289" s="1">
        <v>1281</v>
      </c>
      <c r="X289" s="1">
        <f t="shared" si="280"/>
        <v>200.30209496289487</v>
      </c>
      <c r="Y289">
        <f t="shared" si="287"/>
        <v>35.18567583157478</v>
      </c>
      <c r="Z289">
        <f t="shared" si="288"/>
        <v>65.32745864195381</v>
      </c>
      <c r="AB289" s="1">
        <v>696</v>
      </c>
      <c r="AC289" s="1">
        <f t="shared" si="254"/>
        <v>108.82924129131524</v>
      </c>
      <c r="AD289">
        <f t="shared" si="289"/>
        <v>44.32730063932088</v>
      </c>
      <c r="AE289">
        <f t="shared" si="290"/>
        <v>82.30024948465181</v>
      </c>
      <c r="AG289" s="1">
        <v>245</v>
      </c>
      <c r="AH289" s="1">
        <f t="shared" si="281"/>
        <v>38.30914384536241</v>
      </c>
      <c r="AI289">
        <f t="shared" si="291"/>
        <v>44.75436808231063</v>
      </c>
      <c r="AJ289">
        <f t="shared" si="292"/>
        <v>83.09316393236014</v>
      </c>
      <c r="AL289" s="1">
        <v>307</v>
      </c>
      <c r="AM289" s="1">
        <f t="shared" si="282"/>
        <v>48.00370269602554</v>
      </c>
      <c r="AN289">
        <f t="shared" si="293"/>
        <v>29.24350018673309</v>
      </c>
      <c r="AO289">
        <f t="shared" si="294"/>
        <v>54.29492268784061</v>
      </c>
      <c r="AQ289" t="s">
        <v>266</v>
      </c>
      <c r="AR289">
        <f t="shared" si="295"/>
        <v>213178</v>
      </c>
      <c r="AS289">
        <v>622740</v>
      </c>
      <c r="AT289">
        <v>546800</v>
      </c>
      <c r="AU289">
        <f t="shared" si="296"/>
        <v>1169540</v>
      </c>
      <c r="AV289">
        <f t="shared" si="297"/>
        <v>5.486213399131242</v>
      </c>
      <c r="AW289">
        <f t="shared" si="298"/>
        <v>111.96353875778044</v>
      </c>
      <c r="AX289">
        <f t="shared" si="299"/>
        <v>72.70321352327292</v>
      </c>
      <c r="AY289">
        <f t="shared" si="300"/>
        <v>756126.11133685</v>
      </c>
      <c r="AZ289">
        <f t="shared" si="301"/>
        <v>-413413.88866315</v>
      </c>
      <c r="BA289">
        <f t="shared" si="302"/>
        <v>1.4283246249789314</v>
      </c>
      <c r="BB289">
        <f t="shared" si="303"/>
        <v>55.65109901171964</v>
      </c>
      <c r="BC289">
        <f t="shared" si="304"/>
        <v>705830.6632783872</v>
      </c>
      <c r="BD289">
        <f t="shared" si="305"/>
        <v>-463709.33672161284</v>
      </c>
      <c r="BF289">
        <f t="shared" si="306"/>
        <v>1210.6666666666667</v>
      </c>
      <c r="BG289">
        <f t="shared" si="307"/>
        <v>966.0297356828194</v>
      </c>
      <c r="BH289">
        <f t="shared" si="308"/>
        <v>191.61778110310777</v>
      </c>
      <c r="BJ289">
        <f t="shared" si="309"/>
        <v>358088.20886541647</v>
      </c>
      <c r="BK289">
        <f t="shared" si="310"/>
        <v>-811451.7911345835</v>
      </c>
    </row>
    <row r="290" spans="1:63" ht="12">
      <c r="A290" t="s">
        <v>267</v>
      </c>
      <c r="B290" t="s">
        <v>267</v>
      </c>
      <c r="C290" s="1">
        <v>224067</v>
      </c>
      <c r="G290" s="1">
        <v>5232</v>
      </c>
      <c r="H290" s="1">
        <f t="shared" si="244"/>
        <v>778.3386219300477</v>
      </c>
      <c r="I290">
        <f t="shared" si="283"/>
        <v>53.39900945602314</v>
      </c>
      <c r="J290">
        <v>29.93</v>
      </c>
      <c r="L290">
        <f>((J290-4.7)/(47.464))+1</f>
        <v>1.531560761840553</v>
      </c>
      <c r="P290">
        <f t="shared" si="284"/>
        <v>81.78382760399768</v>
      </c>
      <c r="R290" s="1">
        <v>1238</v>
      </c>
      <c r="S290" s="1">
        <f t="shared" si="279"/>
        <v>184.17110358360074</v>
      </c>
      <c r="T290">
        <f t="shared" si="285"/>
        <v>50.92517624302385</v>
      </c>
      <c r="U290">
        <f t="shared" si="286"/>
        <v>77.99500172363003</v>
      </c>
      <c r="W290" s="1">
        <v>1837</v>
      </c>
      <c r="X290" s="1">
        <f t="shared" si="280"/>
        <v>273.2813548328551</v>
      </c>
      <c r="Y290">
        <f t="shared" si="287"/>
        <v>48.00543480957424</v>
      </c>
      <c r="Z290">
        <f t="shared" si="288"/>
        <v>73.52324030943852</v>
      </c>
      <c r="AB290" s="1">
        <v>917</v>
      </c>
      <c r="AC290" s="1">
        <f t="shared" si="254"/>
        <v>136.41752987573656</v>
      </c>
      <c r="AD290">
        <f t="shared" si="289"/>
        <v>55.564302273215205</v>
      </c>
      <c r="AE290">
        <f t="shared" si="290"/>
        <v>85.10010512070424</v>
      </c>
      <c r="AG290" s="1">
        <v>205</v>
      </c>
      <c r="AH290" s="1">
        <f t="shared" si="281"/>
        <v>30.49683056109705</v>
      </c>
      <c r="AI290">
        <f t="shared" si="291"/>
        <v>35.62769206705788</v>
      </c>
      <c r="AJ290">
        <f t="shared" si="292"/>
        <v>54.56597520484379</v>
      </c>
      <c r="AL290" s="1">
        <v>449</v>
      </c>
      <c r="AM290" s="1">
        <f t="shared" si="282"/>
        <v>66.7954971801589</v>
      </c>
      <c r="AN290">
        <f t="shared" si="293"/>
        <v>40.691322222163336</v>
      </c>
      <c r="AO290">
        <f t="shared" si="294"/>
        <v>62.3212324628759</v>
      </c>
      <c r="AQ290" t="s">
        <v>267</v>
      </c>
      <c r="AR290">
        <f t="shared" si="295"/>
        <v>224067</v>
      </c>
      <c r="AS290">
        <v>347911</v>
      </c>
      <c r="AT290">
        <v>483588</v>
      </c>
      <c r="AU290">
        <f t="shared" si="296"/>
        <v>831499</v>
      </c>
      <c r="AV290">
        <f t="shared" si="297"/>
        <v>3.710939138739752</v>
      </c>
      <c r="AW290">
        <f t="shared" si="298"/>
        <v>75.73345181101534</v>
      </c>
      <c r="AX290">
        <f t="shared" si="299"/>
        <v>82.19480161205797</v>
      </c>
      <c r="AY290">
        <f t="shared" si="300"/>
        <v>898504.9957023591</v>
      </c>
      <c r="AZ290">
        <f t="shared" si="301"/>
        <v>67005.99570235913</v>
      </c>
      <c r="BA290">
        <f t="shared" si="302"/>
        <v>1.2657803809202766</v>
      </c>
      <c r="BB290">
        <f t="shared" si="303"/>
        <v>67.59141853001042</v>
      </c>
      <c r="BC290">
        <f t="shared" si="304"/>
        <v>901060.2953210825</v>
      </c>
      <c r="BD290">
        <f t="shared" si="305"/>
        <v>69561.29532108246</v>
      </c>
      <c r="BF290">
        <f t="shared" si="306"/>
        <v>1744</v>
      </c>
      <c r="BG290">
        <f t="shared" si="307"/>
        <v>476.7769495412844</v>
      </c>
      <c r="BH290">
        <f t="shared" si="308"/>
        <v>94.57156211411443</v>
      </c>
      <c r="BI290">
        <f>(504.1440988-BG290)*BF290</f>
        <v>47728.30830719998</v>
      </c>
      <c r="BJ290">
        <f t="shared" si="309"/>
        <v>706965.6220165318</v>
      </c>
      <c r="BK290">
        <f t="shared" si="310"/>
        <v>-124533.37798346824</v>
      </c>
    </row>
    <row r="292" spans="1:63" ht="12">
      <c r="A292" t="s">
        <v>268</v>
      </c>
      <c r="B292" t="s">
        <v>268</v>
      </c>
      <c r="C292" s="1">
        <v>220310</v>
      </c>
      <c r="G292" s="1">
        <v>5970</v>
      </c>
      <c r="H292" s="1">
        <f t="shared" si="244"/>
        <v>903.2726612500567</v>
      </c>
      <c r="I292">
        <f aca="true" t="shared" si="311" ref="I292:I297">(H292/1457.59)*100</f>
        <v>61.97028391043138</v>
      </c>
      <c r="J292">
        <v>16.24</v>
      </c>
      <c r="L292">
        <f aca="true" t="shared" si="312" ref="L292:L297">((J292-4.7)/(47.464))+1</f>
        <v>1.2431316366087983</v>
      </c>
      <c r="P292">
        <f aca="true" t="shared" si="313" ref="P292:P297">I292*L292</f>
        <v>77.03722045868643</v>
      </c>
      <c r="R292" s="1">
        <v>1583</v>
      </c>
      <c r="S292" s="1">
        <f aca="true" t="shared" si="314" ref="S292:S297">(R292/3)/(C292/100000)</f>
        <v>239.5109920869078</v>
      </c>
      <c r="T292">
        <f aca="true" t="shared" si="315" ref="T292:T297">(S292/361.6504)*100</f>
        <v>66.22721614213832</v>
      </c>
      <c r="U292">
        <f aca="true" t="shared" si="316" ref="U292:U297">T292*L292</f>
        <v>82.32914759082104</v>
      </c>
      <c r="W292" s="1">
        <v>2306</v>
      </c>
      <c r="X292" s="1">
        <f aca="true" t="shared" si="317" ref="X292:X297">(W292/3)/(C292/100000)</f>
        <v>348.90230432874887</v>
      </c>
      <c r="Y292">
        <f aca="true" t="shared" si="318" ref="Y292:Y297">(X292/569.2717)*100</f>
        <v>61.28924103002993</v>
      </c>
      <c r="Z292">
        <f aca="true" t="shared" si="319" ref="Z292:Z297">Y292*L292</f>
        <v>76.19059450817221</v>
      </c>
      <c r="AB292" s="1">
        <v>1094</v>
      </c>
      <c r="AC292" s="1">
        <f t="shared" si="254"/>
        <v>165.52433691918964</v>
      </c>
      <c r="AD292">
        <f aca="true" t="shared" si="320" ref="AD292:AD297">(AC292/245.5129)*100</f>
        <v>67.41981253090556</v>
      </c>
      <c r="AE292">
        <f aca="true" t="shared" si="321" ref="AE292:AE297">AD292*L292</f>
        <v>83.811701891403</v>
      </c>
      <c r="AG292" s="1">
        <v>322</v>
      </c>
      <c r="AH292" s="1">
        <f aca="true" t="shared" si="322" ref="AH292:AH297">(AG292/3)/(C292/100000)</f>
        <v>48.71922896524594</v>
      </c>
      <c r="AI292">
        <f aca="true" t="shared" si="323" ref="AI292:AI297">(AH292/85.59867)*100</f>
        <v>56.91587143263551</v>
      </c>
      <c r="AJ292">
        <f aca="true" t="shared" si="324" ref="AJ292:AJ297">AI292*L292</f>
        <v>70.75392040306814</v>
      </c>
      <c r="AL292" s="1">
        <v>652</v>
      </c>
      <c r="AM292" s="1">
        <f aca="true" t="shared" si="325" ref="AM292:AM297">(AL292/3)/(C292/100000)</f>
        <v>98.64887355695762</v>
      </c>
      <c r="AN292">
        <f aca="true" t="shared" si="326" ref="AN292:AN297">(AM292/164.1517)*100</f>
        <v>60.09616321790004</v>
      </c>
      <c r="AO292">
        <f aca="true" t="shared" si="327" ref="AO292:AO297">AN292*L292</f>
        <v>74.70744173497755</v>
      </c>
      <c r="AQ292" t="s">
        <v>268</v>
      </c>
      <c r="AR292">
        <f t="shared" si="295"/>
        <v>220310</v>
      </c>
      <c r="AS292">
        <v>875551</v>
      </c>
      <c r="AT292">
        <v>0</v>
      </c>
      <c r="AU292">
        <f t="shared" si="296"/>
        <v>875551</v>
      </c>
      <c r="AV292">
        <f t="shared" si="297"/>
        <v>3.9741772956288868</v>
      </c>
      <c r="AW292">
        <f aca="true" t="shared" si="328" ref="AW292:AW297">(AV292/4.9)*100</f>
        <v>81.10565909446707</v>
      </c>
      <c r="AX292">
        <f t="shared" si="299"/>
        <v>77.4243421695341</v>
      </c>
      <c r="AY292">
        <f aca="true" t="shared" si="329" ref="AY292:AY297">(P292/99.5)*(4.878634078)*C292</f>
        <v>832166.02279099</v>
      </c>
      <c r="AZ292">
        <f aca="true" t="shared" si="330" ref="AZ292:AZ297">AY292-AU292</f>
        <v>-43384.977209010045</v>
      </c>
      <c r="BA292">
        <f aca="true" t="shared" si="331" ref="BA292:BA297">((L292-1)/2)+1</f>
        <v>1.1215658183043993</v>
      </c>
      <c r="BB292">
        <f aca="true" t="shared" si="332" ref="BB292:BB297">BA292*I292</f>
        <v>69.50375218455892</v>
      </c>
      <c r="BC292">
        <f aca="true" t="shared" si="333" ref="BC292:BC297">(BB292/82)*(4.878634078)*C292</f>
        <v>911017.7819066688</v>
      </c>
      <c r="BD292">
        <f t="shared" si="305"/>
        <v>35466.781906668795</v>
      </c>
      <c r="BF292">
        <f aca="true" t="shared" si="334" ref="BF292:BF297">G292/3</f>
        <v>1990</v>
      </c>
      <c r="BG292">
        <f aca="true" t="shared" si="335" ref="BG292:BG297">AU292/BF292</f>
        <v>439.97537688442213</v>
      </c>
      <c r="BH292">
        <f aca="true" t="shared" si="336" ref="BH292:BH297">(BG292/504.1440988)*100</f>
        <v>87.2717498690718</v>
      </c>
      <c r="BI292">
        <f>(504.1440988-BG292)*BF292</f>
        <v>127695.75661199994</v>
      </c>
      <c r="BJ292">
        <f aca="true" t="shared" si="337" ref="BJ292:BJ297">(H292/967.9913)*(504.1440988)*(BF292)</f>
        <v>936170.983908026</v>
      </c>
      <c r="BK292">
        <f aca="true" t="shared" si="338" ref="BK292:BK297">BJ292-AU292</f>
        <v>60619.98390802601</v>
      </c>
    </row>
    <row r="293" spans="1:63" ht="12">
      <c r="A293" t="s">
        <v>269</v>
      </c>
      <c r="B293" t="s">
        <v>269</v>
      </c>
      <c r="C293" s="1">
        <v>301926</v>
      </c>
      <c r="G293" s="1">
        <v>8346</v>
      </c>
      <c r="H293" s="1">
        <f t="shared" si="244"/>
        <v>921.4178308592171</v>
      </c>
      <c r="I293">
        <f t="shared" si="311"/>
        <v>63.21515864263731</v>
      </c>
      <c r="J293">
        <v>13.31</v>
      </c>
      <c r="L293">
        <f t="shared" si="312"/>
        <v>1.1814006404854205</v>
      </c>
      <c r="P293">
        <f t="shared" si="313"/>
        <v>74.68242890879918</v>
      </c>
      <c r="R293" s="1">
        <v>2250</v>
      </c>
      <c r="S293" s="1">
        <f t="shared" si="314"/>
        <v>248.40523836966673</v>
      </c>
      <c r="T293">
        <f t="shared" si="315"/>
        <v>68.6865653597139</v>
      </c>
      <c r="U293">
        <f t="shared" si="316"/>
        <v>81.1463523087097</v>
      </c>
      <c r="W293" s="1">
        <v>3049</v>
      </c>
      <c r="X293" s="1">
        <f t="shared" si="317"/>
        <v>336.6166985729395</v>
      </c>
      <c r="Y293">
        <f t="shared" si="318"/>
        <v>59.13111411878362</v>
      </c>
      <c r="Z293">
        <f t="shared" si="319"/>
        <v>69.85753609254746</v>
      </c>
      <c r="AB293" s="1">
        <v>1321</v>
      </c>
      <c r="AC293" s="1">
        <f t="shared" si="254"/>
        <v>145.84147550503545</v>
      </c>
      <c r="AD293">
        <f t="shared" si="320"/>
        <v>59.40277496825439</v>
      </c>
      <c r="AE293">
        <f t="shared" si="321"/>
        <v>70.17847639410704</v>
      </c>
      <c r="AG293" s="1">
        <v>387</v>
      </c>
      <c r="AH293" s="1">
        <f t="shared" si="322"/>
        <v>42.72570099958268</v>
      </c>
      <c r="AI293">
        <f t="shared" si="323"/>
        <v>49.91397763491264</v>
      </c>
      <c r="AJ293">
        <f t="shared" si="324"/>
        <v>58.96840514706075</v>
      </c>
      <c r="AL293" s="1">
        <v>816</v>
      </c>
      <c r="AM293" s="1">
        <f t="shared" si="325"/>
        <v>90.0882997820658</v>
      </c>
      <c r="AN293">
        <f t="shared" si="326"/>
        <v>54.88112507032567</v>
      </c>
      <c r="AO293">
        <f t="shared" si="327"/>
        <v>64.83659630864322</v>
      </c>
      <c r="AQ293" t="s">
        <v>269</v>
      </c>
      <c r="AR293">
        <f t="shared" si="295"/>
        <v>301926</v>
      </c>
      <c r="AS293">
        <v>2186000</v>
      </c>
      <c r="AT293">
        <v>518800</v>
      </c>
      <c r="AU293">
        <f t="shared" si="296"/>
        <v>2704800</v>
      </c>
      <c r="AV293">
        <f t="shared" si="297"/>
        <v>8.958486516563662</v>
      </c>
      <c r="AW293">
        <f t="shared" si="328"/>
        <v>182.8262554400747</v>
      </c>
      <c r="AX293">
        <f t="shared" si="299"/>
        <v>75.05771749628059</v>
      </c>
      <c r="AY293">
        <f t="shared" si="329"/>
        <v>1105590.025388227</v>
      </c>
      <c r="AZ293">
        <f t="shared" si="330"/>
        <v>-1599209.974611773</v>
      </c>
      <c r="BA293">
        <f t="shared" si="331"/>
        <v>1.0907003202427101</v>
      </c>
      <c r="BB293">
        <f t="shared" si="332"/>
        <v>68.94879377571824</v>
      </c>
      <c r="BC293">
        <f t="shared" si="333"/>
        <v>1238544.3967814639</v>
      </c>
      <c r="BD293">
        <f t="shared" si="305"/>
        <v>-1466255.6032185361</v>
      </c>
      <c r="BF293">
        <f t="shared" si="334"/>
        <v>2782</v>
      </c>
      <c r="BG293">
        <f t="shared" si="335"/>
        <v>972.2501797268152</v>
      </c>
      <c r="BH293">
        <f t="shared" si="336"/>
        <v>192.85164341723623</v>
      </c>
      <c r="BJ293">
        <f t="shared" si="337"/>
        <v>1335048.2808716737</v>
      </c>
      <c r="BK293">
        <f t="shared" si="338"/>
        <v>-1369751.7191283263</v>
      </c>
    </row>
    <row r="294" spans="1:63" ht="12">
      <c r="A294" t="s">
        <v>270</v>
      </c>
      <c r="B294" t="s">
        <v>270</v>
      </c>
      <c r="C294" s="1">
        <v>228145</v>
      </c>
      <c r="G294" s="1">
        <v>5858</v>
      </c>
      <c r="H294" s="1">
        <f t="shared" si="244"/>
        <v>855.8884335254627</v>
      </c>
      <c r="I294">
        <f t="shared" si="311"/>
        <v>58.71942271320898</v>
      </c>
      <c r="J294">
        <v>31.52</v>
      </c>
      <c r="L294">
        <f t="shared" si="312"/>
        <v>1.565059834822181</v>
      </c>
      <c r="P294">
        <f t="shared" si="313"/>
        <v>91.89941001238866</v>
      </c>
      <c r="R294" s="1">
        <v>1482</v>
      </c>
      <c r="S294" s="1">
        <f t="shared" si="314"/>
        <v>216.52896184444103</v>
      </c>
      <c r="T294">
        <f t="shared" si="315"/>
        <v>59.87245191611596</v>
      </c>
      <c r="U294">
        <f t="shared" si="316"/>
        <v>93.70396970623541</v>
      </c>
      <c r="W294" s="1">
        <v>2131</v>
      </c>
      <c r="X294" s="1">
        <f t="shared" si="317"/>
        <v>311.35169884649383</v>
      </c>
      <c r="Y294">
        <f t="shared" si="318"/>
        <v>54.69298734619933</v>
      </c>
      <c r="Z294">
        <f t="shared" si="319"/>
        <v>85.59779774197436</v>
      </c>
      <c r="AB294" s="1">
        <v>1018</v>
      </c>
      <c r="AC294" s="1">
        <f t="shared" si="254"/>
        <v>148.73581859489943</v>
      </c>
      <c r="AD294">
        <f t="shared" si="320"/>
        <v>60.58167151090612</v>
      </c>
      <c r="AE294">
        <f t="shared" si="321"/>
        <v>94.81394080811036</v>
      </c>
      <c r="AG294" s="1">
        <v>362</v>
      </c>
      <c r="AH294" s="1">
        <f t="shared" si="322"/>
        <v>52.890340207616504</v>
      </c>
      <c r="AI294">
        <f t="shared" si="323"/>
        <v>61.788740651713994</v>
      </c>
      <c r="AJ294">
        <f t="shared" si="324"/>
        <v>96.70307623824208</v>
      </c>
      <c r="AL294" s="1">
        <v>594</v>
      </c>
      <c r="AM294" s="1">
        <f t="shared" si="325"/>
        <v>86.7869118323873</v>
      </c>
      <c r="AN294">
        <f t="shared" si="326"/>
        <v>52.86994398010334</v>
      </c>
      <c r="AO294">
        <f t="shared" si="327"/>
        <v>82.7446257925585</v>
      </c>
      <c r="AQ294" t="s">
        <v>270</v>
      </c>
      <c r="AR294">
        <f t="shared" si="295"/>
        <v>228145</v>
      </c>
      <c r="AS294">
        <v>500875</v>
      </c>
      <c r="AT294">
        <v>940082</v>
      </c>
      <c r="AU294">
        <f t="shared" si="296"/>
        <v>1440957</v>
      </c>
      <c r="AV294">
        <f t="shared" si="297"/>
        <v>6.315970106730369</v>
      </c>
      <c r="AW294">
        <f t="shared" si="328"/>
        <v>128.8973491169463</v>
      </c>
      <c r="AX294">
        <f t="shared" si="299"/>
        <v>92.36121609285293</v>
      </c>
      <c r="AY294">
        <f t="shared" si="329"/>
        <v>1028013.559036399</v>
      </c>
      <c r="AZ294">
        <f t="shared" si="330"/>
        <v>-412943.440963601</v>
      </c>
      <c r="BA294">
        <f t="shared" si="331"/>
        <v>1.2825299174110905</v>
      </c>
      <c r="BB294">
        <f t="shared" si="332"/>
        <v>75.30941636279881</v>
      </c>
      <c r="BC294">
        <f t="shared" si="333"/>
        <v>1022220.6027004115</v>
      </c>
      <c r="BD294">
        <f t="shared" si="305"/>
        <v>-418736.39729958854</v>
      </c>
      <c r="BF294">
        <f t="shared" si="334"/>
        <v>1952.6666666666667</v>
      </c>
      <c r="BG294">
        <f t="shared" si="335"/>
        <v>737.9431546602935</v>
      </c>
      <c r="BH294">
        <f t="shared" si="336"/>
        <v>146.37544234213965</v>
      </c>
      <c r="BJ294">
        <f t="shared" si="337"/>
        <v>870419.283497423</v>
      </c>
      <c r="BK294">
        <f t="shared" si="338"/>
        <v>-570537.716502577</v>
      </c>
    </row>
    <row r="295" spans="1:63" ht="12">
      <c r="A295" t="s">
        <v>271</v>
      </c>
      <c r="B295" t="s">
        <v>271</v>
      </c>
      <c r="C295" s="1">
        <v>269127</v>
      </c>
      <c r="G295" s="1">
        <v>5014</v>
      </c>
      <c r="H295" s="1">
        <f t="shared" si="244"/>
        <v>621.0203113523851</v>
      </c>
      <c r="I295">
        <f t="shared" si="311"/>
        <v>42.60596679123657</v>
      </c>
      <c r="J295">
        <v>32.21</v>
      </c>
      <c r="L295">
        <f t="shared" si="312"/>
        <v>1.579597168380246</v>
      </c>
      <c r="P295">
        <f t="shared" si="313"/>
        <v>67.30026449954008</v>
      </c>
      <c r="R295" s="1">
        <v>1257</v>
      </c>
      <c r="S295" s="1">
        <f t="shared" si="314"/>
        <v>155.68857825487595</v>
      </c>
      <c r="T295">
        <f t="shared" si="315"/>
        <v>43.04946939222961</v>
      </c>
      <c r="U295">
        <f t="shared" si="316"/>
        <v>68.00081995223796</v>
      </c>
      <c r="W295" s="1">
        <v>1750</v>
      </c>
      <c r="X295" s="1">
        <f t="shared" si="317"/>
        <v>216.75020838984324</v>
      </c>
      <c r="Y295">
        <f t="shared" si="318"/>
        <v>38.075001513309594</v>
      </c>
      <c r="Z295">
        <f t="shared" si="319"/>
        <v>60.14316457649742</v>
      </c>
      <c r="AB295" s="1">
        <v>746</v>
      </c>
      <c r="AC295" s="1">
        <f t="shared" si="254"/>
        <v>92.39751740504174</v>
      </c>
      <c r="AD295">
        <f t="shared" si="320"/>
        <v>37.63448576634537</v>
      </c>
      <c r="AE295">
        <f t="shared" si="321"/>
        <v>59.44732714996582</v>
      </c>
      <c r="AG295" s="1">
        <v>275</v>
      </c>
      <c r="AH295" s="1">
        <f t="shared" si="322"/>
        <v>34.06074703268965</v>
      </c>
      <c r="AI295">
        <f t="shared" si="323"/>
        <v>39.791210579194335</v>
      </c>
      <c r="AJ295">
        <f t="shared" si="324"/>
        <v>62.854083557317466</v>
      </c>
      <c r="AL295" s="1">
        <v>520</v>
      </c>
      <c r="AM295" s="1">
        <f t="shared" si="325"/>
        <v>64.4057762072677</v>
      </c>
      <c r="AN295">
        <f t="shared" si="326"/>
        <v>39.23552190276903</v>
      </c>
      <c r="AO295">
        <f t="shared" si="327"/>
        <v>61.976319297535085</v>
      </c>
      <c r="AQ295" t="s">
        <v>271</v>
      </c>
      <c r="AR295">
        <f>C295</f>
        <v>269127</v>
      </c>
      <c r="AS295">
        <v>1124107</v>
      </c>
      <c r="AT295">
        <v>362180</v>
      </c>
      <c r="AU295">
        <f>AS295+AT295</f>
        <v>1486287</v>
      </c>
      <c r="AV295">
        <f>AU295/AR295</f>
        <v>5.522623148179113</v>
      </c>
      <c r="AW295">
        <f t="shared" si="328"/>
        <v>112.70659486079822</v>
      </c>
      <c r="AX295">
        <f>(P295/99.5)*100</f>
        <v>67.63845678345737</v>
      </c>
      <c r="AY295">
        <f t="shared" si="329"/>
        <v>888074.1026306273</v>
      </c>
      <c r="AZ295">
        <f t="shared" si="330"/>
        <v>-598212.8973693727</v>
      </c>
      <c r="BA295">
        <f t="shared" si="331"/>
        <v>1.2897985841901232</v>
      </c>
      <c r="BB295">
        <f t="shared" si="332"/>
        <v>54.95311564538833</v>
      </c>
      <c r="BC295">
        <f t="shared" si="333"/>
        <v>879901.3486707855</v>
      </c>
      <c r="BD295">
        <f t="shared" si="305"/>
        <v>-606385.6513292145</v>
      </c>
      <c r="BF295">
        <f t="shared" si="334"/>
        <v>1671.3333333333333</v>
      </c>
      <c r="BG295">
        <f t="shared" si="335"/>
        <v>889.282209812525</v>
      </c>
      <c r="BH295">
        <f t="shared" si="336"/>
        <v>176.3944499061396</v>
      </c>
      <c r="BJ295">
        <f t="shared" si="337"/>
        <v>540570.2159268936</v>
      </c>
      <c r="BK295">
        <f t="shared" si="338"/>
        <v>-945716.7840731064</v>
      </c>
    </row>
    <row r="296" spans="1:63" ht="12">
      <c r="A296" t="s">
        <v>272</v>
      </c>
      <c r="B296" t="s">
        <v>272</v>
      </c>
      <c r="C296" s="1">
        <v>247463</v>
      </c>
      <c r="G296" s="1">
        <v>5793</v>
      </c>
      <c r="H296" s="1">
        <f t="shared" si="244"/>
        <v>780.3186739027653</v>
      </c>
      <c r="I296">
        <f t="shared" si="311"/>
        <v>53.534853690184846</v>
      </c>
      <c r="J296">
        <v>28.43</v>
      </c>
      <c r="L296">
        <f t="shared" si="312"/>
        <v>1.499957862801281</v>
      </c>
      <c r="P296">
        <f t="shared" si="313"/>
        <v>80.30002472650894</v>
      </c>
      <c r="R296" s="1">
        <v>1486</v>
      </c>
      <c r="S296" s="1">
        <f t="shared" si="314"/>
        <v>200.16460373200573</v>
      </c>
      <c r="T296">
        <f t="shared" si="315"/>
        <v>55.34754108719518</v>
      </c>
      <c r="U296">
        <f t="shared" si="316"/>
        <v>83.01897944045538</v>
      </c>
      <c r="W296" s="1">
        <v>2015</v>
      </c>
      <c r="X296" s="1">
        <f t="shared" si="317"/>
        <v>271.4210474562527</v>
      </c>
      <c r="Y296">
        <f t="shared" si="318"/>
        <v>47.678647551995425</v>
      </c>
      <c r="Z296">
        <f t="shared" si="319"/>
        <v>71.5159622833466</v>
      </c>
      <c r="AB296" s="1">
        <v>1036</v>
      </c>
      <c r="AC296" s="1">
        <f t="shared" si="254"/>
        <v>139.54948147130412</v>
      </c>
      <c r="AD296">
        <f t="shared" si="320"/>
        <v>56.83997927249612</v>
      </c>
      <c r="AE296">
        <f t="shared" si="321"/>
        <v>85.2575738312424</v>
      </c>
      <c r="AG296" s="1">
        <v>336</v>
      </c>
      <c r="AH296" s="1">
        <f t="shared" si="322"/>
        <v>45.25929128799053</v>
      </c>
      <c r="AI296">
        <f t="shared" si="323"/>
        <v>52.873825361995145</v>
      </c>
      <c r="AJ296">
        <f t="shared" si="324"/>
        <v>79.3085100881064</v>
      </c>
      <c r="AL296" s="1">
        <v>561</v>
      </c>
      <c r="AM296" s="1">
        <f t="shared" si="325"/>
        <v>75.56685241834133</v>
      </c>
      <c r="AN296">
        <f t="shared" si="326"/>
        <v>46.03476687621348</v>
      </c>
      <c r="AO296">
        <f t="shared" si="327"/>
        <v>69.05021053820037</v>
      </c>
      <c r="AQ296" t="s">
        <v>272</v>
      </c>
      <c r="AR296">
        <v>247463</v>
      </c>
      <c r="AS296">
        <v>1123556</v>
      </c>
      <c r="AT296">
        <v>201000</v>
      </c>
      <c r="AU296">
        <f>AS296+AT296</f>
        <v>1324556</v>
      </c>
      <c r="AV296">
        <f>AU296/AR296</f>
        <v>5.352541592076391</v>
      </c>
      <c r="AW296">
        <f t="shared" si="328"/>
        <v>109.23554269543654</v>
      </c>
      <c r="AX296">
        <f>(P296/99.5)*100</f>
        <v>80.70354243870244</v>
      </c>
      <c r="AY296">
        <f t="shared" si="329"/>
        <v>974318.8770536411</v>
      </c>
      <c r="AZ296">
        <f t="shared" si="330"/>
        <v>-350237.12294635887</v>
      </c>
      <c r="BA296">
        <f t="shared" si="331"/>
        <v>1.2499789314006406</v>
      </c>
      <c r="BB296">
        <f t="shared" si="332"/>
        <v>66.91743920834689</v>
      </c>
      <c r="BC296">
        <f t="shared" si="333"/>
        <v>985221.7238338101</v>
      </c>
      <c r="BD296">
        <f>BC296-AU296</f>
        <v>-339334.2761661899</v>
      </c>
      <c r="BF296">
        <f t="shared" si="334"/>
        <v>1931</v>
      </c>
      <c r="BG296">
        <f t="shared" si="335"/>
        <v>685.9430346970481</v>
      </c>
      <c r="BH296">
        <f t="shared" si="336"/>
        <v>136.0609072544495</v>
      </c>
      <c r="BJ296">
        <f t="shared" si="337"/>
        <v>784761.1734666071</v>
      </c>
      <c r="BK296">
        <f t="shared" si="338"/>
        <v>-539794.8265333929</v>
      </c>
    </row>
    <row r="297" spans="1:63" ht="12">
      <c r="A297" t="s">
        <v>273</v>
      </c>
      <c r="B297" t="s">
        <v>273</v>
      </c>
      <c r="C297" s="1">
        <v>257675</v>
      </c>
      <c r="G297" s="1">
        <v>4997</v>
      </c>
      <c r="H297" s="1">
        <f t="shared" si="244"/>
        <v>646.4215258238737</v>
      </c>
      <c r="I297">
        <f t="shared" si="311"/>
        <v>44.34865262686172</v>
      </c>
      <c r="J297">
        <v>34.74</v>
      </c>
      <c r="L297">
        <f t="shared" si="312"/>
        <v>1.6329007247598182</v>
      </c>
      <c r="P297">
        <f t="shared" si="313"/>
        <v>72.41694701652392</v>
      </c>
      <c r="R297" s="1">
        <v>1284</v>
      </c>
      <c r="S297" s="1">
        <f t="shared" si="314"/>
        <v>166.10070825652468</v>
      </c>
      <c r="T297">
        <f t="shared" si="315"/>
        <v>45.928528837939815</v>
      </c>
      <c r="U297">
        <f t="shared" si="316"/>
        <v>74.99672802662414</v>
      </c>
      <c r="W297" s="1">
        <v>1711</v>
      </c>
      <c r="X297" s="1">
        <f t="shared" si="317"/>
        <v>221.33824908638144</v>
      </c>
      <c r="Y297">
        <f t="shared" si="318"/>
        <v>38.880950710597666</v>
      </c>
      <c r="Z297">
        <f t="shared" si="319"/>
        <v>63.4887325946857</v>
      </c>
      <c r="AB297" s="1">
        <v>785</v>
      </c>
      <c r="AC297" s="1">
        <f t="shared" si="254"/>
        <v>101.54910901976004</v>
      </c>
      <c r="AD297">
        <f t="shared" si="320"/>
        <v>41.36202579162237</v>
      </c>
      <c r="AE297">
        <f t="shared" si="321"/>
        <v>67.54008189267446</v>
      </c>
      <c r="AG297" s="1">
        <v>340</v>
      </c>
      <c r="AH297" s="1">
        <f t="shared" si="322"/>
        <v>43.98305358817632</v>
      </c>
      <c r="AI297">
        <f t="shared" si="323"/>
        <v>51.38287030414879</v>
      </c>
      <c r="AJ297">
        <f t="shared" si="324"/>
        <v>83.9031261598843</v>
      </c>
      <c r="AL297" s="1">
        <v>402</v>
      </c>
      <c r="AM297" s="1">
        <f t="shared" si="325"/>
        <v>52.003492771902586</v>
      </c>
      <c r="AN297">
        <f t="shared" si="326"/>
        <v>31.680142680156575</v>
      </c>
      <c r="AO297">
        <f t="shared" si="327"/>
        <v>51.73052794292212</v>
      </c>
      <c r="AQ297" t="s">
        <v>273</v>
      </c>
      <c r="AR297">
        <f>C297</f>
        <v>257675</v>
      </c>
      <c r="AS297">
        <v>811038</v>
      </c>
      <c r="AT297">
        <v>827000</v>
      </c>
      <c r="AU297">
        <f>AS297+AT297</f>
        <v>1638038</v>
      </c>
      <c r="AV297">
        <f>AU297/AR297</f>
        <v>6.356992335306103</v>
      </c>
      <c r="AW297">
        <f t="shared" si="328"/>
        <v>129.7345374552266</v>
      </c>
      <c r="AX297">
        <f>(P297/99.5)*100</f>
        <v>72.78085127288836</v>
      </c>
      <c r="AY297">
        <f t="shared" si="329"/>
        <v>914929.5632050193</v>
      </c>
      <c r="AZ297">
        <f t="shared" si="330"/>
        <v>-723108.4367949807</v>
      </c>
      <c r="BA297">
        <f t="shared" si="331"/>
        <v>1.316450362379909</v>
      </c>
      <c r="BB297">
        <f t="shared" si="332"/>
        <v>58.38279982169282</v>
      </c>
      <c r="BC297">
        <f t="shared" si="333"/>
        <v>895038.2503179368</v>
      </c>
      <c r="BD297">
        <f t="shared" si="305"/>
        <v>-742999.7496820632</v>
      </c>
      <c r="BF297">
        <f t="shared" si="334"/>
        <v>1665.6666666666667</v>
      </c>
      <c r="BG297">
        <f t="shared" si="335"/>
        <v>983.4128477086251</v>
      </c>
      <c r="BH297">
        <f t="shared" si="336"/>
        <v>195.06582543550843</v>
      </c>
      <c r="BJ297">
        <f t="shared" si="337"/>
        <v>560773.0562296874</v>
      </c>
      <c r="BK297">
        <f t="shared" si="338"/>
        <v>-1077264.9437703127</v>
      </c>
    </row>
    <row r="299" spans="1:63" ht="12">
      <c r="A299" t="s">
        <v>274</v>
      </c>
      <c r="B299" t="s">
        <v>274</v>
      </c>
      <c r="C299" s="1">
        <v>342697</v>
      </c>
      <c r="G299" s="1">
        <v>7940</v>
      </c>
      <c r="H299" s="1">
        <f t="shared" si="244"/>
        <v>772.3051753200835</v>
      </c>
      <c r="I299">
        <f>(H299/1457.59)*100</f>
        <v>52.98507641518422</v>
      </c>
      <c r="J299">
        <v>19.53</v>
      </c>
      <c r="L299">
        <f>((J299-4.7)/(47.464))+1</f>
        <v>1.3124473285016012</v>
      </c>
      <c r="P299">
        <f>I299*L299</f>
        <v>69.54012199156172</v>
      </c>
      <c r="R299" s="1">
        <v>2020</v>
      </c>
      <c r="S299" s="1">
        <f aca="true" t="shared" si="339" ref="S299:S305">(R299/3)/(C299/100000)</f>
        <v>196.4806617313059</v>
      </c>
      <c r="T299">
        <f>(S299/361.6504)*100</f>
        <v>54.328893796690366</v>
      </c>
      <c r="U299">
        <f>T299*L299</f>
        <v>71.30381152391348</v>
      </c>
      <c r="W299" s="1">
        <v>2870</v>
      </c>
      <c r="X299" s="1">
        <f aca="true" t="shared" si="340" ref="X299:X305">(W299/3)/(C299/100000)</f>
        <v>279.15816790537025</v>
      </c>
      <c r="Y299">
        <f>(X299/569.2717)*100</f>
        <v>49.03777368616255</v>
      </c>
      <c r="Z299">
        <f>Y299*L299</f>
        <v>64.35949507007015</v>
      </c>
      <c r="AB299" s="1">
        <v>1239</v>
      </c>
      <c r="AC299" s="1">
        <f t="shared" si="254"/>
        <v>120.51462370548911</v>
      </c>
      <c r="AD299">
        <f>(AC299/245.5129)*100</f>
        <v>49.08688044721443</v>
      </c>
      <c r="AE299">
        <f>AD299*L299</f>
        <v>64.42394510742406</v>
      </c>
      <c r="AG299" s="1">
        <v>402</v>
      </c>
      <c r="AH299" s="1">
        <f aca="true" t="shared" si="341" ref="AH299:AH305">(AG299/3)/(C299/100000)</f>
        <v>39.10159703761632</v>
      </c>
      <c r="AI299">
        <f>(AH299/85.59867)*100</f>
        <v>45.68014554153274</v>
      </c>
      <c r="AJ299">
        <f>AI299*L299</f>
        <v>59.95278498154897</v>
      </c>
      <c r="AL299" s="1">
        <v>767</v>
      </c>
      <c r="AM299" s="1">
        <f aca="true" t="shared" si="342" ref="AM299:AM305">(AL299/3)/(C299/100000)</f>
        <v>74.60429086530279</v>
      </c>
      <c r="AN299">
        <f>(AM299/164.1517)*100</f>
        <v>45.448381506437514</v>
      </c>
      <c r="AO299">
        <f>AN299*L299</f>
        <v>59.64860689284549</v>
      </c>
      <c r="AQ299" t="s">
        <v>274</v>
      </c>
      <c r="AR299">
        <f>C299</f>
        <v>342697</v>
      </c>
      <c r="AS299">
        <v>1358262</v>
      </c>
      <c r="AT299">
        <v>374290</v>
      </c>
      <c r="AU299">
        <f>AS299+AT299</f>
        <v>1732552</v>
      </c>
      <c r="AV299">
        <f>AU299/AR299</f>
        <v>5.055638070948972</v>
      </c>
      <c r="AW299">
        <f>(AV299/4.9)*100</f>
        <v>103.17628716222391</v>
      </c>
      <c r="AX299">
        <f>(P299/99.5)*100</f>
        <v>69.88956984076555</v>
      </c>
      <c r="AY299">
        <f>(P299/99.5)*(4.878634078)*C299</f>
        <v>1168479.0094477055</v>
      </c>
      <c r="AZ299">
        <f>AY299-AU299</f>
        <v>-564072.9905522945</v>
      </c>
      <c r="BA299">
        <f>((L299-1)/2)+1</f>
        <v>1.1562236642508006</v>
      </c>
      <c r="BB299">
        <f>BA299*I299</f>
        <v>61.26259920337297</v>
      </c>
      <c r="BC299">
        <f>(BB299/82)*(4.878634078)*C299</f>
        <v>1249079.5958441605</v>
      </c>
      <c r="BD299">
        <f t="shared" si="305"/>
        <v>-483472.40415583947</v>
      </c>
      <c r="BF299">
        <f>G299/3</f>
        <v>2646.6666666666665</v>
      </c>
      <c r="BG299">
        <f>AU299/BF299</f>
        <v>654.6166246851386</v>
      </c>
      <c r="BH299">
        <f>(BG299/504.1440988)*100</f>
        <v>129.84712629649027</v>
      </c>
      <c r="BJ299">
        <f>(H299/967.9913)*(504.1440988)*(BF299)</f>
        <v>1064563.1446914647</v>
      </c>
      <c r="BK299">
        <f>BJ299-AU299</f>
        <v>-667988.8553085353</v>
      </c>
    </row>
    <row r="300" spans="1:63" ht="12">
      <c r="A300" t="s">
        <v>275</v>
      </c>
      <c r="B300" t="s">
        <v>275</v>
      </c>
      <c r="C300" s="1">
        <v>153027</v>
      </c>
      <c r="G300" s="1">
        <v>3604</v>
      </c>
      <c r="H300" s="1">
        <f t="shared" si="244"/>
        <v>785.0466475415013</v>
      </c>
      <c r="I300">
        <f>(H300/1457.59)*100</f>
        <v>53.85922293247768</v>
      </c>
      <c r="J300">
        <v>11.39</v>
      </c>
      <c r="L300">
        <f>((J300-4.7)/(47.464))+1</f>
        <v>1.1409489297151525</v>
      </c>
      <c r="P300">
        <f>I300*L300</f>
        <v>61.4506227601002</v>
      </c>
      <c r="R300" s="1">
        <v>887</v>
      </c>
      <c r="S300" s="1">
        <f t="shared" si="339"/>
        <v>193.21209111246165</v>
      </c>
      <c r="T300">
        <f>(S300/361.6504)*100</f>
        <v>53.425100901993105</v>
      </c>
      <c r="U300">
        <f>T300*L300</f>
        <v>60.95531169405306</v>
      </c>
      <c r="W300" s="1">
        <v>1295</v>
      </c>
      <c r="X300" s="1">
        <f t="shared" si="340"/>
        <v>282.0852964945184</v>
      </c>
      <c r="Y300">
        <f>(X300/569.2717)*100</f>
        <v>49.55196200593115</v>
      </c>
      <c r="Z300">
        <f>Y300*L300</f>
        <v>56.53625801595305</v>
      </c>
      <c r="AB300" s="1">
        <v>549</v>
      </c>
      <c r="AC300" s="1">
        <f t="shared" si="254"/>
        <v>119.58673959497344</v>
      </c>
      <c r="AD300">
        <f>(AC300/245.5129)*100</f>
        <v>48.70894343839914</v>
      </c>
      <c r="AE300">
        <f>AD300*L300</f>
        <v>55.5744168835974</v>
      </c>
      <c r="AG300" s="1">
        <v>119</v>
      </c>
      <c r="AH300" s="1">
        <f t="shared" si="341"/>
        <v>25.921351569766554</v>
      </c>
      <c r="AI300">
        <f>(AH300/85.59867)*100</f>
        <v>30.282423278032887</v>
      </c>
      <c r="AJ300">
        <f>AI300*L300</f>
        <v>34.55069842825284</v>
      </c>
      <c r="AL300" s="1">
        <v>407</v>
      </c>
      <c r="AM300" s="1">
        <f t="shared" si="342"/>
        <v>88.6553788982772</v>
      </c>
      <c r="AN300">
        <f>(AM300/164.1517)*100</f>
        <v>54.008200279544596</v>
      </c>
      <c r="AO300">
        <f>AN300*L300</f>
        <v>61.620598304788004</v>
      </c>
      <c r="AQ300" t="s">
        <v>275</v>
      </c>
      <c r="AR300">
        <f>C300</f>
        <v>153027</v>
      </c>
      <c r="AS300">
        <v>395178</v>
      </c>
      <c r="AT300">
        <v>366569</v>
      </c>
      <c r="AU300">
        <f>AS300+AT300</f>
        <v>761747</v>
      </c>
      <c r="AV300">
        <f>AU300/AR300</f>
        <v>4.977860116188647</v>
      </c>
      <c r="AW300">
        <f>(AV300/4.9)*100</f>
        <v>101.5889819630336</v>
      </c>
      <c r="AX300">
        <f>(P300/99.5)*100</f>
        <v>61.75941985939719</v>
      </c>
      <c r="AY300">
        <f>(P300/99.5)*(4.878634078)*C300</f>
        <v>461072.8152910528</v>
      </c>
      <c r="AZ300">
        <f>AY300-AU300</f>
        <v>-300674.1847089472</v>
      </c>
      <c r="BA300">
        <f>((L300-1)/2)+1</f>
        <v>1.0704744648575764</v>
      </c>
      <c r="BB300">
        <f>BA300*I300</f>
        <v>57.65492284628895</v>
      </c>
      <c r="BC300">
        <f>(BB300/82)*(4.878634078)*C300</f>
        <v>524914.8415215706</v>
      </c>
      <c r="BD300">
        <f t="shared" si="305"/>
        <v>-236832.15847842942</v>
      </c>
      <c r="BF300">
        <f>G300/3</f>
        <v>1201.3333333333333</v>
      </c>
      <c r="BG300">
        <f>AU300/BF300</f>
        <v>634.084628190899</v>
      </c>
      <c r="BH300">
        <f>(BG300/504.1440988)*100</f>
        <v>125.77448187932634</v>
      </c>
      <c r="BJ300">
        <f>(H300/967.9913)*(504.1440988)*(BF300)</f>
        <v>491181.7531298542</v>
      </c>
      <c r="BK300">
        <f>BJ300-AU300</f>
        <v>-270565.2468701458</v>
      </c>
    </row>
    <row r="301" spans="1:63" ht="12">
      <c r="A301" t="s">
        <v>276</v>
      </c>
      <c r="B301" t="s">
        <v>281</v>
      </c>
      <c r="C301" s="1">
        <v>186265</v>
      </c>
      <c r="G301" s="1">
        <v>4034</v>
      </c>
      <c r="H301" s="1">
        <f t="shared" si="244"/>
        <v>721.9105396433398</v>
      </c>
      <c r="I301">
        <f>(H301/1457.59)*100</f>
        <v>49.52768197115374</v>
      </c>
      <c r="J301">
        <v>9.03</v>
      </c>
      <c r="L301">
        <f>((J301-4.7)/(47.464))+1</f>
        <v>1.0912270352266982</v>
      </c>
      <c r="P301">
        <f>I301*L301</f>
        <v>54.04594555903289</v>
      </c>
      <c r="R301" s="1">
        <v>1078</v>
      </c>
      <c r="S301" s="1">
        <f t="shared" si="339"/>
        <v>192.91511198203276</v>
      </c>
      <c r="T301">
        <f>(S301/361.6504)*100</f>
        <v>53.34298316330709</v>
      </c>
      <c r="U301">
        <f>T301*L301</f>
        <v>58.20930536744327</v>
      </c>
      <c r="W301" s="1">
        <v>1390</v>
      </c>
      <c r="X301" s="1">
        <f t="shared" si="340"/>
        <v>248.7495414239569</v>
      </c>
      <c r="Y301">
        <f>(X301/569.2717)*100</f>
        <v>43.69610177775514</v>
      </c>
      <c r="Z301">
        <f>Y301*L301</f>
        <v>47.6823675939038</v>
      </c>
      <c r="AB301" s="1">
        <v>615</v>
      </c>
      <c r="AC301" s="1">
        <f t="shared" si="254"/>
        <v>110.05825034225433</v>
      </c>
      <c r="AD301">
        <f>(AC301/245.5129)*100</f>
        <v>44.82788902019174</v>
      </c>
      <c r="AE301">
        <f>AD301*L301</f>
        <v>48.91740443097529</v>
      </c>
      <c r="AG301" s="1">
        <v>168</v>
      </c>
      <c r="AH301" s="1">
        <f t="shared" si="341"/>
        <v>30.064692776420692</v>
      </c>
      <c r="AI301">
        <f>(AH301/85.59867)*100</f>
        <v>35.122850362535644</v>
      </c>
      <c r="AJ301">
        <f>AI301*L301</f>
        <v>38.32700386982073</v>
      </c>
      <c r="AL301" s="1">
        <v>399</v>
      </c>
      <c r="AM301" s="1">
        <f t="shared" si="342"/>
        <v>71.40364534399914</v>
      </c>
      <c r="AN301">
        <f>(AM301/164.1517)*100</f>
        <v>43.498571957524135</v>
      </c>
      <c r="AO301">
        <f>AN301*L301</f>
        <v>47.466817713804254</v>
      </c>
      <c r="AQ301" t="s">
        <v>276</v>
      </c>
      <c r="AR301">
        <f>C301</f>
        <v>186265</v>
      </c>
      <c r="AS301">
        <v>253000</v>
      </c>
      <c r="AT301">
        <v>204674</v>
      </c>
      <c r="AU301">
        <f>AS301+AT301</f>
        <v>457674</v>
      </c>
      <c r="AV301">
        <f>AU301/AR301</f>
        <v>2.457112178884922</v>
      </c>
      <c r="AW301">
        <f>(AV301/4.9)*100</f>
        <v>50.14514650785554</v>
      </c>
      <c r="AX301">
        <f>(P301/99.5)*100</f>
        <v>54.31753322515868</v>
      </c>
      <c r="AY301">
        <f>(P301/99.5)*(4.878634078)*C301</f>
        <v>493593.6233696475</v>
      </c>
      <c r="AZ301">
        <f>AY301-AU301</f>
        <v>35919.62336964748</v>
      </c>
      <c r="BA301">
        <f>((L301-1)/2)+1</f>
        <v>1.045613517613349</v>
      </c>
      <c r="BB301">
        <f>BA301*I301</f>
        <v>51.78681376509331</v>
      </c>
      <c r="BC301">
        <f>(BB301/82)*(4.878634078)*C301</f>
        <v>573898.1712859945</v>
      </c>
      <c r="BD301">
        <f t="shared" si="305"/>
        <v>116224.17128599447</v>
      </c>
      <c r="BF301">
        <f>G301/3</f>
        <v>1344.6666666666667</v>
      </c>
      <c r="BG301">
        <f>AU301/BF301</f>
        <v>340.36241943480417</v>
      </c>
      <c r="BH301">
        <f>(BG301/504.1440988)*100</f>
        <v>67.51292343696163</v>
      </c>
      <c r="BI301">
        <f>(504.1440988-BG301)*BF301</f>
        <v>220231.76485306668</v>
      </c>
      <c r="BJ301">
        <f>(H301/967.9913)*(504.1440988)*(BF301)</f>
        <v>505569.95350310317</v>
      </c>
      <c r="BK301">
        <f>BJ301-AU301</f>
        <v>47895.95350310317</v>
      </c>
    </row>
    <row r="302" spans="1:39" ht="12">
      <c r="A302" t="s">
        <v>277</v>
      </c>
      <c r="B302" t="s">
        <v>278</v>
      </c>
      <c r="C302">
        <v>177699</v>
      </c>
      <c r="G302">
        <v>4762</v>
      </c>
      <c r="H302" s="2">
        <f t="shared" si="244"/>
        <v>893.2708306368258</v>
      </c>
      <c r="J302">
        <v>13.37</v>
      </c>
      <c r="L302">
        <f>((J302-4.7)/(47.464))+1</f>
        <v>1.1826647564469914</v>
      </c>
      <c r="N302">
        <f>C302*L302</f>
        <v>210158.34455587392</v>
      </c>
      <c r="R302">
        <v>1190</v>
      </c>
      <c r="S302" s="2">
        <f t="shared" si="339"/>
        <v>223.22391609782085</v>
      </c>
      <c r="T302">
        <f>(S302/361.6504)*100</f>
        <v>61.72367460337963</v>
      </c>
      <c r="W302">
        <v>1940</v>
      </c>
      <c r="X302" s="2">
        <f t="shared" si="340"/>
        <v>363.9112581762793</v>
      </c>
      <c r="AB302">
        <v>838</v>
      </c>
      <c r="AC302" s="2">
        <f t="shared" si="254"/>
        <v>157.19465688233097</v>
      </c>
      <c r="AG302">
        <v>173</v>
      </c>
      <c r="AH302" s="2">
        <f t="shared" si="341"/>
        <v>32.4518802394311</v>
      </c>
      <c r="AL302">
        <v>549</v>
      </c>
      <c r="AM302" s="2">
        <f t="shared" si="342"/>
        <v>102.98313440143163</v>
      </c>
    </row>
    <row r="303" spans="2:39" ht="12">
      <c r="B303" t="s">
        <v>279</v>
      </c>
      <c r="C303">
        <v>194740</v>
      </c>
      <c r="G303">
        <v>4115</v>
      </c>
      <c r="H303" s="2">
        <f t="shared" si="244"/>
        <v>704.3579473486016</v>
      </c>
      <c r="J303">
        <v>14.84</v>
      </c>
      <c r="L303">
        <f>((J303-4.7)/(47.464))+1</f>
        <v>1.2136355975054778</v>
      </c>
      <c r="N303">
        <f>C303*L303</f>
        <v>236343.39625821673</v>
      </c>
      <c r="R303">
        <v>1061</v>
      </c>
      <c r="S303" s="2">
        <f t="shared" si="339"/>
        <v>181.60966759097602</v>
      </c>
      <c r="W303">
        <v>1542</v>
      </c>
      <c r="X303" s="2">
        <f t="shared" si="340"/>
        <v>263.9416658108247</v>
      </c>
      <c r="AB303">
        <v>630</v>
      </c>
      <c r="AC303" s="2">
        <f t="shared" si="254"/>
        <v>107.83608914450036</v>
      </c>
      <c r="AG303">
        <v>210</v>
      </c>
      <c r="AH303" s="2">
        <f t="shared" si="341"/>
        <v>35.94536304816678</v>
      </c>
      <c r="AL303">
        <v>426</v>
      </c>
      <c r="AM303" s="2">
        <f t="shared" si="342"/>
        <v>72.91773646913833</v>
      </c>
    </row>
    <row r="304" spans="3:63" ht="12">
      <c r="C304" s="1">
        <f>SUM(C302:C303)</f>
        <v>372439</v>
      </c>
      <c r="G304" s="1">
        <f>SUM(G302:G303)</f>
        <v>8877</v>
      </c>
      <c r="H304" s="1">
        <f t="shared" si="244"/>
        <v>794.4925209228894</v>
      </c>
      <c r="I304">
        <f>(H304/1457.59)*100</f>
        <v>54.50727028333684</v>
      </c>
      <c r="J304">
        <f>(L304-1)*(47.464)+4.7</f>
        <v>14.138630030689587</v>
      </c>
      <c r="L304" s="1">
        <f>N304/C304</f>
        <v>1.1988587146192817</v>
      </c>
      <c r="N304" s="1">
        <f>SUM(N302:N303)</f>
        <v>446501.74081409065</v>
      </c>
      <c r="P304">
        <f>I304*L304</f>
        <v>65.34651598928697</v>
      </c>
      <c r="R304" s="1">
        <f>SUM(R302:R303)</f>
        <v>2251</v>
      </c>
      <c r="S304" s="1">
        <f t="shared" si="339"/>
        <v>201.46475888221516</v>
      </c>
      <c r="T304">
        <f>(S304/361.6504)*100</f>
        <v>55.707047159968624</v>
      </c>
      <c r="U304">
        <f>T304*L304</f>
        <v>66.7848789534357</v>
      </c>
      <c r="W304" s="1">
        <f>SUM(W302:W303)</f>
        <v>3482</v>
      </c>
      <c r="X304" s="1">
        <f t="shared" si="340"/>
        <v>311.6394004566296</v>
      </c>
      <c r="Y304">
        <f>(X304/569.2717)*100</f>
        <v>54.74352588695864</v>
      </c>
      <c r="Z304">
        <f>Y304*L304</f>
        <v>65.62975307856661</v>
      </c>
      <c r="AB304" s="1">
        <f>SUM(AB302:AB303)</f>
        <v>1468</v>
      </c>
      <c r="AC304" s="1">
        <f t="shared" si="254"/>
        <v>131.38616883122694</v>
      </c>
      <c r="AD304">
        <f>(AC304/245.5129)*100</f>
        <v>53.514975722753036</v>
      </c>
      <c r="AE304">
        <f>AD304*L304</f>
        <v>64.15689500786178</v>
      </c>
      <c r="AG304" s="1">
        <f>SUM(AG302:AG303)</f>
        <v>383</v>
      </c>
      <c r="AH304" s="1">
        <f t="shared" si="341"/>
        <v>34.2785440479291</v>
      </c>
      <c r="AI304">
        <f>(AH304/85.59867)*100</f>
        <v>40.045650297988395</v>
      </c>
      <c r="AJ304">
        <f>AI304*L304</f>
        <v>48.009076842339624</v>
      </c>
      <c r="AL304" s="1">
        <f>SUM(AL302:AL303)</f>
        <v>975</v>
      </c>
      <c r="AM304" s="1">
        <f t="shared" si="342"/>
        <v>87.26261213245658</v>
      </c>
      <c r="AN304">
        <f>(AM304/164.1517)*100</f>
        <v>53.15973708006471</v>
      </c>
      <c r="AO304">
        <f>AN304*L304</f>
        <v>63.731014065305345</v>
      </c>
      <c r="AQ304" t="s">
        <v>277</v>
      </c>
      <c r="AR304">
        <f>C304</f>
        <v>372439</v>
      </c>
      <c r="AS304">
        <v>1346206</v>
      </c>
      <c r="AT304">
        <v>295500</v>
      </c>
      <c r="AU304">
        <f>AS304+AT304</f>
        <v>1641706</v>
      </c>
      <c r="AV304">
        <f>AU304/AR304</f>
        <v>4.407986274262362</v>
      </c>
      <c r="AW304">
        <f>(AV304/4.9)*100</f>
        <v>89.95890355637474</v>
      </c>
      <c r="AX304">
        <f>(P304/99.5)*100</f>
        <v>65.67489044149444</v>
      </c>
      <c r="AY304">
        <f>(P304/99.5)*(4.878634078)*C304</f>
        <v>1193308.5544058154</v>
      </c>
      <c r="AZ304">
        <f>AY304-AU304</f>
        <v>-448397.44559418457</v>
      </c>
      <c r="BA304">
        <f>((L304-1)/2)+1</f>
        <v>1.0994293573096408</v>
      </c>
      <c r="BB304">
        <f>BA304*I304</f>
        <v>59.9268931363119</v>
      </c>
      <c r="BC304">
        <f>(BB304/82)*(4.878634078)*C304</f>
        <v>1327887.5748698658</v>
      </c>
      <c r="BD304">
        <f>BC304-AU304</f>
        <v>-313818.4251301342</v>
      </c>
      <c r="BF304">
        <f>G304/3</f>
        <v>2959</v>
      </c>
      <c r="BG304">
        <f>AU304/BF304</f>
        <v>554.817843866171</v>
      </c>
      <c r="BH304">
        <f>(BG304/504.1440988)*100</f>
        <v>110.05144068665848</v>
      </c>
      <c r="BJ304">
        <f>(H304/967.9913)*(504.1440988)*(BF304)</f>
        <v>1224385.033767872</v>
      </c>
      <c r="BK304">
        <f>BJ304-AU304</f>
        <v>-417320.966232128</v>
      </c>
    </row>
    <row r="305" spans="1:63" ht="12">
      <c r="A305" t="s">
        <v>280</v>
      </c>
      <c r="B305" t="s">
        <v>280</v>
      </c>
      <c r="C305" s="1">
        <v>281394</v>
      </c>
      <c r="G305" s="1">
        <v>5587</v>
      </c>
      <c r="H305" s="1">
        <f t="shared" si="244"/>
        <v>661.8241090191451</v>
      </c>
      <c r="I305">
        <f>(H305/1457.59)*100</f>
        <v>45.40536838336879</v>
      </c>
      <c r="J305">
        <v>19.21</v>
      </c>
      <c r="L305">
        <f>((J305-4.7)/(47.464))+1</f>
        <v>1.3057053767065565</v>
      </c>
      <c r="P305">
        <f>I305*L305</f>
        <v>59.28603362950651</v>
      </c>
      <c r="R305" s="1">
        <v>1341</v>
      </c>
      <c r="S305" s="1">
        <f t="shared" si="339"/>
        <v>158.85200110876565</v>
      </c>
      <c r="T305">
        <f>(S305/361.6504)*100</f>
        <v>43.92418786451381</v>
      </c>
      <c r="U305">
        <f>T305*L305</f>
        <v>57.352048262164566</v>
      </c>
      <c r="W305" s="1">
        <v>1969</v>
      </c>
      <c r="X305" s="1">
        <f t="shared" si="340"/>
        <v>233.24354226932107</v>
      </c>
      <c r="Y305">
        <f>(X305/569.2717)*100</f>
        <v>40.972270757411806</v>
      </c>
      <c r="Z305">
        <f>Y305*L305</f>
        <v>53.49771422382941</v>
      </c>
      <c r="AB305" s="1">
        <v>835</v>
      </c>
      <c r="AC305" s="1">
        <f t="shared" si="254"/>
        <v>98.9123198551971</v>
      </c>
      <c r="AD305">
        <f>(AC305/245.5129)*100</f>
        <v>40.2880336858866</v>
      </c>
      <c r="AE305">
        <f>AD305*L305</f>
        <v>52.604302200597004</v>
      </c>
      <c r="AG305" s="1">
        <v>301</v>
      </c>
      <c r="AH305" s="1">
        <f t="shared" si="341"/>
        <v>35.655818295106975</v>
      </c>
      <c r="AI305">
        <f>(AH305/85.59867)*100</f>
        <v>41.65464053951653</v>
      </c>
      <c r="AJ305">
        <f>AI305*L305</f>
        <v>54.38868811722563</v>
      </c>
      <c r="AL305" s="1">
        <v>495</v>
      </c>
      <c r="AM305" s="1">
        <f t="shared" si="342"/>
        <v>58.63664470457792</v>
      </c>
      <c r="AN305">
        <f>(AM305/164.1517)*100</f>
        <v>35.721009715146366</v>
      </c>
      <c r="AO305">
        <f>AN305*L305</f>
        <v>46.64111444645375</v>
      </c>
      <c r="AQ305" t="s">
        <v>280</v>
      </c>
      <c r="AR305">
        <f>C305</f>
        <v>281394</v>
      </c>
      <c r="AS305">
        <v>840392</v>
      </c>
      <c r="AT305">
        <v>286220</v>
      </c>
      <c r="AU305">
        <f>AS305+AT305</f>
        <v>1126612</v>
      </c>
      <c r="AV305">
        <f>AU305/AR305</f>
        <v>4.003681670540239</v>
      </c>
      <c r="AW305">
        <f>(AV305/4.9)*100</f>
        <v>81.70778919469875</v>
      </c>
      <c r="AX305">
        <f>(P305/99.5)*100</f>
        <v>59.58395339648895</v>
      </c>
      <c r="AY305">
        <f>(P305/99.5)*(4.878634078)*C305</f>
        <v>817979.4504970661</v>
      </c>
      <c r="AZ305">
        <f>AY305-AU305</f>
        <v>-308632.54950293386</v>
      </c>
      <c r="BA305">
        <f>((L305-1)/2)+1</f>
        <v>1.1528526883532781</v>
      </c>
      <c r="BB305">
        <f>BA305*I305</f>
        <v>52.34570100643764</v>
      </c>
      <c r="BC305">
        <f>(BB305/82)*(4.878634078)*C305</f>
        <v>876355.3572031036</v>
      </c>
      <c r="BD305">
        <f>BC305-AU305</f>
        <v>-250256.6427968964</v>
      </c>
      <c r="BF305">
        <f>G305/3</f>
        <v>1862.3333333333333</v>
      </c>
      <c r="BG305">
        <f>AU305/BF305</f>
        <v>604.9464829067479</v>
      </c>
      <c r="BH305">
        <f>(BG305/504.1440988)*100</f>
        <v>119.99475632992332</v>
      </c>
      <c r="BJ305">
        <f>(H305/967.9913)*(504.1440988)*(BF305)</f>
        <v>641923.4398367418</v>
      </c>
      <c r="BK305">
        <f>BJ305-AU305</f>
        <v>-484688.5601632582</v>
      </c>
    </row>
    <row r="306" spans="43:62" ht="12">
      <c r="AQ306" s="1" t="s">
        <v>245</v>
      </c>
      <c r="AR306" s="1">
        <f>SUM(AR267:AR305)</f>
        <v>7517906</v>
      </c>
      <c r="AS306" s="1">
        <f>SUM(AS267:AS305)</f>
        <v>21590242</v>
      </c>
      <c r="AT306" s="1">
        <f>SUM(AT267:AT305)</f>
        <v>18421686</v>
      </c>
      <c r="AU306" s="1">
        <f>SUM(AU267:AU305)</f>
        <v>40011928</v>
      </c>
      <c r="AV306" s="1">
        <f>AU306/AR306</f>
        <v>5.322217117372843</v>
      </c>
      <c r="AW306">
        <f>(AV306/4.9)*100</f>
        <v>108.6166758647519</v>
      </c>
      <c r="BE306" s="1">
        <f>SUM(BE267:BE305)</f>
        <v>310831</v>
      </c>
      <c r="BF306" s="1">
        <f>SUM(BF267:BF305)</f>
        <v>55005.333333333336</v>
      </c>
      <c r="BG306">
        <f>AU306/BF306</f>
        <v>727.4190623939496</v>
      </c>
      <c r="BH306">
        <f>(BG306/504.1440988)*100</f>
        <v>144.2879256397932</v>
      </c>
      <c r="BI306" s="1">
        <f>SUM(BI267:BI305)</f>
        <v>1945012.2724695997</v>
      </c>
      <c r="BJ306" s="1">
        <f>SUM(BJ267:BJ305)</f>
        <v>21589459.90209274</v>
      </c>
    </row>
    <row r="308" ht="12">
      <c r="A308" s="1" t="s">
        <v>282</v>
      </c>
    </row>
    <row r="310" spans="1:39" ht="12">
      <c r="A310" t="s">
        <v>283</v>
      </c>
      <c r="B310" t="s">
        <v>284</v>
      </c>
      <c r="C310">
        <v>156919</v>
      </c>
      <c r="G310">
        <v>3418</v>
      </c>
      <c r="H310" s="2">
        <f aca="true" t="shared" si="343" ref="H310:H324">(G310/3)/(C310/100000)</f>
        <v>726.0646150774178</v>
      </c>
      <c r="J310">
        <v>9.56</v>
      </c>
      <c r="L310">
        <f aca="true" t="shared" si="344" ref="L310:L320">((J310-4.7)/(47.464))+1</f>
        <v>1.102393392887241</v>
      </c>
      <c r="N310">
        <f aca="true" t="shared" si="345" ref="N310:N320">C310*L310</f>
        <v>172986.46881847296</v>
      </c>
      <c r="R310">
        <v>920</v>
      </c>
      <c r="S310" s="2">
        <f aca="true" t="shared" si="346" ref="S310:S324">(R310/3)/(C310/100000)</f>
        <v>195.42991394711072</v>
      </c>
      <c r="W310">
        <v>1325</v>
      </c>
      <c r="X310" s="2">
        <f aca="true" t="shared" si="347" ref="X310:X324">(W310/3)/(C310/100000)</f>
        <v>281.461560847741</v>
      </c>
      <c r="AB310">
        <v>660</v>
      </c>
      <c r="AC310" s="2">
        <f aca="true" t="shared" si="348" ref="AC310:AC324">(AB310/3)/(C310/100000)</f>
        <v>140.19972087510115</v>
      </c>
      <c r="AG310">
        <v>138</v>
      </c>
      <c r="AH310" s="2">
        <f aca="true" t="shared" si="349" ref="AH310:AH324">(AG310/3)/(C310/100000)</f>
        <v>29.314487092066607</v>
      </c>
      <c r="AL310">
        <v>386</v>
      </c>
      <c r="AM310" s="2">
        <f aca="true" t="shared" si="350" ref="AM310:AM324">(AL310/3)/(C310/100000)</f>
        <v>81.9955943299834</v>
      </c>
    </row>
    <row r="311" spans="2:39" ht="12">
      <c r="B311" t="s">
        <v>285</v>
      </c>
      <c r="C311">
        <v>111281</v>
      </c>
      <c r="G311">
        <v>3191</v>
      </c>
      <c r="H311" s="2">
        <f t="shared" si="343"/>
        <v>955.8385228984882</v>
      </c>
      <c r="J311">
        <v>9.2</v>
      </c>
      <c r="L311">
        <f t="shared" si="344"/>
        <v>1.0948086971178155</v>
      </c>
      <c r="N311">
        <f t="shared" si="345"/>
        <v>121831.40662396762</v>
      </c>
      <c r="R311">
        <v>765</v>
      </c>
      <c r="S311" s="2">
        <f t="shared" si="346"/>
        <v>229.14963021540063</v>
      </c>
      <c r="W311">
        <v>1214</v>
      </c>
      <c r="X311" s="2">
        <f t="shared" si="347"/>
        <v>363.6439883418253</v>
      </c>
      <c r="AB311">
        <v>539</v>
      </c>
      <c r="AC311" s="2">
        <f t="shared" si="348"/>
        <v>161.45313815176593</v>
      </c>
      <c r="AG311">
        <v>113</v>
      </c>
      <c r="AH311" s="2">
        <f t="shared" si="349"/>
        <v>33.84824603181735</v>
      </c>
      <c r="AL311">
        <v>422</v>
      </c>
      <c r="AM311" s="2">
        <f t="shared" si="350"/>
        <v>126.4067241188223</v>
      </c>
    </row>
    <row r="312" spans="2:39" ht="12">
      <c r="B312" t="s">
        <v>286</v>
      </c>
      <c r="C312">
        <v>116572</v>
      </c>
      <c r="G312">
        <v>3100</v>
      </c>
      <c r="H312" s="2">
        <f t="shared" si="343"/>
        <v>886.433563234167</v>
      </c>
      <c r="J312">
        <v>10.5</v>
      </c>
      <c r="L312">
        <f t="shared" si="344"/>
        <v>1.1221978762851845</v>
      </c>
      <c r="N312">
        <f t="shared" si="345"/>
        <v>130816.85083431653</v>
      </c>
      <c r="R312">
        <v>822</v>
      </c>
      <c r="S312" s="2">
        <f t="shared" si="346"/>
        <v>235.04786741241463</v>
      </c>
      <c r="W312">
        <v>1122</v>
      </c>
      <c r="X312" s="2">
        <f t="shared" si="347"/>
        <v>320.83176062862435</v>
      </c>
      <c r="AB312">
        <v>514</v>
      </c>
      <c r="AC312" s="2">
        <f t="shared" si="348"/>
        <v>146.9764037104393</v>
      </c>
      <c r="AG312">
        <v>135</v>
      </c>
      <c r="AH312" s="2">
        <f t="shared" si="349"/>
        <v>38.60275194729437</v>
      </c>
      <c r="AL312">
        <v>353</v>
      </c>
      <c r="AM312" s="2">
        <f t="shared" si="350"/>
        <v>100.93904768440677</v>
      </c>
    </row>
    <row r="313" spans="2:39" ht="12">
      <c r="B313" t="s">
        <v>287</v>
      </c>
      <c r="C313">
        <v>108484</v>
      </c>
      <c r="G313">
        <v>2989</v>
      </c>
      <c r="H313" s="2">
        <f t="shared" si="343"/>
        <v>918.4150043631627</v>
      </c>
      <c r="J313">
        <v>10.07</v>
      </c>
      <c r="L313">
        <f t="shared" si="344"/>
        <v>1.1131383785605933</v>
      </c>
      <c r="N313">
        <f t="shared" si="345"/>
        <v>120757.7038597674</v>
      </c>
      <c r="R313">
        <v>810</v>
      </c>
      <c r="S313" s="2">
        <f t="shared" si="346"/>
        <v>248.88462814792965</v>
      </c>
      <c r="W313">
        <v>1106</v>
      </c>
      <c r="X313" s="2">
        <f t="shared" si="347"/>
        <v>339.83506016248174</v>
      </c>
      <c r="AB313">
        <v>478</v>
      </c>
      <c r="AC313" s="2">
        <f t="shared" si="348"/>
        <v>146.87265710458072</v>
      </c>
      <c r="AG313">
        <v>123</v>
      </c>
      <c r="AH313" s="2">
        <f t="shared" si="349"/>
        <v>37.79359168172265</v>
      </c>
      <c r="AL313">
        <v>347</v>
      </c>
      <c r="AM313" s="2">
        <f t="shared" si="350"/>
        <v>106.62094563868098</v>
      </c>
    </row>
    <row r="314" spans="2:39" ht="12">
      <c r="B314" t="s">
        <v>288</v>
      </c>
      <c r="C314">
        <v>77268</v>
      </c>
      <c r="G314">
        <v>2396</v>
      </c>
      <c r="H314" s="2">
        <f t="shared" si="343"/>
        <v>1033.6318614001484</v>
      </c>
      <c r="J314">
        <v>18.24</v>
      </c>
      <c r="L314">
        <f t="shared" si="344"/>
        <v>1.2852688353278274</v>
      </c>
      <c r="N314">
        <f t="shared" si="345"/>
        <v>99310.15236811058</v>
      </c>
      <c r="R314">
        <v>651</v>
      </c>
      <c r="S314" s="2">
        <f t="shared" si="346"/>
        <v>280.8407102552156</v>
      </c>
      <c r="W314">
        <v>913</v>
      </c>
      <c r="X314" s="2">
        <f t="shared" si="347"/>
        <v>393.86723266207656</v>
      </c>
      <c r="AB314">
        <v>409</v>
      </c>
      <c r="AC314" s="2">
        <f t="shared" si="348"/>
        <v>176.4421666580387</v>
      </c>
      <c r="AG314">
        <v>105</v>
      </c>
      <c r="AH314" s="2">
        <f t="shared" si="349"/>
        <v>45.29688875084123</v>
      </c>
      <c r="AL314">
        <v>256</v>
      </c>
      <c r="AM314" s="2">
        <f t="shared" si="350"/>
        <v>110.43812876395575</v>
      </c>
    </row>
    <row r="315" spans="2:39" ht="12">
      <c r="B315" t="s">
        <v>289</v>
      </c>
      <c r="C315">
        <v>87840</v>
      </c>
      <c r="G315">
        <v>1760</v>
      </c>
      <c r="H315" s="2">
        <f t="shared" si="343"/>
        <v>667.8809957498482</v>
      </c>
      <c r="J315">
        <v>4.7</v>
      </c>
      <c r="L315">
        <f t="shared" si="344"/>
        <v>1</v>
      </c>
      <c r="N315">
        <f t="shared" si="345"/>
        <v>87840</v>
      </c>
      <c r="R315">
        <v>568</v>
      </c>
      <c r="S315" s="2">
        <f t="shared" si="346"/>
        <v>215.54341226472377</v>
      </c>
      <c r="W315">
        <v>600</v>
      </c>
      <c r="X315" s="2">
        <f t="shared" si="347"/>
        <v>227.68670309653916</v>
      </c>
      <c r="AB315">
        <v>278</v>
      </c>
      <c r="AC315" s="2">
        <f t="shared" si="348"/>
        <v>105.4948391013965</v>
      </c>
      <c r="AG315">
        <v>66</v>
      </c>
      <c r="AH315" s="2">
        <f t="shared" si="349"/>
        <v>25.04553734061931</v>
      </c>
      <c r="AL315">
        <v>164</v>
      </c>
      <c r="AM315" s="2">
        <f t="shared" si="350"/>
        <v>62.23436551305404</v>
      </c>
    </row>
    <row r="316" spans="2:39" ht="12">
      <c r="B316" t="s">
        <v>290</v>
      </c>
      <c r="C316">
        <v>115299</v>
      </c>
      <c r="G316">
        <v>3729</v>
      </c>
      <c r="H316" s="2">
        <f t="shared" si="343"/>
        <v>1078.0665920779886</v>
      </c>
      <c r="J316">
        <v>21.27</v>
      </c>
      <c r="L316">
        <f t="shared" si="344"/>
        <v>1.3491066913871566</v>
      </c>
      <c r="N316">
        <f t="shared" si="345"/>
        <v>155550.65241024777</v>
      </c>
      <c r="R316">
        <v>1079</v>
      </c>
      <c r="S316" s="2">
        <f t="shared" si="346"/>
        <v>311.9425724999061</v>
      </c>
      <c r="W316">
        <v>1385</v>
      </c>
      <c r="X316" s="2">
        <f t="shared" si="347"/>
        <v>400.4082140059035</v>
      </c>
      <c r="AB316">
        <v>632</v>
      </c>
      <c r="AC316" s="2">
        <f t="shared" si="348"/>
        <v>182.71335108428232</v>
      </c>
      <c r="AG316">
        <v>167</v>
      </c>
      <c r="AH316" s="2">
        <f t="shared" si="349"/>
        <v>48.28026840359991</v>
      </c>
      <c r="AL316">
        <v>424</v>
      </c>
      <c r="AM316" s="2">
        <f t="shared" si="350"/>
        <v>122.57984313249321</v>
      </c>
    </row>
    <row r="317" spans="2:39" ht="12">
      <c r="B317" t="s">
        <v>291</v>
      </c>
      <c r="C317">
        <v>171734</v>
      </c>
      <c r="G317">
        <v>6086</v>
      </c>
      <c r="H317" s="2">
        <f t="shared" si="343"/>
        <v>1181.2842341450537</v>
      </c>
      <c r="J317">
        <v>11.65</v>
      </c>
      <c r="L317">
        <f t="shared" si="344"/>
        <v>1.1464267655486262</v>
      </c>
      <c r="N317">
        <f t="shared" si="345"/>
        <v>196880.45415472778</v>
      </c>
      <c r="R317">
        <v>1634</v>
      </c>
      <c r="S317" s="2">
        <f t="shared" si="346"/>
        <v>317.1571538930361</v>
      </c>
      <c r="W317">
        <v>2300</v>
      </c>
      <c r="X317" s="2">
        <f t="shared" si="347"/>
        <v>446.42683840513035</v>
      </c>
      <c r="AB317">
        <v>1024</v>
      </c>
      <c r="AC317" s="2">
        <f t="shared" si="348"/>
        <v>198.7569924029798</v>
      </c>
      <c r="AG317">
        <v>196</v>
      </c>
      <c r="AH317" s="2">
        <f t="shared" si="349"/>
        <v>38.04333057713285</v>
      </c>
      <c r="AL317">
        <v>704</v>
      </c>
      <c r="AM317" s="2">
        <f t="shared" si="350"/>
        <v>136.6454322770486</v>
      </c>
    </row>
    <row r="318" spans="2:39" ht="12">
      <c r="B318" t="s">
        <v>292</v>
      </c>
      <c r="C318">
        <v>89240</v>
      </c>
      <c r="G318">
        <v>1937</v>
      </c>
      <c r="H318" s="2">
        <f t="shared" si="343"/>
        <v>723.5171074256685</v>
      </c>
      <c r="J318">
        <v>10.73</v>
      </c>
      <c r="L318">
        <f t="shared" si="344"/>
        <v>1.127043654137873</v>
      </c>
      <c r="N318">
        <f t="shared" si="345"/>
        <v>100577.37569526379</v>
      </c>
      <c r="R318">
        <v>483</v>
      </c>
      <c r="S318" s="2">
        <f t="shared" si="346"/>
        <v>180.41237113402062</v>
      </c>
      <c r="W318">
        <v>664</v>
      </c>
      <c r="X318" s="2">
        <f t="shared" si="347"/>
        <v>248.0203197370387</v>
      </c>
      <c r="AB318">
        <v>332</v>
      </c>
      <c r="AC318" s="2">
        <f t="shared" si="348"/>
        <v>124.01015986851935</v>
      </c>
      <c r="AG318">
        <v>86</v>
      </c>
      <c r="AH318" s="2">
        <f t="shared" si="349"/>
        <v>32.12311370088152</v>
      </c>
      <c r="AL318">
        <v>168</v>
      </c>
      <c r="AM318" s="2">
        <f t="shared" si="350"/>
        <v>62.75212909009413</v>
      </c>
    </row>
    <row r="319" spans="2:39" ht="12">
      <c r="B319" t="s">
        <v>293</v>
      </c>
      <c r="C319">
        <v>112320</v>
      </c>
      <c r="G319">
        <v>2996</v>
      </c>
      <c r="H319" s="2">
        <f t="shared" si="343"/>
        <v>889.1263057929724</v>
      </c>
      <c r="J319">
        <v>9.46</v>
      </c>
      <c r="L319">
        <f t="shared" si="344"/>
        <v>1.1002865329512894</v>
      </c>
      <c r="N319">
        <f t="shared" si="345"/>
        <v>123584.18338108883</v>
      </c>
      <c r="R319">
        <v>753</v>
      </c>
      <c r="S319" s="2">
        <f t="shared" si="346"/>
        <v>223.46866096866097</v>
      </c>
      <c r="W319">
        <v>1067</v>
      </c>
      <c r="X319" s="2">
        <f t="shared" si="347"/>
        <v>316.6547958214625</v>
      </c>
      <c r="AB319">
        <v>469</v>
      </c>
      <c r="AC319" s="2">
        <f t="shared" si="348"/>
        <v>139.18566001899336</v>
      </c>
      <c r="AG319">
        <v>134</v>
      </c>
      <c r="AH319" s="2">
        <f t="shared" si="349"/>
        <v>39.7673314339981</v>
      </c>
      <c r="AL319">
        <v>332</v>
      </c>
      <c r="AM319" s="2">
        <f t="shared" si="350"/>
        <v>98.52801519468187</v>
      </c>
    </row>
    <row r="320" spans="2:39" ht="12">
      <c r="B320" t="s">
        <v>294</v>
      </c>
      <c r="C320">
        <v>112517</v>
      </c>
      <c r="G320">
        <v>3171</v>
      </c>
      <c r="H320" s="2">
        <f t="shared" si="343"/>
        <v>939.4135997227086</v>
      </c>
      <c r="J320">
        <v>7.17</v>
      </c>
      <c r="L320">
        <f t="shared" si="344"/>
        <v>1.052039440418001</v>
      </c>
      <c r="N320">
        <f t="shared" si="345"/>
        <v>118372.32171751221</v>
      </c>
      <c r="R320">
        <v>839</v>
      </c>
      <c r="S320" s="2">
        <f t="shared" si="346"/>
        <v>248.55503316535874</v>
      </c>
      <c r="W320">
        <v>1091</v>
      </c>
      <c r="X320" s="2">
        <f t="shared" si="347"/>
        <v>323.2104185737859</v>
      </c>
      <c r="AB320">
        <v>500</v>
      </c>
      <c r="AC320" s="2">
        <f t="shared" si="348"/>
        <v>148.12576469926026</v>
      </c>
      <c r="AG320">
        <v>113</v>
      </c>
      <c r="AH320" s="2">
        <f t="shared" si="349"/>
        <v>33.476422822032816</v>
      </c>
      <c r="AL320">
        <v>305</v>
      </c>
      <c r="AM320" s="2">
        <f t="shared" si="350"/>
        <v>90.35671646654876</v>
      </c>
    </row>
    <row r="321" spans="3:63" ht="12">
      <c r="C321" s="1">
        <f>SUM(C310:C320)</f>
        <v>1259474</v>
      </c>
      <c r="G321" s="1">
        <f>SUM(G310:G320)</f>
        <v>34773</v>
      </c>
      <c r="H321" s="1">
        <f t="shared" si="343"/>
        <v>920.3048256653175</v>
      </c>
      <c r="I321">
        <f>(H321/1457.59)*100</f>
        <v>63.138799365069566</v>
      </c>
      <c r="J321">
        <f>(L321-1)*(47.464)+4.7</f>
        <v>11.07012702128031</v>
      </c>
      <c r="L321" s="1">
        <f>N321/C321</f>
        <v>1.1342096540805728</v>
      </c>
      <c r="N321" s="1">
        <f>SUM(N310:N320)</f>
        <v>1428507.5698634754</v>
      </c>
      <c r="P321">
        <f>I321*L321</f>
        <v>71.61263578691825</v>
      </c>
      <c r="R321" s="1">
        <f>SUM(R310:R320)</f>
        <v>9324</v>
      </c>
      <c r="S321" s="1">
        <f t="shared" si="346"/>
        <v>246.769683216962</v>
      </c>
      <c r="T321">
        <f>(S321/361.6504)*100</f>
        <v>68.23431778783102</v>
      </c>
      <c r="U321">
        <f>T321*L321</f>
        <v>77.3920219745597</v>
      </c>
      <c r="W321" s="1">
        <f>SUM(W310:W320)</f>
        <v>12787</v>
      </c>
      <c r="X321" s="1">
        <f t="shared" si="347"/>
        <v>338.4217009111211</v>
      </c>
      <c r="Y321">
        <f>(X321/569.2717)*100</f>
        <v>59.44818632493431</v>
      </c>
      <c r="Z321">
        <f>Y321*L321</f>
        <v>67.42670684732119</v>
      </c>
      <c r="AB321" s="1">
        <f>SUM(AB310:AB320)</f>
        <v>5835</v>
      </c>
      <c r="AC321" s="1">
        <f t="shared" si="348"/>
        <v>154.42954757303445</v>
      </c>
      <c r="AD321">
        <f>(AC321/245.5129)*100</f>
        <v>62.900787524009715</v>
      </c>
      <c r="AE321">
        <f>AD321*L321</f>
        <v>71.34268045900266</v>
      </c>
      <c r="AG321" s="1">
        <f>SUM(AG310:AG320)</f>
        <v>1376</v>
      </c>
      <c r="AH321" s="1">
        <f t="shared" si="349"/>
        <v>36.417319187745576</v>
      </c>
      <c r="AI321">
        <f>(AH321/85.59867)*100</f>
        <v>42.54425820838756</v>
      </c>
      <c r="AJ321">
        <f>AI321*L321</f>
        <v>48.25410838564983</v>
      </c>
      <c r="AL321" s="1">
        <f>SUM(AL310:AL320)</f>
        <v>3861</v>
      </c>
      <c r="AM321" s="1">
        <f t="shared" si="350"/>
        <v>102.18551554061457</v>
      </c>
      <c r="AN321">
        <f>(AM321/164.1517)*100</f>
        <v>62.25065932342739</v>
      </c>
      <c r="AO321">
        <f>AN321*L321</f>
        <v>70.60529877751217</v>
      </c>
      <c r="AQ321" t="s">
        <v>283</v>
      </c>
      <c r="AR321">
        <f>C321</f>
        <v>1259474</v>
      </c>
      <c r="AS321">
        <v>2380000</v>
      </c>
      <c r="AT321">
        <v>5034000</v>
      </c>
      <c r="AU321">
        <f>AS321+AT321</f>
        <v>7414000</v>
      </c>
      <c r="AV321">
        <f>AU321/AR321</f>
        <v>5.8865843995191645</v>
      </c>
      <c r="AW321">
        <f>(AV321/4.9)*100</f>
        <v>120.1343755003911</v>
      </c>
      <c r="AX321">
        <f>(P321/99.5)*100</f>
        <v>71.9724982783098</v>
      </c>
      <c r="AY321">
        <f>(P321/99.5)*(4.878634078)*C321</f>
        <v>4422359.352460498</v>
      </c>
      <c r="AZ321">
        <f>AY321-AU321</f>
        <v>-2991640.647539502</v>
      </c>
      <c r="BA321">
        <f>((L321-1)/2)+1</f>
        <v>1.0671048270402865</v>
      </c>
      <c r="BB321">
        <f>BA321*I321</f>
        <v>67.37571757599392</v>
      </c>
      <c r="BC321">
        <f>(BB321/82)*(4.878634078)*C321</f>
        <v>5048670.213277185</v>
      </c>
      <c r="BD321">
        <f>BC321-AU321</f>
        <v>-2365329.7867228147</v>
      </c>
      <c r="BF321">
        <f>G321/3</f>
        <v>11591</v>
      </c>
      <c r="BG321">
        <f>AU321/BF321</f>
        <v>639.6341989474593</v>
      </c>
      <c r="BH321">
        <f>(BG321/504.1440988)*100</f>
        <v>126.87527246078305</v>
      </c>
      <c r="BJ321">
        <f>(H321/967.9913)*(504.1440988)*(BF321)</f>
        <v>5555662.296211599</v>
      </c>
      <c r="BK321">
        <f>BJ321-AU321</f>
        <v>-1858337.7037884006</v>
      </c>
    </row>
    <row r="322" spans="1:63" ht="12">
      <c r="A322" t="s">
        <v>295</v>
      </c>
      <c r="B322" t="s">
        <v>296</v>
      </c>
      <c r="C322" s="1">
        <v>221969</v>
      </c>
      <c r="G322" s="1">
        <v>5944</v>
      </c>
      <c r="H322" s="1">
        <f t="shared" si="343"/>
        <v>892.6171372278711</v>
      </c>
      <c r="I322">
        <f>(H322/1457.59)*100</f>
        <v>61.23924678598722</v>
      </c>
      <c r="J322">
        <v>23.29</v>
      </c>
      <c r="L322">
        <f>((J322-4.7)/(47.464))+1</f>
        <v>1.391665262093376</v>
      </c>
      <c r="P322">
        <f>I322*L322</f>
        <v>85.22453242882185</v>
      </c>
      <c r="R322" s="1">
        <v>1526</v>
      </c>
      <c r="S322" s="1">
        <f t="shared" si="346"/>
        <v>229.161129106617</v>
      </c>
      <c r="T322">
        <f>(S322/361.6504)*100</f>
        <v>63.36537415875028</v>
      </c>
      <c r="U322">
        <f>T322*L322</f>
        <v>88.18339003628205</v>
      </c>
      <c r="W322" s="1">
        <v>2157</v>
      </c>
      <c r="X322" s="1">
        <f t="shared" si="347"/>
        <v>323.9191058210831</v>
      </c>
      <c r="Y322">
        <f>(X322/569.2717)*100</f>
        <v>56.900616317495334</v>
      </c>
      <c r="Z322">
        <f>Y322*L322</f>
        <v>79.18661112076177</v>
      </c>
      <c r="AB322" s="1">
        <v>1068</v>
      </c>
      <c r="AC322" s="1">
        <f t="shared" si="348"/>
        <v>160.38275615063364</v>
      </c>
      <c r="AD322">
        <f>(AC322/245.5129)*100</f>
        <v>65.32559232147625</v>
      </c>
      <c r="AE322">
        <f>AD322*L322</f>
        <v>90.91135755947228</v>
      </c>
      <c r="AG322" s="1">
        <v>315</v>
      </c>
      <c r="AH322" s="1">
        <f t="shared" si="349"/>
        <v>47.303902797237456</v>
      </c>
      <c r="AI322">
        <f>(AH322/85.59867)*100</f>
        <v>55.262427321870135</v>
      </c>
      <c r="AJ322">
        <f>AI322*L322</f>
        <v>76.90680040280655</v>
      </c>
      <c r="AL322" s="1">
        <v>584</v>
      </c>
      <c r="AM322" s="1">
        <f t="shared" si="350"/>
        <v>87.69993407487833</v>
      </c>
      <c r="AN322">
        <f>(AM322/164.1517)*100</f>
        <v>53.42615036876154</v>
      </c>
      <c r="AO322">
        <f>AN322*L322</f>
        <v>74.35131755558265</v>
      </c>
      <c r="AQ322" t="s">
        <v>295</v>
      </c>
      <c r="AR322">
        <f>C322</f>
        <v>221969</v>
      </c>
      <c r="AS322">
        <v>0</v>
      </c>
      <c r="AT322">
        <v>1286640</v>
      </c>
      <c r="AU322">
        <f>AS322+AT322</f>
        <v>1286640</v>
      </c>
      <c r="AV322">
        <f>AU322/AR322</f>
        <v>5.796485094765485</v>
      </c>
      <c r="AW322">
        <f>(AV322/4.9)*100</f>
        <v>118.29561417888743</v>
      </c>
      <c r="AX322">
        <f>(P322/99.5)*100</f>
        <v>85.65279641087623</v>
      </c>
      <c r="AY322">
        <f>(P322/99.5)*(4.878634078)*C322</f>
        <v>927538.8669283867</v>
      </c>
      <c r="AZ322">
        <f>AY322-AU322</f>
        <v>-359101.13307161327</v>
      </c>
      <c r="BA322">
        <f>((L322-1)/2)+1</f>
        <v>1.195832631046688</v>
      </c>
      <c r="BB322">
        <f>BA322*I322</f>
        <v>73.23188960740453</v>
      </c>
      <c r="BC322">
        <f>(BB322/82)*(4.878634078)*C322</f>
        <v>967112.4153270081</v>
      </c>
      <c r="BD322">
        <f>BC322-AU322</f>
        <v>-319527.5846729919</v>
      </c>
      <c r="BF322">
        <f>G322/3</f>
        <v>1981.3333333333333</v>
      </c>
      <c r="BG322">
        <f>AU322/BF322</f>
        <v>649.3808882907133</v>
      </c>
      <c r="BH322">
        <f>(BG322/504.1440988)*100</f>
        <v>128.8085866394978</v>
      </c>
      <c r="BJ322">
        <f>(H322/967.9913)*(504.1440988)*(BF322)</f>
        <v>921098.3419109585</v>
      </c>
      <c r="BK322">
        <f>BJ322-AU322</f>
        <v>-365541.6580890415</v>
      </c>
    </row>
    <row r="323" spans="1:63" ht="12">
      <c r="A323" t="s">
        <v>297</v>
      </c>
      <c r="B323" t="s">
        <v>298</v>
      </c>
      <c r="C323" s="1">
        <v>189599</v>
      </c>
      <c r="G323" s="1">
        <v>5516</v>
      </c>
      <c r="H323" s="1">
        <f t="shared" si="343"/>
        <v>969.7660149403039</v>
      </c>
      <c r="I323">
        <f>(H323/1457.59)*100</f>
        <v>66.53215341353219</v>
      </c>
      <c r="J323">
        <v>25.4</v>
      </c>
      <c r="L323">
        <f>((J323-4.7)/(47.464))+1</f>
        <v>1.4361200067419517</v>
      </c>
      <c r="P323">
        <f>I323*L323</f>
        <v>95.54815660879841</v>
      </c>
      <c r="R323" s="1">
        <v>1337</v>
      </c>
      <c r="S323" s="1">
        <f t="shared" si="346"/>
        <v>235.05749854517518</v>
      </c>
      <c r="T323">
        <f>(S323/361.6504)*100</f>
        <v>64.99578005310521</v>
      </c>
      <c r="U323">
        <f>T323*L323</f>
        <v>93.34174008806386</v>
      </c>
      <c r="W323" s="1">
        <v>2168</v>
      </c>
      <c r="X323" s="1">
        <f t="shared" si="347"/>
        <v>381.1553155167836</v>
      </c>
      <c r="Y323">
        <f>(X323/569.2717)*100</f>
        <v>66.95490317132989</v>
      </c>
      <c r="Z323">
        <f>Y323*L323</f>
        <v>96.155275993817</v>
      </c>
      <c r="AB323" s="1">
        <v>1036</v>
      </c>
      <c r="AC323" s="1">
        <f t="shared" si="348"/>
        <v>182.13879468421948</v>
      </c>
      <c r="AD323">
        <f>(AC323/245.5129)*100</f>
        <v>74.18705684476029</v>
      </c>
      <c r="AE323">
        <f>AD323*L323</f>
        <v>106.5415165760627</v>
      </c>
      <c r="AG323" s="1">
        <v>260</v>
      </c>
      <c r="AH323" s="1">
        <f t="shared" si="349"/>
        <v>45.71050831843347</v>
      </c>
      <c r="AI323">
        <f>(AH323/85.59867)*100</f>
        <v>53.40095625134534</v>
      </c>
      <c r="AJ323">
        <f>AI323*L323</f>
        <v>76.69018165170874</v>
      </c>
      <c r="AL323" s="1">
        <v>647</v>
      </c>
      <c r="AM323" s="1">
        <f t="shared" si="350"/>
        <v>113.74884185394788</v>
      </c>
      <c r="AN323">
        <f>(AM323/164.1517)*100</f>
        <v>69.29495208026958</v>
      </c>
      <c r="AO323">
        <f>AN323*L323</f>
        <v>99.51586704869997</v>
      </c>
      <c r="AQ323" t="s">
        <v>297</v>
      </c>
      <c r="AR323">
        <f>C323</f>
        <v>189599</v>
      </c>
      <c r="AS323">
        <v>217992</v>
      </c>
      <c r="AT323">
        <v>696673</v>
      </c>
      <c r="AU323">
        <f>AS323+AT323</f>
        <v>914665</v>
      </c>
      <c r="AV323">
        <f>AU323/AR323</f>
        <v>4.824207933586147</v>
      </c>
      <c r="AW323">
        <f>(AV323/4.9)*100</f>
        <v>98.45322313441116</v>
      </c>
      <c r="AX323">
        <f>(P323/99.5)*100</f>
        <v>96.02829809929489</v>
      </c>
      <c r="AY323">
        <f>(P323/99.5)*(4.878634078)*C323</f>
        <v>888246.5297836552</v>
      </c>
      <c r="AZ323">
        <f>AY323-AU323</f>
        <v>-26418.47021634481</v>
      </c>
      <c r="BA323">
        <f>((L323-1)/2)+1</f>
        <v>1.2180600033709759</v>
      </c>
      <c r="BB323">
        <f>BA323*I323</f>
        <v>81.0401550111653</v>
      </c>
      <c r="BC323">
        <f>(BB323/82)*(4.878634078)*C323</f>
        <v>914156.8084817622</v>
      </c>
      <c r="BD323">
        <f>BC323-AU323</f>
        <v>-508.1915182378143</v>
      </c>
      <c r="BF323">
        <f>G323/3</f>
        <v>1838.6666666666667</v>
      </c>
      <c r="BG323">
        <f>AU323/BF323</f>
        <v>497.461022480058</v>
      </c>
      <c r="BH323">
        <f>(BG323/504.1440988)*100</f>
        <v>98.67437180444053</v>
      </c>
      <c r="BI323">
        <f>(504.1440988-BG323)*BF323</f>
        <v>12287.949660266724</v>
      </c>
      <c r="BJ323">
        <f>(H323/967.9913)*(504.1440988)*(BF323)</f>
        <v>928652.4249021627</v>
      </c>
      <c r="BK323">
        <f>BJ323-AU323</f>
        <v>13987.424902162747</v>
      </c>
    </row>
    <row r="324" spans="1:63" ht="12">
      <c r="A324" t="s">
        <v>299</v>
      </c>
      <c r="B324" t="s">
        <v>299</v>
      </c>
      <c r="C324" s="1">
        <v>140015</v>
      </c>
      <c r="G324" s="1">
        <v>5154</v>
      </c>
      <c r="H324" s="1">
        <f t="shared" si="343"/>
        <v>1227.0113916366104</v>
      </c>
      <c r="I324">
        <f>(H324/1457.59)*100</f>
        <v>84.18083217067971</v>
      </c>
      <c r="J324">
        <v>22.36</v>
      </c>
      <c r="L324">
        <f>((J324-4.7)/(47.464))+1</f>
        <v>1.3720714646890275</v>
      </c>
      <c r="P324">
        <f>I324*L324</f>
        <v>115.50211769516571</v>
      </c>
      <c r="R324" s="1">
        <v>1324</v>
      </c>
      <c r="S324" s="1">
        <f t="shared" si="346"/>
        <v>315.2043233463081</v>
      </c>
      <c r="T324">
        <f>(S324/361.6504)*100</f>
        <v>87.157189193295</v>
      </c>
      <c r="U324">
        <f>T324*L324</f>
        <v>119.58589223462295</v>
      </c>
      <c r="W324" s="1">
        <v>1921</v>
      </c>
      <c r="X324" s="1">
        <f t="shared" si="347"/>
        <v>457.3319525288957</v>
      </c>
      <c r="Y324">
        <f>(X324/569.2717)*100</f>
        <v>80.33632315270471</v>
      </c>
      <c r="Z324">
        <f>Y324*L324</f>
        <v>110.22717657586259</v>
      </c>
      <c r="AB324" s="1">
        <v>917</v>
      </c>
      <c r="AC324" s="1">
        <f t="shared" si="348"/>
        <v>218.30994298229953</v>
      </c>
      <c r="AD324">
        <f>(AC324/245.5129)*100</f>
        <v>88.91994798737643</v>
      </c>
      <c r="AE324">
        <f>AD324*L324</f>
        <v>122.00452327511172</v>
      </c>
      <c r="AG324" s="1">
        <v>205</v>
      </c>
      <c r="AH324" s="1">
        <f t="shared" si="349"/>
        <v>48.804294777940456</v>
      </c>
      <c r="AI324">
        <f>(AH324/85.59867)*100</f>
        <v>57.015248926111184</v>
      </c>
      <c r="AJ324">
        <f>AI324*L324</f>
        <v>78.22899610365887</v>
      </c>
      <c r="AL324" s="1">
        <v>474</v>
      </c>
      <c r="AM324" s="1">
        <f t="shared" si="350"/>
        <v>112.84505231582331</v>
      </c>
      <c r="AN324">
        <f>(AM324/164.1517)*100</f>
        <v>68.74437018673783</v>
      </c>
      <c r="AO324">
        <f>AN324*L324</f>
        <v>94.32218869124209</v>
      </c>
      <c r="AQ324" t="s">
        <v>299</v>
      </c>
      <c r="AR324">
        <f>C324</f>
        <v>140015</v>
      </c>
      <c r="AS324">
        <v>1440000</v>
      </c>
      <c r="AT324">
        <v>434168</v>
      </c>
      <c r="AU324">
        <f>AS324+AT324</f>
        <v>1874168</v>
      </c>
      <c r="AV324">
        <f>AU324/AR324</f>
        <v>13.385480127129236</v>
      </c>
      <c r="AW324">
        <f>(AV324/4.9)*100</f>
        <v>273.173063818964</v>
      </c>
      <c r="AX324">
        <f>(P324/99.5)*100</f>
        <v>116.08253034690021</v>
      </c>
      <c r="AY324">
        <f>(P324/99.5)*(4.878634078)*C324</f>
        <v>792938.8124034607</v>
      </c>
      <c r="AZ324">
        <f>AY324-AU324</f>
        <v>-1081229.1875965393</v>
      </c>
      <c r="BA324">
        <f>((L324-1)/2)+1</f>
        <v>1.1860357323445139</v>
      </c>
      <c r="BB324">
        <f>BA324*I324</f>
        <v>99.84147493292272</v>
      </c>
      <c r="BC324">
        <f>(BB324/82)*(4.878634078)*C324</f>
        <v>831706.2125744588</v>
      </c>
      <c r="BD324">
        <f>BC324-AU324</f>
        <v>-1042461.7874255412</v>
      </c>
      <c r="BF324">
        <f>G324/3</f>
        <v>1718</v>
      </c>
      <c r="BG324">
        <f>AU324/BF324</f>
        <v>1090.9010477299184</v>
      </c>
      <c r="BH324">
        <f>(BG324/504.1440988)*100</f>
        <v>216.38675337598107</v>
      </c>
      <c r="BJ324">
        <f>(H324/967.9913)*(504.1440988)*(BF324)</f>
        <v>1097880.28959798</v>
      </c>
      <c r="BK324">
        <f>BJ324-AU324</f>
        <v>-776287.71040202</v>
      </c>
    </row>
    <row r="325" spans="1:19" ht="12">
      <c r="A325" t="s">
        <v>300</v>
      </c>
      <c r="D325" t="s">
        <v>301</v>
      </c>
      <c r="H325" s="2"/>
      <c r="S325" s="2"/>
    </row>
    <row r="326" spans="4:19" ht="12">
      <c r="D326" t="s">
        <v>302</v>
      </c>
      <c r="H326" s="2"/>
      <c r="S326" s="2"/>
    </row>
    <row r="327" spans="4:19" ht="12">
      <c r="D327" t="s">
        <v>303</v>
      </c>
      <c r="H327" s="2"/>
      <c r="S327" s="2"/>
    </row>
    <row r="328" spans="4:19" ht="12">
      <c r="D328" t="s">
        <v>304</v>
      </c>
      <c r="H328" s="2"/>
      <c r="S328" s="2"/>
    </row>
    <row r="329" spans="4:19" ht="12">
      <c r="D329" t="s">
        <v>305</v>
      </c>
      <c r="H329" s="2"/>
      <c r="S329" s="2"/>
    </row>
    <row r="330" spans="5:63" ht="12">
      <c r="E330" s="1">
        <v>602383</v>
      </c>
      <c r="G330" s="1">
        <v>14851</v>
      </c>
      <c r="H330" s="1">
        <f>(G330/3)/(E330/100000)</f>
        <v>821.7916729611115</v>
      </c>
      <c r="I330">
        <f>(H330/1457.59)*100</f>
        <v>56.38016677948611</v>
      </c>
      <c r="K330">
        <v>10.8</v>
      </c>
      <c r="L330">
        <f>((K330-4.7)/(47.464))+1</f>
        <v>1.128518456093039</v>
      </c>
      <c r="N330" s="1"/>
      <c r="P330">
        <f>I330*L330</f>
        <v>63.62605876825371</v>
      </c>
      <c r="R330" s="1">
        <v>3981</v>
      </c>
      <c r="S330" s="1">
        <f>(R330/3)/(E330/100000)</f>
        <v>220.2917413008003</v>
      </c>
      <c r="T330">
        <f>(S330/361.6504)*100</f>
        <v>60.912898561926184</v>
      </c>
      <c r="U330">
        <f>T330*L330</f>
        <v>68.74133024125683</v>
      </c>
      <c r="W330" s="1">
        <v>5160</v>
      </c>
      <c r="X330" s="1">
        <f>(W330/3)/(E330/100000)</f>
        <v>285.5326262527329</v>
      </c>
      <c r="Y330">
        <f>(X330/569.2717)*100</f>
        <v>50.15753044683811</v>
      </c>
      <c r="Z330">
        <f>Y330*L330</f>
        <v>56.60369882130534</v>
      </c>
      <c r="AB330" s="1">
        <v>2431</v>
      </c>
      <c r="AC330" s="1">
        <f>(AB330/3)/(E330/100000)</f>
        <v>134.52128186441738</v>
      </c>
      <c r="AD330">
        <f>(AC330/245.5129)*100</f>
        <v>54.791940409003914</v>
      </c>
      <c r="AE330">
        <f>AD330*L330</f>
        <v>61.83371599671089</v>
      </c>
      <c r="AG330" s="1">
        <v>608</v>
      </c>
      <c r="AH330" s="1">
        <f>(AG330/3)/(E330/100000)</f>
        <v>33.644154411174725</v>
      </c>
      <c r="AI330">
        <f>(AH330/85.59867)*100</f>
        <v>39.30452939417719</v>
      </c>
      <c r="AJ330">
        <f>AI330*L330</f>
        <v>44.35588682938031</v>
      </c>
      <c r="AL330" s="1">
        <v>1479</v>
      </c>
      <c r="AM330" s="1">
        <f>(AL330/3)/(E330/100000)</f>
        <v>81.84161903639378</v>
      </c>
      <c r="AN330">
        <f>(AM330/164.1517)*100</f>
        <v>49.8573082315893</v>
      </c>
      <c r="AO330">
        <f>AN330*L330</f>
        <v>56.264892510467924</v>
      </c>
      <c r="AQ330" t="s">
        <v>300</v>
      </c>
      <c r="AR330">
        <f>E330</f>
        <v>602383</v>
      </c>
      <c r="AS330">
        <v>1031083</v>
      </c>
      <c r="AT330">
        <v>1141219</v>
      </c>
      <c r="AU330">
        <f>AS330+AT330</f>
        <v>2172302</v>
      </c>
      <c r="AV330">
        <f>AU330/AR330</f>
        <v>3.6061807853143266</v>
      </c>
      <c r="AW330">
        <f>(AV330/4.9)*100</f>
        <v>73.59552623090462</v>
      </c>
      <c r="AX330">
        <f>(P330/99.5)*100</f>
        <v>63.94578770678765</v>
      </c>
      <c r="AY330">
        <f>(P330/99.5)*(4.878634078)*E330</f>
        <v>1879242.7941057088</v>
      </c>
      <c r="AZ330">
        <f>AY330-AU330</f>
        <v>-293059.20589429117</v>
      </c>
      <c r="BA330">
        <f>((L330-1)/2)+1</f>
        <v>1.0642592280465195</v>
      </c>
      <c r="BB330">
        <f>BA330*I330</f>
        <v>60.00311277386991</v>
      </c>
      <c r="BC330">
        <f>(BB330/82)*(4.878634078)*E330</f>
        <v>2150457.5822892627</v>
      </c>
      <c r="BD330">
        <f>BC330-AU330</f>
        <v>-21844.417710737325</v>
      </c>
      <c r="BE330">
        <v>16484</v>
      </c>
      <c r="BF330">
        <f>G330/3</f>
        <v>4950.333333333333</v>
      </c>
      <c r="BG330">
        <f>AU330/BF330</f>
        <v>438.81933876506633</v>
      </c>
      <c r="BH330">
        <f>(BG330/504.1440988)*100</f>
        <v>87.04244278760292</v>
      </c>
      <c r="BI330">
        <f>(504.1440988-BG330)*BF330</f>
        <v>323379.33709293325</v>
      </c>
      <c r="BJ330">
        <f>(H330/967.9913)*(504.1440988)*(BF330)</f>
        <v>2118748.5271690204</v>
      </c>
      <c r="BK330">
        <f>BJ330-AU330</f>
        <v>-53553.47283097962</v>
      </c>
    </row>
    <row r="331" spans="1:63" ht="12">
      <c r="A331" t="s">
        <v>306</v>
      </c>
      <c r="D331" t="s">
        <v>306</v>
      </c>
      <c r="E331" s="1">
        <v>223904</v>
      </c>
      <c r="G331">
        <v>4760</v>
      </c>
      <c r="H331" s="1">
        <f>(G331/3)/(E331/100000)</f>
        <v>708.6370349197275</v>
      </c>
      <c r="I331">
        <f>(H331/1457.59)*100</f>
        <v>48.617034620141986</v>
      </c>
      <c r="K331">
        <v>15.436</v>
      </c>
      <c r="L331">
        <f>((K331-4.7)/(47.464))+1</f>
        <v>1.2261924827237485</v>
      </c>
      <c r="P331">
        <f>I331*L331</f>
        <v>59.61384238353833</v>
      </c>
      <c r="R331" s="1">
        <v>1299</v>
      </c>
      <c r="S331" s="1">
        <f>(R331/3)/(E331/100000)</f>
        <v>193.38645133628697</v>
      </c>
      <c r="T331">
        <f>(S331/361.6504)*100</f>
        <v>53.47331327057483</v>
      </c>
      <c r="U331">
        <f>T331*L331</f>
        <v>65.56857475871091</v>
      </c>
      <c r="W331" s="1">
        <v>1656</v>
      </c>
      <c r="X331" s="1">
        <f>(W331/3)/(E331/100000)</f>
        <v>246.5342289552665</v>
      </c>
      <c r="Y331">
        <f>(X331/569.2717)*100</f>
        <v>43.306953244868225</v>
      </c>
      <c r="Z331">
        <f>Y331*L331</f>
        <v>53.102660518526264</v>
      </c>
      <c r="AB331" s="1">
        <v>849</v>
      </c>
      <c r="AC331" s="1">
        <f>(AB331/3)/(E331/100000)</f>
        <v>126.39345433757323</v>
      </c>
      <c r="AD331">
        <f>(AC331/245.5129)*100</f>
        <v>51.48139032106794</v>
      </c>
      <c r="AE331">
        <f>AD331*L331</f>
        <v>63.126093811860656</v>
      </c>
      <c r="AG331" s="1">
        <v>272</v>
      </c>
      <c r="AH331" s="1">
        <f>(AG331/3)/(E331/100000)</f>
        <v>40.49354485255586</v>
      </c>
      <c r="AI331">
        <f>(AH331/85.59867)*100</f>
        <v>47.30627806782028</v>
      </c>
      <c r="AJ331">
        <f>AI331*L331</f>
        <v>58.00660255240056</v>
      </c>
      <c r="AL331" s="1">
        <v>426</v>
      </c>
      <c r="AM331" s="1">
        <f>(AL331/3)/(E331/100000)</f>
        <v>63.42003715878233</v>
      </c>
      <c r="AN331">
        <f>(AM331/164.1517)*100</f>
        <v>38.635016974409844</v>
      </c>
      <c r="AO331">
        <f>AN331*L331</f>
        <v>47.37396738392577</v>
      </c>
      <c r="AQ331" t="s">
        <v>306</v>
      </c>
      <c r="AR331">
        <f>E331</f>
        <v>223904</v>
      </c>
      <c r="AS331">
        <v>842592</v>
      </c>
      <c r="AT331">
        <v>0</v>
      </c>
      <c r="AU331">
        <f>AS331+AT331</f>
        <v>842592</v>
      </c>
      <c r="AV331">
        <f>AU331/AR331</f>
        <v>3.7631842218093468</v>
      </c>
      <c r="AW331">
        <f>(AV331/4.9)*100</f>
        <v>76.79967799610911</v>
      </c>
      <c r="AX331">
        <f>(P331/99.5)*100</f>
        <v>59.913409430691786</v>
      </c>
      <c r="AY331">
        <f>(P331/99.5)*(4.878634078)*E331</f>
        <v>654461.5424131979</v>
      </c>
      <c r="AZ331">
        <f>AY331-AU331</f>
        <v>-188130.45758680208</v>
      </c>
      <c r="BA331">
        <f>((L331-1)/2)+1</f>
        <v>1.1130962413618741</v>
      </c>
      <c r="BB331">
        <f>BA331*I331</f>
        <v>54.11543850184015</v>
      </c>
      <c r="BC331">
        <f>(BB331/82)*(4.878634078)*E331</f>
        <v>720887.386801823</v>
      </c>
      <c r="BD331">
        <f>BC331-AU331</f>
        <v>-121704.61319817696</v>
      </c>
      <c r="BF331">
        <f>G331/3</f>
        <v>1586.6666666666667</v>
      </c>
      <c r="BG331">
        <f>AU331/BF331</f>
        <v>531.0453781512605</v>
      </c>
      <c r="BH331">
        <f>(BG331/504.1440988)*100</f>
        <v>105.33602980086305</v>
      </c>
      <c r="BJ331">
        <f>(H331/967.9913)*(504.1440988)*(BF331)</f>
        <v>585588.8214720292</v>
      </c>
      <c r="BK331">
        <f>BJ331-AU331</f>
        <v>-257003.1785279708</v>
      </c>
    </row>
    <row r="332" spans="1:19" ht="12">
      <c r="A332" t="s">
        <v>307</v>
      </c>
      <c r="D332" t="s">
        <v>308</v>
      </c>
      <c r="H332" s="2"/>
      <c r="S332" s="2"/>
    </row>
    <row r="333" spans="4:19" ht="12">
      <c r="D333" t="s">
        <v>309</v>
      </c>
      <c r="H333" s="2"/>
      <c r="S333" s="2"/>
    </row>
    <row r="334" spans="4:19" ht="12">
      <c r="D334" t="s">
        <v>310</v>
      </c>
      <c r="H334" s="2"/>
      <c r="S334" s="2"/>
    </row>
    <row r="335" spans="5:63" ht="12">
      <c r="E335" s="1">
        <v>494946</v>
      </c>
      <c r="G335" s="1">
        <v>12320</v>
      </c>
      <c r="H335" s="1">
        <f>(G335/3)/(E335/100000)</f>
        <v>829.7201445544902</v>
      </c>
      <c r="I335">
        <f>(H335/1457.59)*100</f>
        <v>56.92411065899808</v>
      </c>
      <c r="K335">
        <v>8.36</v>
      </c>
      <c r="L335">
        <f>((K335-4.7)/(47.464))+1</f>
        <v>1.0771110736558234</v>
      </c>
      <c r="N335" s="1"/>
      <c r="P335">
        <f>I335*L335</f>
        <v>61.31358994881632</v>
      </c>
      <c r="R335" s="1">
        <v>3263</v>
      </c>
      <c r="S335" s="1">
        <f>(R335/3)/(E335/100000)</f>
        <v>219.7546129611446</v>
      </c>
      <c r="T335">
        <f>(S335/361.6504)*100</f>
        <v>60.76437713359216</v>
      </c>
      <c r="U335">
        <f>T335*L335</f>
        <v>65.44998349439082</v>
      </c>
      <c r="W335" s="1">
        <v>4462</v>
      </c>
      <c r="X335" s="1">
        <f>(W335/3)/(E335/100000)</f>
        <v>300.50416274367973</v>
      </c>
      <c r="Y335">
        <f>(X335/569.2717)*100</f>
        <v>52.78747612847779</v>
      </c>
      <c r="Z335">
        <f>Y335*L335</f>
        <v>56.85797508832586</v>
      </c>
      <c r="AB335" s="1">
        <v>2018</v>
      </c>
      <c r="AC335" s="1">
        <f>(AB335/3)/(E335/100000)</f>
        <v>135.90708211939616</v>
      </c>
      <c r="AD335">
        <f>(AC335/245.5129)*100</f>
        <v>55.35639150504766</v>
      </c>
      <c r="AE335">
        <f>AD335*L335</f>
        <v>59.62498228771398</v>
      </c>
      <c r="AG335" s="1">
        <v>456</v>
      </c>
      <c r="AH335" s="1">
        <f>(AG335/3)/(E335/100000)</f>
        <v>30.710420934809047</v>
      </c>
      <c r="AI335">
        <f>(AH335/85.59867)*100</f>
        <v>35.87721740864554</v>
      </c>
      <c r="AJ335">
        <f>AI335*L335</f>
        <v>38.643748162809594</v>
      </c>
      <c r="AL335" s="1">
        <v>1349</v>
      </c>
      <c r="AM335" s="1">
        <f>(AL335/3)/(E335/100000)</f>
        <v>90.85166193214344</v>
      </c>
      <c r="AN335">
        <f>(AM335/164.1517)*100</f>
        <v>55.34615963900676</v>
      </c>
      <c r="AO335">
        <f>AN335*L335</f>
        <v>59.61396143149717</v>
      </c>
      <c r="AQ335" t="s">
        <v>307</v>
      </c>
      <c r="AR335">
        <v>494946</v>
      </c>
      <c r="AS335">
        <v>716108</v>
      </c>
      <c r="AT335">
        <v>1353089</v>
      </c>
      <c r="AU335">
        <v>2069197</v>
      </c>
      <c r="AV335">
        <f>AU335/AR335</f>
        <v>4.180652030726584</v>
      </c>
      <c r="AW335">
        <f>(AV335/4.9)*100</f>
        <v>85.31942919850172</v>
      </c>
      <c r="AX335">
        <f>(P335/99.5)*100</f>
        <v>61.62169844102144</v>
      </c>
      <c r="AY335">
        <f>(P335/99.5)*(4.878634078)*E335</f>
        <v>1487954.7638474053</v>
      </c>
      <c r="AZ335">
        <f>AY335-AU335</f>
        <v>-581242.2361525947</v>
      </c>
      <c r="BA335">
        <f>((L335-1)/2)+1</f>
        <v>1.0385555368279116</v>
      </c>
      <c r="BB335">
        <f>BA335*I335</f>
        <v>59.118850303907195</v>
      </c>
      <c r="BC335">
        <f>(BB335/82)*(4.878634078)*E335</f>
        <v>1740877.4151810834</v>
      </c>
      <c r="BD335">
        <f>BC335-AU335</f>
        <v>-328319.5848189166</v>
      </c>
      <c r="BF335">
        <f>G335/3</f>
        <v>4106.666666666667</v>
      </c>
      <c r="BG335">
        <f>AU335/BF335</f>
        <v>503.8629058441558</v>
      </c>
      <c r="BH335">
        <f>(BG335/504.1440988)*100</f>
        <v>99.9442236938777</v>
      </c>
      <c r="BI335">
        <f>(504.1440988-BG335)*BF335</f>
        <v>1154.7657386667502</v>
      </c>
      <c r="BJ335">
        <f>(H335/967.9913)*(504.1440988)*(BF335)</f>
        <v>1774615.7081652803</v>
      </c>
      <c r="BK335">
        <f>BJ335-AU335</f>
        <v>-294581.2918347197</v>
      </c>
    </row>
    <row r="336" spans="1:39" ht="12">
      <c r="A336" t="s">
        <v>311</v>
      </c>
      <c r="B336" t="s">
        <v>312</v>
      </c>
      <c r="C336">
        <v>146335</v>
      </c>
      <c r="G336">
        <v>3373</v>
      </c>
      <c r="H336" s="2">
        <f>(G336/3)/(C336/100000)</f>
        <v>768.3283789478479</v>
      </c>
      <c r="J336">
        <v>8.53</v>
      </c>
      <c r="L336">
        <f>((J336-4.7)/(47.464))+1</f>
        <v>1.080692735546941</v>
      </c>
      <c r="N336">
        <f>C336*L336</f>
        <v>158143.1714562616</v>
      </c>
      <c r="R336">
        <v>990</v>
      </c>
      <c r="S336" s="2">
        <f>(R336/3)/(C336/100000)</f>
        <v>225.50996002323438</v>
      </c>
      <c r="W336">
        <v>1150</v>
      </c>
      <c r="X336" s="2">
        <f>(W336/3)/(C336/100000)</f>
        <v>261.95601416840356</v>
      </c>
      <c r="AB336">
        <v>502</v>
      </c>
      <c r="AC336" s="2">
        <f>(AB336/3)/(C336/100000)</f>
        <v>114.34949488046834</v>
      </c>
      <c r="AG336">
        <v>167</v>
      </c>
      <c r="AH336" s="2">
        <f>(AG336/3)/(C336/100000)</f>
        <v>38.04056901402034</v>
      </c>
      <c r="AL336">
        <v>340</v>
      </c>
      <c r="AM336" s="2">
        <f>(AL336/3)/(C336/100000)</f>
        <v>77.44786505848452</v>
      </c>
    </row>
    <row r="337" spans="2:39" ht="12">
      <c r="B337" t="s">
        <v>313</v>
      </c>
      <c r="C337">
        <v>145085</v>
      </c>
      <c r="G337">
        <v>3451</v>
      </c>
      <c r="H337" s="2">
        <f>(G337/3)/(C337/100000)</f>
        <v>792.8685483222479</v>
      </c>
      <c r="J337">
        <v>17.21</v>
      </c>
      <c r="L337">
        <f>((J337-4.7)/(47.464))+1</f>
        <v>1.2635681779875274</v>
      </c>
      <c r="N337">
        <f>C337*L337</f>
        <v>183324.78910332042</v>
      </c>
      <c r="R337">
        <v>845</v>
      </c>
      <c r="S337" s="2">
        <f>(R337/3)/(C337/100000)</f>
        <v>194.1390679027237</v>
      </c>
      <c r="W337">
        <v>1160</v>
      </c>
      <c r="X337" s="2">
        <f>(W337/3)/(C337/100000)</f>
        <v>266.51043641083965</v>
      </c>
      <c r="AB337">
        <v>534</v>
      </c>
      <c r="AC337" s="2">
        <f>(AB337/3)/(C337/100000)</f>
        <v>122.68670089947273</v>
      </c>
      <c r="AG337">
        <v>142</v>
      </c>
      <c r="AH337" s="2">
        <f>(AG337/3)/(C337/100000)</f>
        <v>32.624553422706235</v>
      </c>
      <c r="AL337">
        <v>311</v>
      </c>
      <c r="AM337" s="2">
        <f>(AL337/3)/(C337/100000)</f>
        <v>71.45236700325097</v>
      </c>
    </row>
    <row r="338" spans="2:39" ht="12">
      <c r="B338" t="s">
        <v>314</v>
      </c>
      <c r="C338">
        <v>153597</v>
      </c>
      <c r="G338">
        <v>2971</v>
      </c>
      <c r="H338" s="2">
        <f>(G338/3)/(C338/100000)</f>
        <v>644.7608568743747</v>
      </c>
      <c r="J338">
        <v>5.83</v>
      </c>
      <c r="L338">
        <f>((J338-4.7)/(47.464))+1</f>
        <v>1.0238075172762515</v>
      </c>
      <c r="N338">
        <f>C338*L338</f>
        <v>157253.7632310804</v>
      </c>
      <c r="R338">
        <v>838</v>
      </c>
      <c r="S338" s="2">
        <f>(R338/3)/(C338/100000)</f>
        <v>181.86119086527296</v>
      </c>
      <c r="W338">
        <v>1016</v>
      </c>
      <c r="X338" s="2">
        <f>(W338/3)/(C338/100000)</f>
        <v>220.49041756457916</v>
      </c>
      <c r="AB338">
        <v>439</v>
      </c>
      <c r="AC338" s="2">
        <f>(AB338/3)/(C338/100000)</f>
        <v>95.27095798312033</v>
      </c>
      <c r="AG338">
        <v>120</v>
      </c>
      <c r="AH338" s="2">
        <f>(AG338/3)/(C338/100000)</f>
        <v>26.04217530290305</v>
      </c>
      <c r="AL338">
        <v>322</v>
      </c>
      <c r="AM338" s="2">
        <f>(AL338/3)/(C338/100000)</f>
        <v>69.87983706278985</v>
      </c>
    </row>
    <row r="339" spans="3:63" ht="12">
      <c r="C339" s="1">
        <f>SUM(C336:C338)</f>
        <v>445017</v>
      </c>
      <c r="G339" s="1">
        <v>9614</v>
      </c>
      <c r="H339" s="1">
        <f>(G339/3)/(C339/100000)</f>
        <v>720.1223024438766</v>
      </c>
      <c r="I339">
        <f>(H339/1457.59)*100</f>
        <v>49.404997457712845</v>
      </c>
      <c r="J339">
        <f>(L339-1)*(47.464)+4.7</f>
        <v>10.427963223876834</v>
      </c>
      <c r="L339" s="1">
        <f>N339/C339</f>
        <v>1.1206801623098945</v>
      </c>
      <c r="N339" s="1">
        <f>SUM(N336:N338)</f>
        <v>498721.72379066236</v>
      </c>
      <c r="P339">
        <f>I339*L339</f>
        <v>55.367200569829556</v>
      </c>
      <c r="R339" s="1">
        <f>SUM(R336:R338)</f>
        <v>2673</v>
      </c>
      <c r="S339" s="1">
        <f>(R339/3)/(C339/100000)</f>
        <v>200.21707035910987</v>
      </c>
      <c r="T339">
        <f>(S339/361.6504)*100</f>
        <v>55.36204864120429</v>
      </c>
      <c r="U339">
        <f>T339*L339</f>
        <v>62.0431496570331</v>
      </c>
      <c r="W339" s="1">
        <f>SUM(W336:W338)</f>
        <v>3326</v>
      </c>
      <c r="X339" s="1">
        <f>(W339/3)/(C339/100000)</f>
        <v>249.12905948911316</v>
      </c>
      <c r="Y339">
        <f>(X339/569.2717)*100</f>
        <v>43.76276907654344</v>
      </c>
      <c r="Z339">
        <f>Y339*L339</f>
        <v>49.044067151831136</v>
      </c>
      <c r="AB339" s="1">
        <f>SUM(AB336:AB338)</f>
        <v>1475</v>
      </c>
      <c r="AC339" s="1">
        <f>(AB339/3)/(C339/100000)</f>
        <v>110.48267069947141</v>
      </c>
      <c r="AD339">
        <f>(AC339/245.5129)*100</f>
        <v>45.00075991912092</v>
      </c>
      <c r="AE339">
        <f>AD339*L339</f>
        <v>50.43145893022903</v>
      </c>
      <c r="AG339" s="1">
        <f>SUM(AG336:AG338)</f>
        <v>429</v>
      </c>
      <c r="AH339" s="1">
        <f>(AG339/3)/(C339/100000)</f>
        <v>32.13360388479541</v>
      </c>
      <c r="AI339">
        <f>(AH339/85.59867)*100</f>
        <v>37.53984014564176</v>
      </c>
      <c r="AJ339">
        <f>AI339*L339</f>
        <v>42.070154147505306</v>
      </c>
      <c r="AL339" s="1">
        <f>SUM(AL336:AL338)</f>
        <v>973</v>
      </c>
      <c r="AM339" s="1">
        <f>(AL339/3)/(C339/100000)</f>
        <v>72.88111090887165</v>
      </c>
      <c r="AN339">
        <f>(AM339/164.1517)*100</f>
        <v>44.398633038141945</v>
      </c>
      <c r="AO339">
        <f>AN339*L339</f>
        <v>49.75666727952236</v>
      </c>
      <c r="AQ339" t="s">
        <v>311</v>
      </c>
      <c r="AR339">
        <f>C339</f>
        <v>445017</v>
      </c>
      <c r="AS339">
        <v>625000</v>
      </c>
      <c r="AT339">
        <v>3399000</v>
      </c>
      <c r="AU339">
        <f>AS339+AT339</f>
        <v>4024000</v>
      </c>
      <c r="AV339">
        <f>AU339/AR339</f>
        <v>9.042351191078094</v>
      </c>
      <c r="AW339">
        <f>(AV339/4.9)*100</f>
        <v>184.537779409757</v>
      </c>
      <c r="AX339">
        <f>(P339/99.5)*100</f>
        <v>55.64542770837141</v>
      </c>
      <c r="AY339">
        <f>(P339/99.5)*(4.878634078)*C339</f>
        <v>1208104.0260936941</v>
      </c>
      <c r="AZ339">
        <f>AY339-AU339</f>
        <v>-2815895.9739063056</v>
      </c>
      <c r="BA339">
        <f>((L339-1)/2)+1</f>
        <v>1.0603400811549473</v>
      </c>
      <c r="BB339">
        <f>BA339*I339</f>
        <v>52.3860990137712</v>
      </c>
      <c r="BC339">
        <f>(BB339/82)*(4.878634078)*C339</f>
        <v>1387001.893084795</v>
      </c>
      <c r="BD339">
        <f>BC339-AU339</f>
        <v>-2636998.106915205</v>
      </c>
      <c r="BF339">
        <f>G339/3</f>
        <v>3204.6666666666665</v>
      </c>
      <c r="BG339">
        <f>AU339/BF339</f>
        <v>1255.6688163095487</v>
      </c>
      <c r="BH339">
        <f>(BG339/504.1440988)*100</f>
        <v>249.0694266378168</v>
      </c>
      <c r="BJ339">
        <f>(H339/967.9913)*(504.1440988)*(BF339)</f>
        <v>1201911.1342445712</v>
      </c>
      <c r="BK339">
        <f>BJ339-AU339</f>
        <v>-2822088.8657554286</v>
      </c>
    </row>
    <row r="340" spans="1:19" ht="12">
      <c r="A340" t="s">
        <v>315</v>
      </c>
      <c r="D340" t="s">
        <v>316</v>
      </c>
      <c r="H340" s="2"/>
      <c r="S340" s="2"/>
    </row>
    <row r="341" spans="4:19" ht="12">
      <c r="D341" t="s">
        <v>317</v>
      </c>
      <c r="H341" s="2"/>
      <c r="S341" s="2"/>
    </row>
    <row r="342" spans="4:19" ht="12">
      <c r="D342" t="s">
        <v>318</v>
      </c>
      <c r="H342" s="2"/>
      <c r="S342" s="2"/>
    </row>
    <row r="343" spans="5:63" ht="12">
      <c r="E343" s="1">
        <v>378884</v>
      </c>
      <c r="G343" s="1">
        <v>8523</v>
      </c>
      <c r="H343" s="1">
        <f>(G343/3)/(E343/100000)</f>
        <v>749.8337221946559</v>
      </c>
      <c r="I343">
        <f>(H343/1457.59)*100</f>
        <v>51.44339095319369</v>
      </c>
      <c r="K343">
        <v>12.18</v>
      </c>
      <c r="L343">
        <f>((K343-4.7)/(47.464))+1</f>
        <v>1.157593123209169</v>
      </c>
      <c r="N343" s="1"/>
      <c r="P343">
        <f>I343*L343</f>
        <v>59.55051560197779</v>
      </c>
      <c r="R343" s="1">
        <v>2144</v>
      </c>
      <c r="S343" s="1">
        <f>(R343/3)/(E343/100000)</f>
        <v>188.6241347395685</v>
      </c>
      <c r="T343">
        <f>(S343/361.6504)*100</f>
        <v>52.156484477707885</v>
      </c>
      <c r="U343">
        <f>T343*L343</f>
        <v>60.37598776216041</v>
      </c>
      <c r="W343" s="1">
        <v>3139</v>
      </c>
      <c r="X343" s="1">
        <f>(W343/3)/(E343/100000)</f>
        <v>276.16192115088876</v>
      </c>
      <c r="Y343">
        <f>(X343/569.2717)*100</f>
        <v>48.51144385903757</v>
      </c>
      <c r="Z343">
        <f>Y343*L343</f>
        <v>56.156513808169564</v>
      </c>
      <c r="AB343" s="1">
        <v>1557</v>
      </c>
      <c r="AC343" s="1">
        <f>(AB343/3)/(E343/100000)</f>
        <v>136.9812396406288</v>
      </c>
      <c r="AD343">
        <f>(AC343/245.5129)*100</f>
        <v>55.79390722060991</v>
      </c>
      <c r="AE343">
        <f>AD343*L343</f>
        <v>64.58664331554843</v>
      </c>
      <c r="AG343" s="1">
        <v>358</v>
      </c>
      <c r="AH343" s="1">
        <f>(AG343/3)/(E343/100000)</f>
        <v>31.496007573118245</v>
      </c>
      <c r="AI343">
        <f>(AH343/85.59867)*100</f>
        <v>36.794973068060806</v>
      </c>
      <c r="AJ343">
        <f>AI343*L343</f>
        <v>42.59360779225376</v>
      </c>
      <c r="AL343" s="1">
        <v>881</v>
      </c>
      <c r="AM343" s="1">
        <f>(AL343/3)/(E343/100000)</f>
        <v>77.50833148580217</v>
      </c>
      <c r="AN343">
        <f>(AM343/164.1517)*100</f>
        <v>47.217501546314885</v>
      </c>
      <c r="AO343">
        <f>AN343*L343</f>
        <v>54.658655085132416</v>
      </c>
      <c r="AQ343" t="s">
        <v>315</v>
      </c>
      <c r="AR343">
        <f>E343</f>
        <v>378884</v>
      </c>
      <c r="AS343">
        <v>949538</v>
      </c>
      <c r="AT343">
        <v>851773</v>
      </c>
      <c r="AU343">
        <f>AS343+AT343</f>
        <v>1801311</v>
      </c>
      <c r="AV343">
        <f>AU343/AR343</f>
        <v>4.754254600352614</v>
      </c>
      <c r="AW343">
        <f>(AV343/4.9)*100</f>
        <v>97.02560408882886</v>
      </c>
      <c r="AX343">
        <f>(P343/99.5)*100</f>
        <v>59.84976442409828</v>
      </c>
      <c r="AY343">
        <f>(P343/99.5)*(4.878634078)*E343</f>
        <v>1106284.8273436548</v>
      </c>
      <c r="AZ343">
        <f>AY343-AU343</f>
        <v>-695026.1726563452</v>
      </c>
      <c r="BA343">
        <f>((L343-1)/2)+1</f>
        <v>1.0787965616045845</v>
      </c>
      <c r="BB343">
        <f>BA343*I343</f>
        <v>55.496953277585746</v>
      </c>
      <c r="BC343">
        <f>(BB343/82)*(4.878634078)*E343</f>
        <v>1251007.173108584</v>
      </c>
      <c r="BD343">
        <f>BC343-AU343</f>
        <v>-550303.826891416</v>
      </c>
      <c r="BF343">
        <f>G343/3</f>
        <v>2841</v>
      </c>
      <c r="BG343">
        <f>AU343/BF343</f>
        <v>634.0411826821542</v>
      </c>
      <c r="BH343">
        <f>(BG343/504.1440988)*100</f>
        <v>125.76586420258505</v>
      </c>
      <c r="BJ343">
        <f>(H343/967.9913)*(504.1440988)*(BF343)</f>
        <v>1109479.8922707683</v>
      </c>
      <c r="BK343">
        <f>BJ343-AU343</f>
        <v>-691831.1077292317</v>
      </c>
    </row>
    <row r="344" spans="43:62" ht="12">
      <c r="AQ344" s="1" t="s">
        <v>282</v>
      </c>
      <c r="AR344" s="1">
        <f>SUM(AR321:AR343)</f>
        <v>3956191</v>
      </c>
      <c r="AS344" s="1">
        <f>SUM(AS321:AS343)</f>
        <v>8202313</v>
      </c>
      <c r="AT344" s="1">
        <f>SUM(AT321:AT343)</f>
        <v>14196562</v>
      </c>
      <c r="AU344" s="1">
        <f>SUM(AU321:AU343)</f>
        <v>22398875</v>
      </c>
      <c r="AV344" s="1">
        <f>AU344/AR344</f>
        <v>5.661727403960021</v>
      </c>
      <c r="AW344">
        <f>(AV344/4.9)*100</f>
        <v>115.54545722367389</v>
      </c>
      <c r="BE344" s="1">
        <f>SUM(BE321:BE343)</f>
        <v>16484</v>
      </c>
      <c r="BF344" s="1">
        <f>SUM(BF321:BF343)</f>
        <v>33818.333333333336</v>
      </c>
      <c r="BG344">
        <f>AU344/BF344</f>
        <v>662.3293578433788</v>
      </c>
      <c r="BH344">
        <f>(BG344/504.1440988)*100</f>
        <v>131.37699308985322</v>
      </c>
      <c r="BI344" s="1">
        <f>SUM(BI321:BI343)</f>
        <v>336822.05249186675</v>
      </c>
      <c r="BJ344" s="1">
        <f>SUM(BJ321:BJ343)</f>
        <v>15293637.43594437</v>
      </c>
    </row>
    <row r="345" ht="12">
      <c r="X345" s="1"/>
    </row>
    <row r="346" ht="12">
      <c r="A346" s="1" t="s">
        <v>319</v>
      </c>
    </row>
    <row r="348" spans="1:19" ht="12">
      <c r="A348" t="s">
        <v>320</v>
      </c>
      <c r="D348" t="s">
        <v>321</v>
      </c>
      <c r="H348" s="2"/>
      <c r="S348" s="2"/>
    </row>
    <row r="349" spans="4:19" ht="12">
      <c r="D349" t="s">
        <v>322</v>
      </c>
      <c r="H349" s="2"/>
      <c r="S349" s="2"/>
    </row>
    <row r="350" spans="4:19" ht="12">
      <c r="D350" t="s">
        <v>323</v>
      </c>
      <c r="H350" s="2"/>
      <c r="S350" s="2"/>
    </row>
    <row r="351" spans="4:19" ht="12">
      <c r="D351" t="s">
        <v>324</v>
      </c>
      <c r="H351" s="2"/>
      <c r="S351" s="2"/>
    </row>
    <row r="352" spans="4:19" ht="12">
      <c r="D352" t="s">
        <v>325</v>
      </c>
      <c r="H352" s="2"/>
      <c r="S352" s="2"/>
    </row>
    <row r="353" spans="5:63" ht="12">
      <c r="E353" s="1">
        <v>1063943</v>
      </c>
      <c r="G353" s="1">
        <v>29180</v>
      </c>
      <c r="H353" s="1">
        <f>(G353/3)/(E353/100000)</f>
        <v>914.2093765048189</v>
      </c>
      <c r="I353">
        <f>(H353/1457.59)*100</f>
        <v>62.72061255255723</v>
      </c>
      <c r="K353">
        <v>7.57</v>
      </c>
      <c r="L353">
        <f>((K353-4.7)/(47.464))+1</f>
        <v>1.060466880161807</v>
      </c>
      <c r="N353" s="1"/>
      <c r="P353">
        <f>I353*L353</f>
        <v>66.51313231544783</v>
      </c>
      <c r="R353" s="1">
        <v>7461</v>
      </c>
      <c r="S353" s="1">
        <f>(R353/3)/(E353/100000)</f>
        <v>233.7531239925447</v>
      </c>
      <c r="T353">
        <f>(S353/361.6504)*100</f>
        <v>64.6351072728095</v>
      </c>
      <c r="U353">
        <f>T353*L353</f>
        <v>68.54339055852002</v>
      </c>
      <c r="W353" s="1">
        <v>10755</v>
      </c>
      <c r="X353" s="1">
        <f>(W353/3)/(E353/100000)</f>
        <v>336.95414134027857</v>
      </c>
      <c r="Y353">
        <f>(X353/569.2717)*100</f>
        <v>59.19039034265686</v>
      </c>
      <c r="Z353">
        <f>Y353*L353</f>
        <v>62.76944858223687</v>
      </c>
      <c r="AB353" s="1">
        <v>4934</v>
      </c>
      <c r="AC353" s="1">
        <f>(AB353/3)/(E353/100000)</f>
        <v>154.58221602723705</v>
      </c>
      <c r="AD353">
        <f>(AC353/245.5129)*100</f>
        <v>62.962970999583746</v>
      </c>
      <c r="AE353">
        <f>AD353*L353</f>
        <v>66.7701454216469</v>
      </c>
      <c r="AG353" s="1">
        <v>1121</v>
      </c>
      <c r="AH353" s="1">
        <f>(AG353/3)/(E353/100000)</f>
        <v>35.12092909739212</v>
      </c>
      <c r="AI353">
        <f>(AH353/85.59867)*100</f>
        <v>41.02976027243428</v>
      </c>
      <c r="AJ353">
        <f>AI353*L353</f>
        <v>43.51070186989523</v>
      </c>
      <c r="AL353" s="1">
        <v>3072</v>
      </c>
      <c r="AM353" s="1">
        <f>(AL353/3)/(E353/100000)</f>
        <v>96.24575752648403</v>
      </c>
      <c r="AN353">
        <f>(AM353/164.1517)*100</f>
        <v>58.63220272862482</v>
      </c>
      <c r="AO353">
        <f>AN353*L353</f>
        <v>62.17750910463934</v>
      </c>
      <c r="AQ353" t="s">
        <v>320</v>
      </c>
      <c r="AR353">
        <f>E353</f>
        <v>1063943</v>
      </c>
      <c r="AS353">
        <v>3080030</v>
      </c>
      <c r="AT353">
        <v>1598188</v>
      </c>
      <c r="AU353">
        <f>AS353+AT353</f>
        <v>4678218</v>
      </c>
      <c r="AV353">
        <f>AU353/AR353</f>
        <v>4.397056985195635</v>
      </c>
      <c r="AW353">
        <f>(AV353/4.9)*100</f>
        <v>89.73585684072725</v>
      </c>
      <c r="AX353">
        <f>(P353/99.5)*100</f>
        <v>66.8473691612541</v>
      </c>
      <c r="AY353">
        <f>(P353/99.5)*(4.878634078)*E353</f>
        <v>3469771.9076085067</v>
      </c>
      <c r="AZ353">
        <f>AY353-AU353</f>
        <v>-1208446.0923914933</v>
      </c>
      <c r="BA353">
        <f>((L353-1)/2)+1</f>
        <v>1.0302334400809035</v>
      </c>
      <c r="BB353">
        <f>BA353*I353</f>
        <v>64.61687243400253</v>
      </c>
      <c r="BC353">
        <f>(BB353/82)*(4.878634078)*E353</f>
        <v>4090239.023508273</v>
      </c>
      <c r="BD353">
        <f>BC353-AU353</f>
        <v>-587978.9764917269</v>
      </c>
      <c r="BF353">
        <f>G353/3</f>
        <v>9726.666666666666</v>
      </c>
      <c r="BG353">
        <f>AU353/BF353</f>
        <v>480.96826593557233</v>
      </c>
      <c r="BH353">
        <f>(BG353/504.1440988)*100</f>
        <v>95.40293481177457</v>
      </c>
      <c r="BI353">
        <f>(504.1440988-BG353)*BF353</f>
        <v>225423.60099466637</v>
      </c>
      <c r="BJ353">
        <f>(H353/967.9913)*(504.1440988)*(BF353)</f>
        <v>4631193.617802584</v>
      </c>
      <c r="BK353">
        <f>BJ353-AU353</f>
        <v>-47024.38219741639</v>
      </c>
    </row>
    <row r="354" spans="1:39" ht="12">
      <c r="A354" t="s">
        <v>326</v>
      </c>
      <c r="B354" t="s">
        <v>327</v>
      </c>
      <c r="C354">
        <v>59104</v>
      </c>
      <c r="G354">
        <v>2320</v>
      </c>
      <c r="H354" s="2">
        <f aca="true" t="shared" si="351" ref="H354:H362">(G354/3)/(C354/100000)</f>
        <v>1308.4280815737231</v>
      </c>
      <c r="J354">
        <v>18.29</v>
      </c>
      <c r="L354">
        <f aca="true" t="shared" si="352" ref="L354:L360">((J354-4.7)/(47.464))+1</f>
        <v>1.286322265295803</v>
      </c>
      <c r="N354">
        <f aca="true" t="shared" si="353" ref="N354:N360">C354*L354</f>
        <v>76026.79116804314</v>
      </c>
      <c r="R354">
        <v>620</v>
      </c>
      <c r="S354" s="2">
        <f aca="true" t="shared" si="354" ref="S354:S362">(R354/3)/(C354/100000)</f>
        <v>349.66612524815014</v>
      </c>
      <c r="W354">
        <v>841</v>
      </c>
      <c r="X354" s="2">
        <f aca="true" t="shared" si="355" ref="X354:X360">(W354/3)/(C354/100000)</f>
        <v>474.3051795704746</v>
      </c>
      <c r="AB354">
        <v>396</v>
      </c>
      <c r="AC354" s="2">
        <f aca="true" t="shared" si="356" ref="AC354:AC362">(AB354/3)/(C354/100000)</f>
        <v>223.3351380617217</v>
      </c>
      <c r="AG354">
        <v>80</v>
      </c>
      <c r="AH354" s="2">
        <f aca="true" t="shared" si="357" ref="AH354:AH362">(AG354/3)/(C354/100000)</f>
        <v>45.11820970943873</v>
      </c>
      <c r="AL354">
        <v>220</v>
      </c>
      <c r="AM354" s="2">
        <f aca="true" t="shared" si="358" ref="AM354:AM362">(AL354/3)/(C354/100000)</f>
        <v>124.0750767009565</v>
      </c>
    </row>
    <row r="355" spans="2:39" ht="12">
      <c r="B355" t="s">
        <v>328</v>
      </c>
      <c r="C355">
        <v>144527</v>
      </c>
      <c r="G355">
        <v>6545</v>
      </c>
      <c r="H355" s="2">
        <f t="shared" si="351"/>
        <v>1509.521865579903</v>
      </c>
      <c r="J355">
        <v>16.47</v>
      </c>
      <c r="L355">
        <f t="shared" si="352"/>
        <v>1.2479774144614866</v>
      </c>
      <c r="N355">
        <f t="shared" si="353"/>
        <v>180366.43177987527</v>
      </c>
      <c r="R355">
        <v>1621</v>
      </c>
      <c r="S355" s="2">
        <f t="shared" si="354"/>
        <v>373.8632458525627</v>
      </c>
      <c r="W355">
        <v>2461</v>
      </c>
      <c r="X355" s="2">
        <f t="shared" si="355"/>
        <v>567.598672451053</v>
      </c>
      <c r="AB355">
        <v>1117</v>
      </c>
      <c r="AC355" s="2">
        <f t="shared" si="356"/>
        <v>257.62198989346854</v>
      </c>
      <c r="AG355">
        <v>220</v>
      </c>
      <c r="AH355" s="2">
        <f t="shared" si="357"/>
        <v>50.74023077579506</v>
      </c>
      <c r="AL355">
        <v>701</v>
      </c>
      <c r="AM355" s="2">
        <f t="shared" si="358"/>
        <v>161.67682624469245</v>
      </c>
    </row>
    <row r="356" spans="2:39" ht="12">
      <c r="B356" t="s">
        <v>329</v>
      </c>
      <c r="C356">
        <v>109314</v>
      </c>
      <c r="G356">
        <v>4038</v>
      </c>
      <c r="H356" s="2">
        <f t="shared" si="351"/>
        <v>1231.3152935580072</v>
      </c>
      <c r="J356">
        <v>10.82</v>
      </c>
      <c r="L356">
        <f t="shared" si="352"/>
        <v>1.1289398280802292</v>
      </c>
      <c r="N356">
        <f t="shared" si="353"/>
        <v>123408.92836676218</v>
      </c>
      <c r="R356">
        <v>1031</v>
      </c>
      <c r="S356" s="2">
        <f t="shared" si="354"/>
        <v>314.38486073756945</v>
      </c>
      <c r="W356">
        <v>1454</v>
      </c>
      <c r="X356" s="2">
        <f t="shared" si="355"/>
        <v>443.3710839111794</v>
      </c>
      <c r="AB356">
        <v>684</v>
      </c>
      <c r="AC356" s="2">
        <f t="shared" si="356"/>
        <v>208.57346725945442</v>
      </c>
      <c r="AG356">
        <v>113</v>
      </c>
      <c r="AH356" s="2">
        <f t="shared" si="357"/>
        <v>34.457312573564835</v>
      </c>
      <c r="AL356">
        <v>417</v>
      </c>
      <c r="AM356" s="2">
        <f t="shared" si="358"/>
        <v>127.15663135554458</v>
      </c>
    </row>
    <row r="357" spans="2:39" ht="12">
      <c r="B357" t="s">
        <v>330</v>
      </c>
      <c r="C357">
        <v>98536</v>
      </c>
      <c r="G357">
        <v>2340</v>
      </c>
      <c r="H357" s="2">
        <f t="shared" si="351"/>
        <v>791.5888609239263</v>
      </c>
      <c r="J357">
        <v>15.43</v>
      </c>
      <c r="L357">
        <f t="shared" si="352"/>
        <v>1.2260660711275915</v>
      </c>
      <c r="N357">
        <f t="shared" si="353"/>
        <v>120811.64638462836</v>
      </c>
      <c r="R357">
        <v>647</v>
      </c>
      <c r="S357" s="2">
        <f t="shared" si="354"/>
        <v>218.8709371870856</v>
      </c>
      <c r="W357">
        <v>876</v>
      </c>
      <c r="X357" s="2">
        <f t="shared" si="355"/>
        <v>296.33839408946983</v>
      </c>
      <c r="AB357">
        <v>403</v>
      </c>
      <c r="AC357" s="2">
        <f t="shared" si="356"/>
        <v>136.3291927146762</v>
      </c>
      <c r="AG357">
        <v>122</v>
      </c>
      <c r="AH357" s="2">
        <f t="shared" si="357"/>
        <v>41.2708722362047</v>
      </c>
      <c r="AL357">
        <v>196</v>
      </c>
      <c r="AM357" s="2">
        <f t="shared" si="358"/>
        <v>66.30402424832886</v>
      </c>
    </row>
    <row r="358" spans="2:39" ht="12">
      <c r="B358" t="s">
        <v>331</v>
      </c>
      <c r="C358">
        <v>125846</v>
      </c>
      <c r="G358">
        <v>3374</v>
      </c>
      <c r="H358" s="2">
        <f t="shared" si="351"/>
        <v>893.6848741053882</v>
      </c>
      <c r="J358">
        <v>7.24</v>
      </c>
      <c r="L358">
        <f t="shared" si="352"/>
        <v>1.053514242373167</v>
      </c>
      <c r="N358">
        <f t="shared" si="353"/>
        <v>132580.55334569357</v>
      </c>
      <c r="R358">
        <v>854</v>
      </c>
      <c r="S358" s="2">
        <f t="shared" si="354"/>
        <v>226.20239552045095</v>
      </c>
      <c r="W358">
        <v>1315</v>
      </c>
      <c r="X358" s="2">
        <f t="shared" si="355"/>
        <v>348.30930926158425</v>
      </c>
      <c r="AB358">
        <v>569</v>
      </c>
      <c r="AC358" s="2">
        <f t="shared" si="356"/>
        <v>150.7133056804878</v>
      </c>
      <c r="AG358">
        <v>143</v>
      </c>
      <c r="AH358" s="2">
        <f t="shared" si="357"/>
        <v>37.876981919700796</v>
      </c>
      <c r="AL358">
        <v>357</v>
      </c>
      <c r="AM358" s="2">
        <f t="shared" si="358"/>
        <v>94.56001779953277</v>
      </c>
    </row>
    <row r="359" spans="2:39" ht="12">
      <c r="B359" t="s">
        <v>332</v>
      </c>
      <c r="C359">
        <v>129009</v>
      </c>
      <c r="G359">
        <v>3855</v>
      </c>
      <c r="H359" s="2">
        <f t="shared" si="351"/>
        <v>996.0545388306242</v>
      </c>
      <c r="J359">
        <v>6.7</v>
      </c>
      <c r="L359">
        <f t="shared" si="352"/>
        <v>1.042137198719029</v>
      </c>
      <c r="N359">
        <f t="shared" si="353"/>
        <v>134445.07786954322</v>
      </c>
      <c r="R359">
        <v>956</v>
      </c>
      <c r="S359" s="2">
        <f t="shared" si="354"/>
        <v>247.01119043374237</v>
      </c>
      <c r="W359">
        <v>1561</v>
      </c>
      <c r="X359" s="2">
        <f t="shared" si="355"/>
        <v>403.33103375216723</v>
      </c>
      <c r="AB359">
        <v>581</v>
      </c>
      <c r="AC359" s="2">
        <f t="shared" si="356"/>
        <v>150.1187255669501</v>
      </c>
      <c r="AG359">
        <v>126</v>
      </c>
      <c r="AH359" s="2">
        <f t="shared" si="357"/>
        <v>32.55586819524219</v>
      </c>
      <c r="AL359">
        <v>514</v>
      </c>
      <c r="AM359" s="2">
        <f t="shared" si="358"/>
        <v>132.80727184408323</v>
      </c>
    </row>
    <row r="360" spans="2:39" ht="12">
      <c r="B360" t="s">
        <v>333</v>
      </c>
      <c r="C360">
        <v>98099</v>
      </c>
      <c r="G360">
        <v>4654</v>
      </c>
      <c r="H360" s="2">
        <f t="shared" si="351"/>
        <v>1581.3956649235295</v>
      </c>
      <c r="J360">
        <v>15.44</v>
      </c>
      <c r="L360">
        <f t="shared" si="352"/>
        <v>1.2262767571211866</v>
      </c>
      <c r="N360">
        <f t="shared" si="353"/>
        <v>120296.52359683128</v>
      </c>
      <c r="R360">
        <v>962</v>
      </c>
      <c r="S360" s="2">
        <f t="shared" si="354"/>
        <v>326.8806681685508</v>
      </c>
      <c r="W360">
        <v>1818</v>
      </c>
      <c r="X360" s="2">
        <f t="shared" si="355"/>
        <v>617.7433001355773</v>
      </c>
      <c r="AB360">
        <v>801</v>
      </c>
      <c r="AC360" s="2">
        <f t="shared" si="356"/>
        <v>272.1740282775563</v>
      </c>
      <c r="AG360">
        <v>155</v>
      </c>
      <c r="AH360" s="2">
        <f t="shared" si="357"/>
        <v>52.66788312487045</v>
      </c>
      <c r="AL360">
        <v>562</v>
      </c>
      <c r="AM360" s="2">
        <f t="shared" si="358"/>
        <v>190.96355042694964</v>
      </c>
    </row>
    <row r="361" spans="3:63" ht="12">
      <c r="C361" s="1">
        <f>SUM(C354:C360)</f>
        <v>764435</v>
      </c>
      <c r="G361" s="1">
        <f>SUM(G354:G360)</f>
        <v>27126</v>
      </c>
      <c r="H361" s="1">
        <f t="shared" si="351"/>
        <v>1182.8343809480205</v>
      </c>
      <c r="I361">
        <f>(H361/1457.59)*100</f>
        <v>81.1500065826481</v>
      </c>
      <c r="J361">
        <f>(L361-1)*(47.464)+4.7</f>
        <v>12.368211437205249</v>
      </c>
      <c r="L361" s="1">
        <f>N361/C361</f>
        <v>1.1615584745745249</v>
      </c>
      <c r="N361" s="1">
        <f>SUM(N354:N360)</f>
        <v>887935.9525113769</v>
      </c>
      <c r="P361">
        <f>I361*L361</f>
        <v>94.26047785785339</v>
      </c>
      <c r="R361" s="1">
        <f>SUM(R354:R360)</f>
        <v>6691</v>
      </c>
      <c r="S361" s="1">
        <f t="shared" si="354"/>
        <v>291.7623255519872</v>
      </c>
      <c r="T361">
        <f>(S361/361.6504)*100</f>
        <v>80.67523927859258</v>
      </c>
      <c r="U361">
        <f>T361*L361</f>
        <v>93.7090078723768</v>
      </c>
      <c r="W361" s="1">
        <f>SUM(W354:W360)</f>
        <v>10326</v>
      </c>
      <c r="X361" s="1">
        <f>(W361/3)/(C361/100000)</f>
        <v>450.26719080104914</v>
      </c>
      <c r="Y361">
        <f>(X361/569.2717)*100</f>
        <v>79.09530559854797</v>
      </c>
      <c r="Z361">
        <f>Y361*L361</f>
        <v>91.87382251705526</v>
      </c>
      <c r="AB361" s="1">
        <f>SUM(AB354:AB360)</f>
        <v>4551</v>
      </c>
      <c r="AC361" s="1">
        <f t="shared" si="356"/>
        <v>198.44721918802776</v>
      </c>
      <c r="AD361">
        <f>(AC361/245.5129)*100</f>
        <v>80.82965057560224</v>
      </c>
      <c r="AE361">
        <f>AD361*L361</f>
        <v>93.8883656229884</v>
      </c>
      <c r="AG361" s="1">
        <f>SUM(AG354:AG360)</f>
        <v>959</v>
      </c>
      <c r="AH361" s="1">
        <f t="shared" si="357"/>
        <v>41.81737710422295</v>
      </c>
      <c r="AI361" s="2">
        <f>(AH361/85.59867)*100</f>
        <v>48.8528351015535</v>
      </c>
      <c r="AJ361">
        <f>AI361*L361</f>
        <v>56.74542461920129</v>
      </c>
      <c r="AL361" s="1">
        <f>SUM(AL354:AL360)</f>
        <v>2967</v>
      </c>
      <c r="AM361" s="1">
        <f t="shared" si="358"/>
        <v>129.3765984027419</v>
      </c>
      <c r="AN361">
        <f>(AM361/164.1517)*100</f>
        <v>78.81526563705518</v>
      </c>
      <c r="AO361">
        <f>AN361*L361</f>
        <v>91.54853972656377</v>
      </c>
      <c r="AQ361" t="s">
        <v>326</v>
      </c>
      <c r="AR361">
        <f>C361</f>
        <v>764435</v>
      </c>
      <c r="AS361">
        <v>1014000</v>
      </c>
      <c r="AT361">
        <v>2496000</v>
      </c>
      <c r="AU361">
        <f>AS361+AT361</f>
        <v>3510000</v>
      </c>
      <c r="AV361">
        <f>AU361/AR361</f>
        <v>4.591626495385481</v>
      </c>
      <c r="AW361">
        <f>(AV361/4.9)*100</f>
        <v>93.70666317113225</v>
      </c>
      <c r="AX361">
        <f>(P361/99.5)*100</f>
        <v>94.73414860085768</v>
      </c>
      <c r="AY361">
        <f>(P361/99.5)*(4.878634078)*C361</f>
        <v>3533014.0508773346</v>
      </c>
      <c r="AZ361">
        <f>AY361-AU361</f>
        <v>23014.05087733455</v>
      </c>
      <c r="BA361">
        <f>((L361-1)/2)+1</f>
        <v>1.0807792372872624</v>
      </c>
      <c r="BB361">
        <f>BA361*I361</f>
        <v>87.70524222025074</v>
      </c>
      <c r="BC361">
        <f>(BB361/82)*(4.878634078)*C361</f>
        <v>3988875.746112905</v>
      </c>
      <c r="BD361">
        <f>BC361-AU361</f>
        <v>478875.746112905</v>
      </c>
      <c r="BF361">
        <f>G361/3</f>
        <v>9042</v>
      </c>
      <c r="BG361">
        <f>AU361/BF361</f>
        <v>388.1884538818845</v>
      </c>
      <c r="BH361">
        <f>(BG361/504.1440988)*100</f>
        <v>76.99950367481809</v>
      </c>
      <c r="BI361">
        <f>(504.1440988-BG361)*BF361</f>
        <v>1048470.9413496001</v>
      </c>
      <c r="BJ361">
        <f>(H361/967.9913)*(504.1440988)*(BF361)</f>
        <v>5570211.378946064</v>
      </c>
      <c r="BK361">
        <f>BJ361-AU361</f>
        <v>2060211.378946064</v>
      </c>
    </row>
    <row r="362" spans="1:63" ht="12">
      <c r="A362" t="s">
        <v>334</v>
      </c>
      <c r="B362" t="s">
        <v>334</v>
      </c>
      <c r="C362" s="1">
        <v>255022</v>
      </c>
      <c r="G362" s="1">
        <v>7620</v>
      </c>
      <c r="H362" s="1">
        <f t="shared" si="351"/>
        <v>995.9925026076182</v>
      </c>
      <c r="I362">
        <f>(H362/1457.59)*100</f>
        <v>68.33145827068094</v>
      </c>
      <c r="J362">
        <v>24.57</v>
      </c>
      <c r="L362">
        <f>((J362-4.7)/(47.464))+1</f>
        <v>1.4186330692735547</v>
      </c>
      <c r="P362">
        <f>I362*L362</f>
        <v>96.93726637447392</v>
      </c>
      <c r="R362" s="1">
        <v>1935</v>
      </c>
      <c r="S362" s="1">
        <f t="shared" si="354"/>
        <v>252.9193559771314</v>
      </c>
      <c r="T362">
        <f>(S362/361.6504)*100</f>
        <v>69.93476461719148</v>
      </c>
      <c r="U362">
        <f>T362*L362</f>
        <v>99.21176977780993</v>
      </c>
      <c r="W362" s="1">
        <v>2802</v>
      </c>
      <c r="X362" s="1">
        <f>(W362/3)/(C362/100000)</f>
        <v>366.2429123761872</v>
      </c>
      <c r="Y362">
        <f>(X362/569.2717)*100</f>
        <v>64.33534503404739</v>
      </c>
      <c r="Z362">
        <f>Y362*L362</f>
        <v>91.2682479884238</v>
      </c>
      <c r="AB362" s="1">
        <v>1314</v>
      </c>
      <c r="AC362" s="1">
        <f t="shared" si="356"/>
        <v>171.74988824493573</v>
      </c>
      <c r="AD362">
        <f>(AC362/245.5129)*100</f>
        <v>69.95554540919672</v>
      </c>
      <c r="AE362">
        <f>AD362*L362</f>
        <v>99.24125009655427</v>
      </c>
      <c r="AG362" s="1">
        <v>323</v>
      </c>
      <c r="AH362" s="1">
        <f t="shared" si="357"/>
        <v>42.21857983494235</v>
      </c>
      <c r="AI362" s="2">
        <f>(AH362/85.59867)*100</f>
        <v>49.32153716283483</v>
      </c>
      <c r="AJ362">
        <f>AI362*L362</f>
        <v>69.96916364660207</v>
      </c>
      <c r="AL362" s="1">
        <v>763</v>
      </c>
      <c r="AM362" s="1">
        <f t="shared" si="358"/>
        <v>99.72995793826938</v>
      </c>
      <c r="AN362">
        <f>(AM362/164.1517)*100</f>
        <v>60.75475181692872</v>
      </c>
      <c r="AO362">
        <f>AN362*L362</f>
        <v>86.18870004300265</v>
      </c>
      <c r="AQ362" t="s">
        <v>334</v>
      </c>
      <c r="AR362">
        <f>C362</f>
        <v>255022</v>
      </c>
      <c r="AS362">
        <v>1091558</v>
      </c>
      <c r="AT362">
        <v>1482000</v>
      </c>
      <c r="AU362">
        <f>AS362+AT362</f>
        <v>2573558</v>
      </c>
      <c r="AV362">
        <f>AU362/AR362</f>
        <v>10.091513673330144</v>
      </c>
      <c r="AW362">
        <f>(AV362/4.9)*100</f>
        <v>205.94925863939068</v>
      </c>
      <c r="AX362">
        <f>(P362/99.5)*100</f>
        <v>97.42438831605419</v>
      </c>
      <c r="AY362">
        <f>(P362/99.5)*(4.878634078)*C362</f>
        <v>1212114.3147578586</v>
      </c>
      <c r="AZ362">
        <f>AY362-AU362</f>
        <v>-1361443.6852421414</v>
      </c>
      <c r="BA362">
        <f>((L362-1)/2)+1</f>
        <v>1.2093165346367774</v>
      </c>
      <c r="BB362">
        <f>BA362*I362</f>
        <v>82.63436232257743</v>
      </c>
      <c r="BC362">
        <f>(BB362/82)*(4.878634078)*C362</f>
        <v>1253783.990638267</v>
      </c>
      <c r="BD362">
        <f>BC362-AU362</f>
        <v>-1319774.009361733</v>
      </c>
      <c r="BF362">
        <f>G362/3</f>
        <v>2540</v>
      </c>
      <c r="BG362">
        <f>AU362/BF362</f>
        <v>1013.2118110236221</v>
      </c>
      <c r="BH362">
        <f>(BG362/504.1440988)*100</f>
        <v>200.9766281972439</v>
      </c>
      <c r="BJ362">
        <f>(H362/967.9913)*(504.1440988)*(BF362)</f>
        <v>1317567.9433298965</v>
      </c>
      <c r="BK362">
        <f>BJ362-AU362</f>
        <v>-1255990.0566701035</v>
      </c>
    </row>
    <row r="363" spans="1:24" ht="12">
      <c r="A363" t="s">
        <v>335</v>
      </c>
      <c r="B363" t="s">
        <v>345</v>
      </c>
      <c r="D363" t="s">
        <v>345</v>
      </c>
      <c r="H363" s="2"/>
      <c r="S363" s="2"/>
      <c r="X363" s="2"/>
    </row>
    <row r="364" spans="2:24" ht="12">
      <c r="B364" t="s">
        <v>346</v>
      </c>
      <c r="D364" t="s">
        <v>346</v>
      </c>
      <c r="H364" s="2"/>
      <c r="S364" s="2"/>
      <c r="X364" s="2"/>
    </row>
    <row r="365" spans="2:24" ht="12">
      <c r="B365" t="s">
        <v>347</v>
      </c>
      <c r="D365" t="s">
        <v>347</v>
      </c>
      <c r="H365" s="2"/>
      <c r="S365" s="2"/>
      <c r="X365" s="2"/>
    </row>
    <row r="366" spans="3:63" ht="12">
      <c r="C366" s="1"/>
      <c r="E366" s="1">
        <v>324996</v>
      </c>
      <c r="G366" s="1">
        <v>12217</v>
      </c>
      <c r="H366" s="1">
        <f>(G366/3)/(E366/100000)</f>
        <v>1253.0410630694942</v>
      </c>
      <c r="I366">
        <f>(H366/1457.59)*100</f>
        <v>85.96663417487045</v>
      </c>
      <c r="K366">
        <v>14.1</v>
      </c>
      <c r="L366">
        <f>((K366-4.7)/(47.464))+1</f>
        <v>1.198044833979437</v>
      </c>
      <c r="N366" s="1"/>
      <c r="P366">
        <f>I366*L366</f>
        <v>102.99188196780366</v>
      </c>
      <c r="R366" s="1">
        <v>3162</v>
      </c>
      <c r="S366" s="1">
        <f>(R366/3)/(E366/100000)</f>
        <v>324.3116838361087</v>
      </c>
      <c r="T366">
        <f>(S366/361.6504)*100</f>
        <v>89.67546664848393</v>
      </c>
      <c r="U366">
        <f>T366*L366</f>
        <v>107.43522955291147</v>
      </c>
      <c r="W366" s="1">
        <v>5179</v>
      </c>
      <c r="X366" s="1">
        <f>(W366/3)/(E366/100000)</f>
        <v>531.1860248536392</v>
      </c>
      <c r="Y366">
        <f>(X366/569.2717)*100</f>
        <v>93.30975434992452</v>
      </c>
      <c r="Z366">
        <f>Y366*L366</f>
        <v>111.78926915881736</v>
      </c>
      <c r="AB366" s="1">
        <v>2174</v>
      </c>
      <c r="AC366" s="1">
        <f>(AB366/3)/(E366/100000)</f>
        <v>222.97710330793814</v>
      </c>
      <c r="AD366">
        <f>(AC366/245.5129)*100</f>
        <v>90.82093173431545</v>
      </c>
      <c r="AE366">
        <f>AD366*L366</f>
        <v>108.80754808149572</v>
      </c>
      <c r="AG366" s="1">
        <v>464</v>
      </c>
      <c r="AH366" s="1">
        <f>(AG366/3)/(E366/100000)</f>
        <v>47.590329316873635</v>
      </c>
      <c r="AI366" s="2">
        <f>(AH366/85.59867)*100</f>
        <v>55.59704294105695</v>
      </c>
      <c r="AJ366">
        <f>AI366*L366</f>
        <v>66.6077500800662</v>
      </c>
      <c r="AL366" s="1">
        <v>1176</v>
      </c>
      <c r="AM366" s="1">
        <f>(AL366/3)/(E366/100000)</f>
        <v>120.61686913069698</v>
      </c>
      <c r="AN366">
        <f>(AM366/164.1517)*100</f>
        <v>73.47890343547888</v>
      </c>
      <c r="AO366">
        <f>AN366*L366</f>
        <v>88.03102066734938</v>
      </c>
      <c r="AQ366" t="s">
        <v>335</v>
      </c>
      <c r="AR366">
        <f>E366</f>
        <v>324996</v>
      </c>
      <c r="AS366">
        <v>446767</v>
      </c>
      <c r="AT366">
        <v>182147</v>
      </c>
      <c r="AU366">
        <f>AS366+AT366</f>
        <v>628914</v>
      </c>
      <c r="AV366">
        <f>AU366/AR366</f>
        <v>1.9351438171546727</v>
      </c>
      <c r="AW366">
        <f>(AV366/4.9)*100</f>
        <v>39.492730962340254</v>
      </c>
      <c r="AX366">
        <f>(P366/99.5)*100</f>
        <v>103.50942911337052</v>
      </c>
      <c r="AY366">
        <f>(P366/99.5)*(4.878634078)*E366</f>
        <v>1641179.8424820171</v>
      </c>
      <c r="AZ366">
        <f>AY366-AU366</f>
        <v>1012265.8424820171</v>
      </c>
      <c r="BA366">
        <f>((L366-1)/2)+1</f>
        <v>1.0990224169897185</v>
      </c>
      <c r="BB366">
        <f>BA366*I366</f>
        <v>94.47925807133706</v>
      </c>
      <c r="BC366">
        <f>(BB366/82)*(4.878634078)*E366</f>
        <v>1826833.14525191</v>
      </c>
      <c r="BD366">
        <f>BC366-AU366</f>
        <v>1197919.14525191</v>
      </c>
      <c r="BF366">
        <f>G366/3</f>
        <v>4072.3333333333335</v>
      </c>
      <c r="BG366">
        <f>AU366/BF366</f>
        <v>154.43578619955798</v>
      </c>
      <c r="BH366">
        <f>(BG366/504.1440988)*100</f>
        <v>30.6332627054759</v>
      </c>
      <c r="BI366">
        <f>(504.1440988-BG366)*BF366</f>
        <v>1424128.8183465335</v>
      </c>
      <c r="BJ366">
        <f>(H366/967.9913)*(504.1440988)*(BF366)</f>
        <v>2657613.715772167</v>
      </c>
      <c r="BK366">
        <f>BJ366-AU366</f>
        <v>2028699.7157721668</v>
      </c>
    </row>
    <row r="367" spans="1:24" ht="12">
      <c r="A367" t="s">
        <v>336</v>
      </c>
      <c r="B367" t="s">
        <v>337</v>
      </c>
      <c r="D367" t="s">
        <v>337</v>
      </c>
      <c r="H367" s="2"/>
      <c r="S367" s="2"/>
      <c r="X367" s="2"/>
    </row>
    <row r="368" spans="2:24" ht="12">
      <c r="B368" t="s">
        <v>338</v>
      </c>
      <c r="D368" t="s">
        <v>338</v>
      </c>
      <c r="H368" s="2"/>
      <c r="S368" s="2"/>
      <c r="X368" s="2"/>
    </row>
    <row r="369" spans="3:63" ht="12">
      <c r="C369" s="1"/>
      <c r="E369" s="1">
        <v>172911</v>
      </c>
      <c r="G369" s="1">
        <v>7561</v>
      </c>
      <c r="H369" s="1">
        <f>(G369/3)/(E369/100000)</f>
        <v>1457.5899354774037</v>
      </c>
      <c r="I369">
        <f>(H369/1457.59)*100</f>
        <v>99.99999557333707</v>
      </c>
      <c r="K369">
        <v>24.05</v>
      </c>
      <c r="L369">
        <f>((K369-4.7)/(47.464))+1</f>
        <v>1.4076773976066073</v>
      </c>
      <c r="N369" s="1"/>
      <c r="P369">
        <f>I369*L369</f>
        <v>140.76773352934737</v>
      </c>
      <c r="R369" s="1">
        <v>1876</v>
      </c>
      <c r="S369" s="1">
        <f>(R369/3)/(E369/100000)</f>
        <v>361.65040589281966</v>
      </c>
      <c r="T369">
        <f>(S369/361.6504)*100</f>
        <v>100.00000162942435</v>
      </c>
      <c r="U369">
        <f>T369*L369</f>
        <v>140.76774205436456</v>
      </c>
      <c r="W369" s="1">
        <v>2953</v>
      </c>
      <c r="X369" s="1">
        <f>(W369/3)/(E369/100000)</f>
        <v>569.2716676980258</v>
      </c>
      <c r="Y369">
        <f>(X369/569.2717)*100</f>
        <v>99.99999432573686</v>
      </c>
      <c r="Z369">
        <f>Y369*L369</f>
        <v>140.76773177312876</v>
      </c>
      <c r="AB369" s="1">
        <v>1239</v>
      </c>
      <c r="AC369" s="1">
        <f>(AB369/3)/(E369/100000)</f>
        <v>238.85120090682491</v>
      </c>
      <c r="AD369">
        <f>(AC369/245.5129)*100</f>
        <v>97.28661952460538</v>
      </c>
      <c r="AE369">
        <f>AD369*L369</f>
        <v>136.94817539434067</v>
      </c>
      <c r="AG369" s="1">
        <v>263</v>
      </c>
      <c r="AH369" s="1">
        <f>(AG369/3)/(E369/100000)</f>
        <v>50.70045668966502</v>
      </c>
      <c r="AI369" s="2">
        <f>(AH369/85.59867)*100</f>
        <v>59.23042576440151</v>
      </c>
      <c r="AJ369">
        <f>AI369*L369</f>
        <v>83.37733159916405</v>
      </c>
      <c r="AL369" s="1">
        <v>817</v>
      </c>
      <c r="AM369" s="1">
        <f>(AL369/3)/(E369/100000)</f>
        <v>157.49913732112665</v>
      </c>
      <c r="AN369">
        <f>(AM369/164.1517)*100</f>
        <v>95.94730808217439</v>
      </c>
      <c r="AO369">
        <f>AN369*L369</f>
        <v>135.06285694847463</v>
      </c>
      <c r="AQ369" t="s">
        <v>336</v>
      </c>
      <c r="AR369">
        <f>E369</f>
        <v>172911</v>
      </c>
      <c r="AS369">
        <v>751237</v>
      </c>
      <c r="AT369">
        <v>262079</v>
      </c>
      <c r="AU369">
        <f>AS369+AT369</f>
        <v>1013316</v>
      </c>
      <c r="AV369">
        <f>AU369/AR369</f>
        <v>5.860332772351094</v>
      </c>
      <c r="AW369">
        <f>(AV369/4.9)*100</f>
        <v>119.59862800716516</v>
      </c>
      <c r="AX369">
        <f>(P369/99.5)*100</f>
        <v>141.47510907472096</v>
      </c>
      <c r="AY369">
        <f>(P369/99.5)*(4.878634078)*E369</f>
        <v>1193440.8660882069</v>
      </c>
      <c r="AZ369">
        <f>AY369-AU369</f>
        <v>180124.86608820688</v>
      </c>
      <c r="BA369">
        <f>((L369-1)/2)+1</f>
        <v>1.2038386988033036</v>
      </c>
      <c r="BB369">
        <f>BA369*I369</f>
        <v>120.38386455134223</v>
      </c>
      <c r="BC369">
        <f>(BB369/82)*(4.878634078)*E369</f>
        <v>1238440.9277297843</v>
      </c>
      <c r="BD369">
        <f>BC369-AU369</f>
        <v>225124.92772978428</v>
      </c>
      <c r="BF369">
        <f>G369/3</f>
        <v>2520.3333333333335</v>
      </c>
      <c r="BG369">
        <f>AU369/BF369</f>
        <v>402.05634175373626</v>
      </c>
      <c r="BH369">
        <f>(BG369/504.1440988)*100</f>
        <v>79.75028225278044</v>
      </c>
      <c r="BI369">
        <f>(504.1440988-BG369)*BF369</f>
        <v>257295.1770089334</v>
      </c>
      <c r="BJ369">
        <f>(H369/967.9913)*(504.1440988)*(BF369)</f>
        <v>1913271.3935686396</v>
      </c>
      <c r="BK369">
        <f>BJ369-AU369</f>
        <v>899955.3935686396</v>
      </c>
    </row>
    <row r="370" spans="1:39" ht="12">
      <c r="A370" t="s">
        <v>339</v>
      </c>
      <c r="B370" t="s">
        <v>432</v>
      </c>
      <c r="C370">
        <v>87398</v>
      </c>
      <c r="G370">
        <v>2574</v>
      </c>
      <c r="H370" s="2">
        <f aca="true" t="shared" si="359" ref="H370:H376">(G370/3)/(C370/100000)</f>
        <v>981.7158287374997</v>
      </c>
      <c r="R370">
        <v>612</v>
      </c>
      <c r="S370" s="2">
        <f aca="true" t="shared" si="360" ref="S370:S384">(R370/3)/(C370/100000)</f>
        <v>233.4149522872377</v>
      </c>
      <c r="W370">
        <v>947</v>
      </c>
      <c r="X370" s="2">
        <f aca="true" t="shared" si="361" ref="X370:X384">(W370/3)/(C370/100000)</f>
        <v>361.1829408758401</v>
      </c>
      <c r="AB370">
        <v>381</v>
      </c>
      <c r="AC370" s="2">
        <f aca="true" t="shared" si="362" ref="AC370:AC384">(AB370/3)/(C370/100000)</f>
        <v>145.31224970823132</v>
      </c>
      <c r="AG370">
        <v>137</v>
      </c>
      <c r="AH370" s="2">
        <f aca="true" t="shared" si="363" ref="AH370:AH384">(AG370/3)/(C370/100000)</f>
        <v>52.25138637802543</v>
      </c>
      <c r="AL370">
        <v>312</v>
      </c>
      <c r="AM370" s="2">
        <f aca="true" t="shared" si="364" ref="AM370:AM384">(AL370/3)/(C370/100000)</f>
        <v>118.99585802878785</v>
      </c>
    </row>
    <row r="371" spans="2:39" ht="12">
      <c r="B371" t="s">
        <v>433</v>
      </c>
      <c r="C371">
        <v>95203</v>
      </c>
      <c r="G371">
        <v>2601</v>
      </c>
      <c r="H371" s="2">
        <f t="shared" si="359"/>
        <v>910.6855876390449</v>
      </c>
      <c r="R371">
        <v>696</v>
      </c>
      <c r="S371" s="2">
        <f t="shared" si="360"/>
        <v>243.68979969118618</v>
      </c>
      <c r="W371">
        <v>946</v>
      </c>
      <c r="X371" s="2">
        <f t="shared" si="361"/>
        <v>331.2220553273881</v>
      </c>
      <c r="AB371">
        <v>441</v>
      </c>
      <c r="AC371" s="2">
        <f t="shared" si="362"/>
        <v>154.40689894226023</v>
      </c>
      <c r="AG371">
        <v>127</v>
      </c>
      <c r="AH371" s="2">
        <f t="shared" si="363"/>
        <v>44.46638586319059</v>
      </c>
      <c r="AL371">
        <v>260</v>
      </c>
      <c r="AM371" s="2">
        <f t="shared" si="364"/>
        <v>91.03354586165001</v>
      </c>
    </row>
    <row r="372" spans="2:39" ht="12">
      <c r="B372" t="s">
        <v>434</v>
      </c>
      <c r="C372">
        <v>143435</v>
      </c>
      <c r="G372">
        <v>4087</v>
      </c>
      <c r="H372" s="2">
        <f t="shared" si="359"/>
        <v>949.7914270110734</v>
      </c>
      <c r="R372">
        <v>1097</v>
      </c>
      <c r="S372" s="2">
        <f t="shared" si="360"/>
        <v>254.93545276025145</v>
      </c>
      <c r="W372">
        <v>1511</v>
      </c>
      <c r="X372" s="2">
        <f t="shared" si="361"/>
        <v>351.14627996421143</v>
      </c>
      <c r="AB372">
        <v>699</v>
      </c>
      <c r="AC372" s="2">
        <f t="shared" si="362"/>
        <v>162.44291839509185</v>
      </c>
      <c r="AG372">
        <v>194</v>
      </c>
      <c r="AH372" s="2">
        <f t="shared" si="363"/>
        <v>45.08430067045468</v>
      </c>
      <c r="AL372">
        <v>386</v>
      </c>
      <c r="AM372" s="2">
        <f t="shared" si="364"/>
        <v>89.7038147360593</v>
      </c>
    </row>
    <row r="373" spans="2:39" ht="12">
      <c r="B373" t="s">
        <v>435</v>
      </c>
      <c r="C373">
        <v>111074</v>
      </c>
      <c r="G373">
        <v>2963</v>
      </c>
      <c r="H373" s="2">
        <f t="shared" si="359"/>
        <v>889.1969917952596</v>
      </c>
      <c r="R373">
        <v>822</v>
      </c>
      <c r="S373" s="2">
        <f t="shared" si="360"/>
        <v>246.6823919189009</v>
      </c>
      <c r="W373">
        <v>1130</v>
      </c>
      <c r="X373" s="2">
        <f t="shared" si="361"/>
        <v>339.11326383011925</v>
      </c>
      <c r="AB373">
        <v>487</v>
      </c>
      <c r="AC373" s="2">
        <f t="shared" si="362"/>
        <v>146.14881370377705</v>
      </c>
      <c r="AG373">
        <v>126</v>
      </c>
      <c r="AH373" s="2">
        <f t="shared" si="363"/>
        <v>37.81262941822568</v>
      </c>
      <c r="AL373">
        <v>345</v>
      </c>
      <c r="AM373" s="2">
        <f t="shared" si="364"/>
        <v>103.53458054990367</v>
      </c>
    </row>
    <row r="374" spans="2:39" ht="12">
      <c r="B374" t="s">
        <v>436</v>
      </c>
      <c r="C374">
        <v>112391</v>
      </c>
      <c r="G374">
        <v>2737</v>
      </c>
      <c r="H374" s="2">
        <f t="shared" si="359"/>
        <v>811.7494579933743</v>
      </c>
      <c r="R374">
        <v>789</v>
      </c>
      <c r="S374" s="2">
        <f t="shared" si="360"/>
        <v>234.00450213985107</v>
      </c>
      <c r="W374">
        <v>1036</v>
      </c>
      <c r="X374" s="2">
        <f t="shared" si="361"/>
        <v>307.2606644066992</v>
      </c>
      <c r="AB374">
        <v>487</v>
      </c>
      <c r="AC374" s="2">
        <f t="shared" si="362"/>
        <v>144.43623896338082</v>
      </c>
      <c r="AG374">
        <v>116</v>
      </c>
      <c r="AH374" s="2">
        <f t="shared" si="363"/>
        <v>34.40370373665744</v>
      </c>
      <c r="AL374">
        <v>308</v>
      </c>
      <c r="AM374" s="2">
        <f t="shared" si="364"/>
        <v>91.34776509388357</v>
      </c>
    </row>
    <row r="375" spans="2:39" ht="12">
      <c r="B375" t="s">
        <v>437</v>
      </c>
      <c r="C375">
        <v>106224</v>
      </c>
      <c r="G375">
        <v>2979</v>
      </c>
      <c r="H375" s="2">
        <f t="shared" si="359"/>
        <v>934.816990510619</v>
      </c>
      <c r="R375">
        <v>787</v>
      </c>
      <c r="S375" s="2">
        <f t="shared" si="360"/>
        <v>246.96239393482952</v>
      </c>
      <c r="W375">
        <v>1191</v>
      </c>
      <c r="X375" s="2">
        <f t="shared" si="361"/>
        <v>373.73851483657177</v>
      </c>
      <c r="AB375">
        <v>468</v>
      </c>
      <c r="AC375" s="2">
        <f t="shared" si="362"/>
        <v>146.85946678716672</v>
      </c>
      <c r="AG375">
        <v>92</v>
      </c>
      <c r="AH375" s="2">
        <f t="shared" si="363"/>
        <v>28.869809710297734</v>
      </c>
      <c r="AL375">
        <v>419</v>
      </c>
      <c r="AM375" s="2">
        <f t="shared" si="364"/>
        <v>131.48315509363857</v>
      </c>
    </row>
    <row r="376" spans="3:63" ht="12">
      <c r="C376" s="1">
        <f>SUM(C370:C375)</f>
        <v>655725</v>
      </c>
      <c r="E376" s="1"/>
      <c r="G376" s="1">
        <f>SUM(G370:G375)</f>
        <v>17941</v>
      </c>
      <c r="H376" s="1">
        <f t="shared" si="359"/>
        <v>912.0185036918424</v>
      </c>
      <c r="I376">
        <f>(H376/1457.59)*100</f>
        <v>62.57030465987297</v>
      </c>
      <c r="K376">
        <v>12.44</v>
      </c>
      <c r="L376">
        <f>((K376-4.7)/(47.464))+1</f>
        <v>1.163070959042643</v>
      </c>
      <c r="N376" s="1"/>
      <c r="P376">
        <f>I376*L376</f>
        <v>72.7737042483488</v>
      </c>
      <c r="R376" s="1">
        <f>SUM(R370:R375)</f>
        <v>4803</v>
      </c>
      <c r="S376" s="1">
        <f t="shared" si="360"/>
        <v>244.15723054634185</v>
      </c>
      <c r="T376">
        <f>(S376/361.6504)*100</f>
        <v>67.51194815389168</v>
      </c>
      <c r="U376">
        <f>T376*L376</f>
        <v>78.52118628618398</v>
      </c>
      <c r="W376" s="1">
        <f>SUM(W370:W375)</f>
        <v>6761</v>
      </c>
      <c r="X376" s="1">
        <f t="shared" si="361"/>
        <v>343.69082567641414</v>
      </c>
      <c r="Y376">
        <f>(X376/569.2717)*100</f>
        <v>60.37377682333658</v>
      </c>
      <c r="Z376">
        <f>Y376*L376</f>
        <v>70.21898651094456</v>
      </c>
      <c r="AB376" s="1">
        <f>SUM(AB370:AB375)</f>
        <v>2963</v>
      </c>
      <c r="AC376" s="1">
        <f t="shared" si="362"/>
        <v>150.62208496956296</v>
      </c>
      <c r="AD376">
        <f>(AC376/245.5129)*100</f>
        <v>61.34996774897081</v>
      </c>
      <c r="AE376">
        <f>AD376*L376</f>
        <v>71.35436582703069</v>
      </c>
      <c r="AG376" s="1">
        <f>SUM(AG370:AG375)</f>
        <v>792</v>
      </c>
      <c r="AH376" s="1">
        <f t="shared" si="363"/>
        <v>40.26078005261352</v>
      </c>
      <c r="AI376" s="2">
        <f>(AH376/85.59867)*100</f>
        <v>47.034352347546424</v>
      </c>
      <c r="AJ376">
        <f>AI376*L376</f>
        <v>54.7042892928104</v>
      </c>
      <c r="AL376" s="1">
        <f>SUM(AL370:AL375)</f>
        <v>2030</v>
      </c>
      <c r="AM376" s="1">
        <f t="shared" si="364"/>
        <v>103.19366604394627</v>
      </c>
      <c r="AN376">
        <f>(AM376/164.1517)*100</f>
        <v>62.86481714410893</v>
      </c>
      <c r="AO376">
        <f>AN376*L376</f>
        <v>73.11624316583915</v>
      </c>
      <c r="AQ376" t="s">
        <v>339</v>
      </c>
      <c r="AR376">
        <v>655725</v>
      </c>
      <c r="AS376">
        <v>1612743</v>
      </c>
      <c r="AT376">
        <v>110000</v>
      </c>
      <c r="AU376">
        <v>1722743</v>
      </c>
      <c r="AV376">
        <f>AU376/AR376</f>
        <v>2.6272339776583173</v>
      </c>
      <c r="AW376">
        <f>(AV376/4.9)*100</f>
        <v>53.617019952210555</v>
      </c>
      <c r="AX376">
        <f>(P376/99.5)*100</f>
        <v>73.13940125462192</v>
      </c>
      <c r="AY376">
        <f>(P376/99.5)*(4.878634078)*C376</f>
        <v>2339760.4066264983</v>
      </c>
      <c r="AZ376">
        <f>AY376-AU376</f>
        <v>617017.4066264983</v>
      </c>
      <c r="BA376">
        <f>((L376-1)/2)+1</f>
        <v>1.0815354795213215</v>
      </c>
      <c r="BB376">
        <f>BA376*I376</f>
        <v>67.67200445411089</v>
      </c>
      <c r="BC376">
        <f>(BB376/82)*(4.878634078)*C376</f>
        <v>2640068.3763238224</v>
      </c>
      <c r="BD376">
        <f>BC376-AU376</f>
        <v>917325.3763238224</v>
      </c>
      <c r="BE376">
        <v>372000</v>
      </c>
      <c r="BF376">
        <f>G376/3</f>
        <v>5980.333333333333</v>
      </c>
      <c r="BG376">
        <f>AU376/BF376</f>
        <v>288.06805640711224</v>
      </c>
      <c r="BH376">
        <f>(BG376/504.1440988)*100</f>
        <v>57.14002347598485</v>
      </c>
      <c r="BI376">
        <f>(504.1440988-BG376)*BF376</f>
        <v>1292206.758856933</v>
      </c>
      <c r="BJ376">
        <f>(H376/967.9913)*(504.1440988)*(BF376)</f>
        <v>2840614.340003656</v>
      </c>
      <c r="BK376">
        <f>BJ376-AU376</f>
        <v>1117871.3400036562</v>
      </c>
    </row>
    <row r="377" spans="1:63" ht="12">
      <c r="A377" t="s">
        <v>340</v>
      </c>
      <c r="B377" t="s">
        <v>340</v>
      </c>
      <c r="C377" s="1">
        <v>251072</v>
      </c>
      <c r="E377" s="1"/>
      <c r="G377" s="1">
        <v>6348</v>
      </c>
      <c r="H377" s="1">
        <f>(G377/3)/(C377/100000)</f>
        <v>842.7861330614326</v>
      </c>
      <c r="I377">
        <f>(H377/1457.59)*100</f>
        <v>57.82052106980925</v>
      </c>
      <c r="K377">
        <v>17.602</v>
      </c>
      <c r="L377">
        <f>((K377-4.7)/(47.464))+1</f>
        <v>1.271827068936457</v>
      </c>
      <c r="P377">
        <f>I377*L377</f>
        <v>73.53770383659416</v>
      </c>
      <c r="R377" s="1">
        <v>1682</v>
      </c>
      <c r="S377" s="1">
        <f>(R377/3)/(C377/100000)</f>
        <v>223.3091171722321</v>
      </c>
      <c r="T377">
        <f>(S377/361.6504)*100</f>
        <v>61.74723356374889</v>
      </c>
      <c r="U377">
        <f>T377*L377</f>
        <v>78.53180307831758</v>
      </c>
      <c r="W377" s="1">
        <v>2335</v>
      </c>
      <c r="X377" s="1">
        <f>(W377/3)/(C377/100000)</f>
        <v>310.0040360268502</v>
      </c>
      <c r="Y377">
        <f>(X377/569.2717)*100</f>
        <v>54.456252792269524</v>
      </c>
      <c r="Z377">
        <f>Y377*L377</f>
        <v>69.2589363740549</v>
      </c>
      <c r="AB377" s="1">
        <v>1176</v>
      </c>
      <c r="AC377" s="1">
        <f>(AB377/3)/(C377/100000)</f>
        <v>156.1305123629875</v>
      </c>
      <c r="AD377">
        <f>(AC377/245.5129)*100</f>
        <v>63.593608467411485</v>
      </c>
      <c r="AE377">
        <f>AD377*L377</f>
        <v>80.88007266020061</v>
      </c>
      <c r="AG377" s="1">
        <v>325</v>
      </c>
      <c r="AH377" s="1">
        <f>(AG377/3)/(C377/100000)</f>
        <v>43.14831336562155</v>
      </c>
      <c r="AI377" s="2">
        <f>(AH377/85.59867)*100</f>
        <v>50.407691341023806</v>
      </c>
      <c r="AJ377">
        <f>AI377*L377</f>
        <v>64.10986633010793</v>
      </c>
      <c r="AL377" s="1">
        <v>535</v>
      </c>
      <c r="AM377" s="1">
        <f>(AL377/3)/(C377/100000)</f>
        <v>71.02876200186932</v>
      </c>
      <c r="AN377">
        <f>(AM377/164.1517)*100</f>
        <v>43.27019580173055</v>
      </c>
      <c r="AO377">
        <f>AN377*L377</f>
        <v>55.032206298821556</v>
      </c>
      <c r="AQ377" t="s">
        <v>340</v>
      </c>
      <c r="AR377">
        <f>C377</f>
        <v>251072</v>
      </c>
      <c r="AS377">
        <v>0</v>
      </c>
      <c r="AT377">
        <v>1432000</v>
      </c>
      <c r="AU377">
        <f>AS377+AT377</f>
        <v>1432000</v>
      </c>
      <c r="AV377">
        <f>AU377/AR377</f>
        <v>5.7035432067295435</v>
      </c>
      <c r="AW377">
        <f>(AV377/4.9)*100</f>
        <v>116.39884095366415</v>
      </c>
      <c r="AX377">
        <f>(P377/99.5)*100</f>
        <v>73.90724003677805</v>
      </c>
      <c r="AY377">
        <f>(P377/99.5)*(4.878634078)*C377</f>
        <v>905281.2212279171</v>
      </c>
      <c r="AZ377">
        <f>AY377-AU377</f>
        <v>-526718.7787720829</v>
      </c>
      <c r="BA377">
        <f>((L377-1)/2)+1</f>
        <v>1.1359135344682285</v>
      </c>
      <c r="BB377">
        <f>BA377*I377</f>
        <v>65.67911245320171</v>
      </c>
      <c r="BC377">
        <f>(BB377/82)*(4.878634078)*C377</f>
        <v>981092.4873978213</v>
      </c>
      <c r="BD377">
        <f>BC377-AU377</f>
        <v>-450907.51260217873</v>
      </c>
      <c r="BF377">
        <f>G377/3</f>
        <v>2116</v>
      </c>
      <c r="BG377">
        <f>AU377/BF377</f>
        <v>676.7485822306238</v>
      </c>
      <c r="BH377">
        <f>(BG377/504.1440988)*100</f>
        <v>134.23713256615903</v>
      </c>
      <c r="BJ377">
        <f>(H377/967.9913)*(504.1440988)*(BF377)</f>
        <v>928787.3218578092</v>
      </c>
      <c r="BK377">
        <f>BJ377-AU377</f>
        <v>-503212.6781421908</v>
      </c>
    </row>
    <row r="378" spans="1:39" ht="12">
      <c r="A378" t="s">
        <v>341</v>
      </c>
      <c r="B378" t="s">
        <v>343</v>
      </c>
      <c r="C378">
        <v>109973</v>
      </c>
      <c r="G378">
        <v>2894</v>
      </c>
      <c r="H378" s="2">
        <f aca="true" t="shared" si="365" ref="H378:H384">(G378/3)/(C378/100000)</f>
        <v>877.1850060166282</v>
      </c>
      <c r="R378">
        <v>769</v>
      </c>
      <c r="S378" s="2">
        <f t="shared" si="360"/>
        <v>233.08751542045164</v>
      </c>
      <c r="W378">
        <v>1038</v>
      </c>
      <c r="X378" s="2">
        <f t="shared" si="361"/>
        <v>314.6226801123912</v>
      </c>
      <c r="AB378">
        <v>484</v>
      </c>
      <c r="AC378" s="2">
        <f t="shared" si="362"/>
        <v>146.70267550519975</v>
      </c>
      <c r="AG378">
        <v>121</v>
      </c>
      <c r="AH378" s="2">
        <f t="shared" si="363"/>
        <v>36.67566887629994</v>
      </c>
      <c r="AL378">
        <v>288</v>
      </c>
      <c r="AM378" s="2">
        <f t="shared" si="364"/>
        <v>87.294154019623</v>
      </c>
    </row>
    <row r="379" spans="2:39" ht="12">
      <c r="B379" t="s">
        <v>438</v>
      </c>
      <c r="C379">
        <v>143732</v>
      </c>
      <c r="G379">
        <v>4948</v>
      </c>
      <c r="H379" s="2">
        <f t="shared" si="365"/>
        <v>1147.506006549226</v>
      </c>
      <c r="R379">
        <v>1221</v>
      </c>
      <c r="S379" s="2">
        <f t="shared" si="360"/>
        <v>283.16589207692095</v>
      </c>
      <c r="W379">
        <v>2016</v>
      </c>
      <c r="X379" s="2">
        <f t="shared" si="361"/>
        <v>467.5368046085771</v>
      </c>
      <c r="AB379">
        <v>930</v>
      </c>
      <c r="AC379" s="2">
        <f t="shared" si="362"/>
        <v>215.67918069740907</v>
      </c>
      <c r="AG379">
        <v>208</v>
      </c>
      <c r="AH379" s="2">
        <f t="shared" si="363"/>
        <v>48.23792428501192</v>
      </c>
      <c r="AL379">
        <v>597</v>
      </c>
      <c r="AM379" s="2">
        <f t="shared" si="364"/>
        <v>138.45211922188517</v>
      </c>
    </row>
    <row r="380" spans="2:39" ht="12">
      <c r="B380" t="s">
        <v>439</v>
      </c>
      <c r="C380">
        <v>106138</v>
      </c>
      <c r="G380">
        <v>3648</v>
      </c>
      <c r="H380" s="2">
        <f t="shared" si="365"/>
        <v>1145.6782679153555</v>
      </c>
      <c r="R380">
        <v>982</v>
      </c>
      <c r="S380" s="2">
        <f t="shared" si="360"/>
        <v>308.4035249706357</v>
      </c>
      <c r="W380">
        <v>1334</v>
      </c>
      <c r="X380" s="2">
        <f t="shared" si="361"/>
        <v>418.95142801509985</v>
      </c>
      <c r="AB380">
        <v>708</v>
      </c>
      <c r="AC380" s="2">
        <f t="shared" si="362"/>
        <v>222.35203225988806</v>
      </c>
      <c r="AG380">
        <v>150</v>
      </c>
      <c r="AH380" s="2">
        <f t="shared" si="363"/>
        <v>47.108481410993235</v>
      </c>
      <c r="AL380">
        <v>323</v>
      </c>
      <c r="AM380" s="2">
        <f t="shared" si="364"/>
        <v>101.44026330500544</v>
      </c>
    </row>
    <row r="381" spans="2:39" ht="12">
      <c r="B381" t="s">
        <v>344</v>
      </c>
      <c r="C381">
        <v>99452</v>
      </c>
      <c r="G381">
        <v>3718</v>
      </c>
      <c r="H381" s="2">
        <f t="shared" si="365"/>
        <v>1246.1623027524165</v>
      </c>
      <c r="R381">
        <v>950</v>
      </c>
      <c r="S381" s="2">
        <f t="shared" si="360"/>
        <v>318.4115620265723</v>
      </c>
      <c r="W381">
        <v>1367</v>
      </c>
      <c r="X381" s="2">
        <f t="shared" si="361"/>
        <v>458.177479252973</v>
      </c>
      <c r="AB381">
        <v>641</v>
      </c>
      <c r="AC381" s="2">
        <f t="shared" si="362"/>
        <v>214.84401185161352</v>
      </c>
      <c r="AG381">
        <v>161</v>
      </c>
      <c r="AH381" s="2">
        <f t="shared" si="363"/>
        <v>53.96238051187172</v>
      </c>
      <c r="AL381">
        <v>362</v>
      </c>
      <c r="AM381" s="2">
        <f t="shared" si="364"/>
        <v>121.3315636353886</v>
      </c>
    </row>
    <row r="382" spans="2:39" ht="12">
      <c r="B382" t="s">
        <v>342</v>
      </c>
      <c r="C382">
        <v>126823</v>
      </c>
      <c r="G382">
        <v>3568</v>
      </c>
      <c r="H382" s="2">
        <f t="shared" si="365"/>
        <v>937.7899382078434</v>
      </c>
      <c r="R382">
        <v>924</v>
      </c>
      <c r="S382" s="2">
        <f t="shared" si="360"/>
        <v>242.85815664351105</v>
      </c>
      <c r="W382">
        <v>1301</v>
      </c>
      <c r="X382" s="2">
        <f t="shared" si="361"/>
        <v>341.94638722208646</v>
      </c>
      <c r="AB382">
        <v>644</v>
      </c>
      <c r="AC382" s="2">
        <f t="shared" si="362"/>
        <v>169.26477584244708</v>
      </c>
      <c r="AG382">
        <v>201</v>
      </c>
      <c r="AH382" s="2">
        <f t="shared" si="363"/>
        <v>52.82953407504948</v>
      </c>
      <c r="AL382">
        <v>318</v>
      </c>
      <c r="AM382" s="2">
        <f t="shared" si="364"/>
        <v>83.58105390977977</v>
      </c>
    </row>
    <row r="383" spans="2:39" ht="12">
      <c r="B383" t="s">
        <v>440</v>
      </c>
      <c r="C383">
        <v>128096</v>
      </c>
      <c r="G383">
        <v>5562</v>
      </c>
      <c r="H383" s="2">
        <f t="shared" si="365"/>
        <v>1447.351986010492</v>
      </c>
      <c r="R383">
        <v>1388</v>
      </c>
      <c r="S383" s="2">
        <f t="shared" si="360"/>
        <v>361.1874427512699</v>
      </c>
      <c r="W383">
        <v>2172</v>
      </c>
      <c r="X383" s="2">
        <f t="shared" si="361"/>
        <v>565.2010991756182</v>
      </c>
      <c r="AB383">
        <v>1078</v>
      </c>
      <c r="AC383" s="2">
        <f t="shared" si="362"/>
        <v>280.518777583479</v>
      </c>
      <c r="AG383">
        <v>308</v>
      </c>
      <c r="AH383" s="2">
        <f t="shared" si="363"/>
        <v>80.1482221667083</v>
      </c>
      <c r="AL383">
        <v>599</v>
      </c>
      <c r="AM383" s="2">
        <f t="shared" si="364"/>
        <v>155.87267882421514</v>
      </c>
    </row>
    <row r="384" spans="3:63" ht="12">
      <c r="C384" s="1">
        <f>SUM(C378:C383)</f>
        <v>714214</v>
      </c>
      <c r="E384" s="1"/>
      <c r="G384" s="1">
        <f>SUM(G378:G383)</f>
        <v>24338</v>
      </c>
      <c r="H384" s="1">
        <f t="shared" si="365"/>
        <v>1135.8873764259265</v>
      </c>
      <c r="I384">
        <f>(H384/1457.59)*100</f>
        <v>77.929141694573</v>
      </c>
      <c r="K384">
        <v>19.42</v>
      </c>
      <c r="L384">
        <f>((K384-4.7)/(47.464))+1</f>
        <v>1.3101297825720546</v>
      </c>
      <c r="N384" s="1"/>
      <c r="P384">
        <f>I384*L384</f>
        <v>102.09728946433776</v>
      </c>
      <c r="R384" s="1">
        <f>SUM(R378:R383)</f>
        <v>6234</v>
      </c>
      <c r="S384" s="1">
        <f t="shared" si="360"/>
        <v>290.94921130081457</v>
      </c>
      <c r="T384">
        <f>(S384/361.6504)*100</f>
        <v>80.45040494931419</v>
      </c>
      <c r="U384">
        <f>T384*L384</f>
        <v>105.40047154407874</v>
      </c>
      <c r="W384" s="1">
        <f>SUM(W378:W383)</f>
        <v>9228</v>
      </c>
      <c r="X384" s="1">
        <f t="shared" si="361"/>
        <v>430.68324059735596</v>
      </c>
      <c r="Y384">
        <f>(X384/569.2717)*100</f>
        <v>75.65512928138813</v>
      </c>
      <c r="Z384">
        <f>Y384*L384</f>
        <v>99.1180380758857</v>
      </c>
      <c r="AB384" s="1">
        <f>SUM(AB378:AB383)</f>
        <v>4485</v>
      </c>
      <c r="AC384" s="1">
        <f t="shared" si="362"/>
        <v>209.3210158299893</v>
      </c>
      <c r="AD384">
        <f>(AC384/245.5129)*100</f>
        <v>85.25866291750425</v>
      </c>
      <c r="AE384">
        <f>AD384*L384</f>
        <v>111.69991351049394</v>
      </c>
      <c r="AG384" s="1">
        <f>SUM(AG378:AG383)</f>
        <v>1149</v>
      </c>
      <c r="AH384" s="1">
        <f t="shared" si="363"/>
        <v>53.62538398855245</v>
      </c>
      <c r="AI384" s="2">
        <f>(AH384/85.59867)*100</f>
        <v>62.64744999957645</v>
      </c>
      <c r="AJ384">
        <f>AI384*L384</f>
        <v>82.07629004663876</v>
      </c>
      <c r="AL384" s="1">
        <f>SUM(AL378:AL383)</f>
        <v>2487</v>
      </c>
      <c r="AM384" s="1">
        <f t="shared" si="364"/>
        <v>116.07165359402083</v>
      </c>
      <c r="AN384">
        <f>(AM384/164.1517)*100</f>
        <v>70.7099917905333</v>
      </c>
      <c r="AO384">
        <f>AN384*L384</f>
        <v>92.63926617020314</v>
      </c>
      <c r="AQ384" t="s">
        <v>341</v>
      </c>
      <c r="AR384">
        <f>C384</f>
        <v>714214</v>
      </c>
      <c r="AS384">
        <v>1448414</v>
      </c>
      <c r="AT384">
        <v>663607</v>
      </c>
      <c r="AU384">
        <f>AS384+AT384</f>
        <v>2112021</v>
      </c>
      <c r="AV384">
        <f>AU384/AR384</f>
        <v>2.9571262954800663</v>
      </c>
      <c r="AW384">
        <f>(AV384/4.9)*100</f>
        <v>60.34951623428706</v>
      </c>
      <c r="AX384">
        <f>(P384/99.5)*100</f>
        <v>102.6103411701887</v>
      </c>
      <c r="AY384">
        <f>(P384/99.5)*(4.878634078)*C384</f>
        <v>3575343.1937003382</v>
      </c>
      <c r="AZ384">
        <f>AY384-AU384</f>
        <v>1463322.1937003382</v>
      </c>
      <c r="BA384">
        <f>((L384-1)/2)+1</f>
        <v>1.1550648912860273</v>
      </c>
      <c r="BB384">
        <f>BA384*I384</f>
        <v>90.01321557945539</v>
      </c>
      <c r="BC384">
        <f>(BB384/82)*(4.878634078)*C384</f>
        <v>3824890.6897698217</v>
      </c>
      <c r="BD384">
        <f>BC384-AU384</f>
        <v>1712869.6897698217</v>
      </c>
      <c r="BF384">
        <f>G384/3</f>
        <v>8112.666666666667</v>
      </c>
      <c r="BG384">
        <f>AU384/BF384</f>
        <v>260.3362231900731</v>
      </c>
      <c r="BH384">
        <f>(BG384/504.1440988)*100</f>
        <v>51.639248343825514</v>
      </c>
      <c r="BI384">
        <f>(504.1440988-BG384)*BF384</f>
        <v>1977932.025531467</v>
      </c>
      <c r="BJ384">
        <f>(H384/967.9913)*(504.1440988)*(BF384)</f>
        <v>4799346.865902842</v>
      </c>
      <c r="BK384">
        <f>BJ384-AU384</f>
        <v>2687325.865902842</v>
      </c>
    </row>
    <row r="385" spans="43:62" ht="12">
      <c r="AQ385" s="1" t="s">
        <v>319</v>
      </c>
      <c r="AR385" s="1">
        <f>SUM(AR353:AR384)</f>
        <v>4202318</v>
      </c>
      <c r="AS385" s="1">
        <f>SUM(AS353:AS384)</f>
        <v>9444749</v>
      </c>
      <c r="AT385" s="1">
        <f>SUM(AT353:AT384)</f>
        <v>8226021</v>
      </c>
      <c r="AU385" s="1">
        <f>SUM(AU353:AU384)</f>
        <v>17670770</v>
      </c>
      <c r="AV385" s="1">
        <f>AU385/AR385</f>
        <v>4.2050054279566655</v>
      </c>
      <c r="AW385">
        <f>(AV385/4.9)*100</f>
        <v>85.81643730523807</v>
      </c>
      <c r="BE385" s="1">
        <f>SUM(BE353:BE384)</f>
        <v>372000</v>
      </c>
      <c r="BF385" s="1">
        <f>SUM(BF353:BF384)</f>
        <v>44110.33333333333</v>
      </c>
      <c r="BG385">
        <f>AU385/BF385</f>
        <v>400.60386455176797</v>
      </c>
      <c r="BH385">
        <f>(BG385/504.1440988)*100</f>
        <v>79.46217470467552</v>
      </c>
      <c r="BI385" s="1">
        <f>SUM(BI353:BI384)</f>
        <v>6225457.322088134</v>
      </c>
      <c r="BJ385" s="1">
        <f>SUM(BJ353:BJ384)</f>
        <v>24658606.577183656</v>
      </c>
    </row>
    <row r="387" ht="12">
      <c r="A387" s="1" t="s">
        <v>348</v>
      </c>
    </row>
    <row r="389" spans="1:39" ht="12">
      <c r="A389" t="s">
        <v>349</v>
      </c>
      <c r="B389" t="s">
        <v>350</v>
      </c>
      <c r="C389">
        <v>111656</v>
      </c>
      <c r="G389">
        <v>3305</v>
      </c>
      <c r="H389" s="2">
        <f aca="true" t="shared" si="366" ref="H389:H442">(G389/3)/(C389/100000)</f>
        <v>986.6614124334266</v>
      </c>
      <c r="J389">
        <v>14.73</v>
      </c>
      <c r="L389">
        <f aca="true" t="shared" si="367" ref="L389:L394">((J389-4.7)/(47.464))+1</f>
        <v>1.2113180515759312</v>
      </c>
      <c r="N389">
        <f aca="true" t="shared" si="368" ref="N389:N394">C389*L389</f>
        <v>135250.92836676218</v>
      </c>
      <c r="R389">
        <v>807</v>
      </c>
      <c r="S389" s="2">
        <f aca="true" t="shared" si="369" ref="S389:S399">(R389/3)/(C389/100000)</f>
        <v>240.9185355018987</v>
      </c>
      <c r="W389">
        <v>1272</v>
      </c>
      <c r="X389" s="2">
        <f aca="true" t="shared" si="370" ref="X389:X394">(W389/3)/(C389/100000)</f>
        <v>379.73776599555777</v>
      </c>
      <c r="AB389">
        <v>603</v>
      </c>
      <c r="AC389" s="2">
        <f aca="true" t="shared" si="371" ref="AC389:AC442">(AB389/3)/(C389/100000)</f>
        <v>180.01719567242245</v>
      </c>
      <c r="AG389">
        <v>130</v>
      </c>
      <c r="AH389" s="2">
        <f aca="true" t="shared" si="372" ref="AH389:AH399">(AG389/3)/(C389/100000)</f>
        <v>38.8096773423133</v>
      </c>
      <c r="AL389">
        <v>395</v>
      </c>
      <c r="AM389" s="2">
        <f aca="true" t="shared" si="373" ref="AM389:AM399">(AL389/3)/(C389/100000)</f>
        <v>117.92171192472117</v>
      </c>
    </row>
    <row r="390" spans="2:39" ht="12">
      <c r="B390" t="s">
        <v>351</v>
      </c>
      <c r="C390">
        <v>83060</v>
      </c>
      <c r="G390">
        <v>2701</v>
      </c>
      <c r="H390" s="2">
        <f t="shared" si="366"/>
        <v>1083.9553736254916</v>
      </c>
      <c r="J390">
        <v>8.67</v>
      </c>
      <c r="L390">
        <f t="shared" si="367"/>
        <v>1.083642339457273</v>
      </c>
      <c r="N390">
        <f t="shared" si="368"/>
        <v>90007.33271532108</v>
      </c>
      <c r="R390">
        <v>650</v>
      </c>
      <c r="S390" s="2">
        <f t="shared" si="369"/>
        <v>260.8556063889558</v>
      </c>
      <c r="W390">
        <v>1042</v>
      </c>
      <c r="X390" s="2">
        <f t="shared" si="370"/>
        <v>418.17160285737214</v>
      </c>
      <c r="AB390">
        <v>489</v>
      </c>
      <c r="AC390" s="2">
        <f t="shared" si="371"/>
        <v>196.24367926799903</v>
      </c>
      <c r="AG390">
        <v>102</v>
      </c>
      <c r="AH390" s="2">
        <f t="shared" si="372"/>
        <v>40.934264387189984</v>
      </c>
      <c r="AL390">
        <v>312</v>
      </c>
      <c r="AM390" s="2">
        <f t="shared" si="373"/>
        <v>125.21069106669877</v>
      </c>
    </row>
    <row r="391" spans="2:39" ht="12">
      <c r="B391" t="s">
        <v>352</v>
      </c>
      <c r="C391">
        <v>80873</v>
      </c>
      <c r="G391">
        <v>2489</v>
      </c>
      <c r="H391" s="2">
        <f t="shared" si="366"/>
        <v>1025.8883269653243</v>
      </c>
      <c r="J391">
        <v>16.53</v>
      </c>
      <c r="L391">
        <f t="shared" si="367"/>
        <v>1.2492415304230575</v>
      </c>
      <c r="N391">
        <f t="shared" si="368"/>
        <v>101029.91028990393</v>
      </c>
      <c r="R391">
        <v>639</v>
      </c>
      <c r="S391" s="2">
        <f t="shared" si="369"/>
        <v>263.37591037800007</v>
      </c>
      <c r="W391">
        <v>964</v>
      </c>
      <c r="X391" s="2">
        <f t="shared" si="370"/>
        <v>397.33079437307055</v>
      </c>
      <c r="AB391">
        <v>489</v>
      </c>
      <c r="AC391" s="2">
        <f t="shared" si="371"/>
        <v>201.55057930335218</v>
      </c>
      <c r="AG391">
        <v>114</v>
      </c>
      <c r="AH391" s="2">
        <f t="shared" si="372"/>
        <v>46.98725161673241</v>
      </c>
      <c r="AL391">
        <v>283</v>
      </c>
      <c r="AM391" s="2">
        <f t="shared" si="373"/>
        <v>116.64379129416905</v>
      </c>
    </row>
    <row r="392" spans="2:39" ht="12">
      <c r="B392" t="s">
        <v>353</v>
      </c>
      <c r="C392">
        <v>111306</v>
      </c>
      <c r="G392">
        <v>3180</v>
      </c>
      <c r="H392" s="2">
        <f t="shared" si="366"/>
        <v>952.3296138572944</v>
      </c>
      <c r="J392">
        <v>21.28</v>
      </c>
      <c r="L392">
        <f t="shared" si="367"/>
        <v>1.3493173773807519</v>
      </c>
      <c r="N392">
        <f t="shared" si="368"/>
        <v>150187.12000674196</v>
      </c>
      <c r="R392">
        <v>813</v>
      </c>
      <c r="S392" s="2">
        <f t="shared" si="369"/>
        <v>243.47294844842148</v>
      </c>
      <c r="W392">
        <v>1157</v>
      </c>
      <c r="X392" s="2">
        <f t="shared" si="370"/>
        <v>346.492252588959</v>
      </c>
      <c r="AB392">
        <v>595</v>
      </c>
      <c r="AC392" s="2">
        <f t="shared" si="371"/>
        <v>178.18745919656922</v>
      </c>
      <c r="AG392">
        <v>157</v>
      </c>
      <c r="AH392" s="2">
        <f t="shared" si="372"/>
        <v>47.017531250187176</v>
      </c>
      <c r="AL392">
        <v>338</v>
      </c>
      <c r="AM392" s="2">
        <f t="shared" si="373"/>
        <v>101.22245581250488</v>
      </c>
    </row>
    <row r="393" spans="2:39" ht="12">
      <c r="B393" t="s">
        <v>354</v>
      </c>
      <c r="C393">
        <v>109951</v>
      </c>
      <c r="G393">
        <v>3469</v>
      </c>
      <c r="H393" s="2">
        <f t="shared" si="366"/>
        <v>1051.6805971144722</v>
      </c>
      <c r="J393">
        <v>10.68</v>
      </c>
      <c r="L393">
        <f t="shared" si="367"/>
        <v>1.1259902241698971</v>
      </c>
      <c r="N393">
        <f t="shared" si="368"/>
        <v>123803.75113770436</v>
      </c>
      <c r="R393">
        <v>875</v>
      </c>
      <c r="S393" s="2">
        <f t="shared" si="369"/>
        <v>265.26968073657054</v>
      </c>
      <c r="W393">
        <v>1354</v>
      </c>
      <c r="X393" s="2">
        <f t="shared" si="370"/>
        <v>410.48588310550457</v>
      </c>
      <c r="AB393">
        <v>631</v>
      </c>
      <c r="AC393" s="2">
        <f t="shared" si="371"/>
        <v>191.29733547974402</v>
      </c>
      <c r="AG393">
        <v>145</v>
      </c>
      <c r="AH393" s="2">
        <f t="shared" si="372"/>
        <v>43.9589756649174</v>
      </c>
      <c r="AL393">
        <v>448</v>
      </c>
      <c r="AM393" s="2">
        <f t="shared" si="373"/>
        <v>135.8180765371241</v>
      </c>
    </row>
    <row r="394" spans="2:39" ht="12">
      <c r="B394" t="s">
        <v>355</v>
      </c>
      <c r="C394">
        <v>78379</v>
      </c>
      <c r="G394">
        <v>2387</v>
      </c>
      <c r="H394" s="2">
        <f t="shared" si="366"/>
        <v>1015.1528683278259</v>
      </c>
      <c r="J394">
        <v>12.28</v>
      </c>
      <c r="L394">
        <f t="shared" si="367"/>
        <v>1.1596999831451205</v>
      </c>
      <c r="N394">
        <f t="shared" si="368"/>
        <v>90896.1249789314</v>
      </c>
      <c r="R394">
        <v>602</v>
      </c>
      <c r="S394" s="2">
        <f t="shared" si="369"/>
        <v>256.02095799470095</v>
      </c>
      <c r="W394">
        <v>910</v>
      </c>
      <c r="X394" s="2">
        <f t="shared" si="370"/>
        <v>387.0084248757107</v>
      </c>
      <c r="AB394">
        <v>442</v>
      </c>
      <c r="AC394" s="2">
        <f t="shared" si="371"/>
        <v>187.97552065391667</v>
      </c>
      <c r="AG394">
        <v>95</v>
      </c>
      <c r="AH394" s="2">
        <f t="shared" si="372"/>
        <v>40.40197842109068</v>
      </c>
      <c r="AL394">
        <v>285</v>
      </c>
      <c r="AM394" s="2">
        <f t="shared" si="373"/>
        <v>121.20593526327205</v>
      </c>
    </row>
    <row r="395" spans="3:63" ht="12">
      <c r="C395" s="1">
        <f>SUM(C389:C394)</f>
        <v>575225</v>
      </c>
      <c r="G395" s="1">
        <f>SUM(G389:G394)</f>
        <v>17531</v>
      </c>
      <c r="H395" s="1">
        <f t="shared" si="366"/>
        <v>1015.8923319860345</v>
      </c>
      <c r="I395">
        <f aca="true" t="shared" si="374" ref="I395:I400">(H395/1457.59)*100</f>
        <v>69.69671388977933</v>
      </c>
      <c r="J395">
        <f>(L395-1)*(47.464)+4.7</f>
        <v>14.26748880872702</v>
      </c>
      <c r="L395" s="1">
        <f>N395/C395</f>
        <v>1.201573588587709</v>
      </c>
      <c r="N395" s="1">
        <f>SUM(N389:N394)</f>
        <v>691175.1674953649</v>
      </c>
      <c r="P395">
        <f aca="true" t="shared" si="375" ref="P395:P400">I395*L395</f>
        <v>83.74573062131297</v>
      </c>
      <c r="R395" s="1">
        <f>SUM(R389:R394)</f>
        <v>4386</v>
      </c>
      <c r="S395" s="1">
        <f t="shared" si="369"/>
        <v>254.16141509843973</v>
      </c>
      <c r="T395">
        <f aca="true" t="shared" si="376" ref="T395:T400">(S395/361.6504)*100</f>
        <v>70.27820654931938</v>
      </c>
      <c r="U395">
        <f aca="true" t="shared" si="377" ref="U395:U400">T395*L395</f>
        <v>84.44443684297391</v>
      </c>
      <c r="W395" s="1">
        <f>SUM(W389:W394)</f>
        <v>6699</v>
      </c>
      <c r="X395" s="1">
        <f>(W395/3)/(C395/100000)</f>
        <v>388.1959233343474</v>
      </c>
      <c r="Y395">
        <f aca="true" t="shared" si="378" ref="Y395:Y400">(X395/569.2717)*100</f>
        <v>68.19167777606852</v>
      </c>
      <c r="Z395">
        <f aca="true" t="shared" si="379" ref="Z395:Z400">Y395*L395</f>
        <v>81.93731897720737</v>
      </c>
      <c r="AB395" s="1">
        <f>SUM(AB389:AB394)</f>
        <v>3249</v>
      </c>
      <c r="AC395" s="1">
        <f t="shared" si="371"/>
        <v>188.27415359207265</v>
      </c>
      <c r="AD395">
        <f aca="true" t="shared" si="380" ref="AD395:AD400">(AC395/245.5129)*100</f>
        <v>76.6860533976311</v>
      </c>
      <c r="AE395">
        <f aca="true" t="shared" si="381" ref="AE395:AE400">AD395*L395</f>
        <v>92.14393637562027</v>
      </c>
      <c r="AG395" s="1">
        <f>SUM(AG389:AG394)</f>
        <v>743</v>
      </c>
      <c r="AH395" s="1">
        <f t="shared" si="372"/>
        <v>43.05561591840873</v>
      </c>
      <c r="AI395" s="2">
        <f aca="true" t="shared" si="382" ref="AI395:AI400">(AH395/85.59867)*100</f>
        <v>50.299398248137194</v>
      </c>
      <c r="AJ395">
        <f aca="true" t="shared" si="383" ref="AJ395:AJ400">AI395*L395</f>
        <v>60.43842845681653</v>
      </c>
      <c r="AL395" s="1">
        <f>SUM(AL389:AL394)</f>
        <v>2061</v>
      </c>
      <c r="AM395" s="1">
        <f t="shared" si="373"/>
        <v>119.43152679386327</v>
      </c>
      <c r="AN395">
        <f aca="true" t="shared" si="384" ref="AN395:AN400">(AM395/164.1517)*100</f>
        <v>72.75680166203777</v>
      </c>
      <c r="AO395">
        <f aca="true" t="shared" si="385" ref="AO395:AO400">AN395*L395</f>
        <v>87.42265126721892</v>
      </c>
      <c r="AQ395" t="s">
        <v>349</v>
      </c>
      <c r="AR395">
        <f>C395</f>
        <v>575225</v>
      </c>
      <c r="AS395">
        <v>961000</v>
      </c>
      <c r="AT395">
        <v>149000</v>
      </c>
      <c r="AU395">
        <f aca="true" t="shared" si="386" ref="AU395:AU400">AS395+AT395</f>
        <v>1110000</v>
      </c>
      <c r="AV395">
        <f aca="true" t="shared" si="387" ref="AV395:AV400">AU395/AR395</f>
        <v>1.9296796905558695</v>
      </c>
      <c r="AW395">
        <f aca="true" t="shared" si="388" ref="AW395:AW400">(AV395/4.9)*100</f>
        <v>39.38121817460958</v>
      </c>
      <c r="AX395">
        <f aca="true" t="shared" si="389" ref="AX395:AX400">(P395/99.5)*100</f>
        <v>84.1665634385055</v>
      </c>
      <c r="AY395">
        <f>(P395/99.5)*(4.878634078)*C395</f>
        <v>2361976.611756034</v>
      </c>
      <c r="AZ395">
        <f aca="true" t="shared" si="390" ref="AZ395:AZ400">AY395-AU395</f>
        <v>1251976.6117560342</v>
      </c>
      <c r="BA395">
        <f aca="true" t="shared" si="391" ref="BA395:BA400">((L395-1)/2)+1</f>
        <v>1.1007867942938545</v>
      </c>
      <c r="BB395">
        <f aca="true" t="shared" si="392" ref="BB395:BB400">BA395*I395</f>
        <v>76.72122225554615</v>
      </c>
      <c r="BC395">
        <f>(BB395/82)*(4.878634078)*C395</f>
        <v>2625654.9845012696</v>
      </c>
      <c r="BD395">
        <f aca="true" t="shared" si="393" ref="BD395:BD400">BC395-AU395</f>
        <v>1515654.9845012696</v>
      </c>
      <c r="BF395">
        <f aca="true" t="shared" si="394" ref="BF395:BF400">G395/3</f>
        <v>5843.666666666667</v>
      </c>
      <c r="BG395">
        <f aca="true" t="shared" si="395" ref="BG395:BG400">AU395/BF395</f>
        <v>189.94923278763332</v>
      </c>
      <c r="BH395">
        <f aca="true" t="shared" si="396" ref="BH395:BH400">(BG395/504.1440988)*100</f>
        <v>37.677567433550074</v>
      </c>
      <c r="BI395">
        <f>(504.1440988-BG395)*BF395</f>
        <v>1836050.065354267</v>
      </c>
      <c r="BJ395">
        <f aca="true" t="shared" si="397" ref="BJ395:BJ400">(H395/967.9913)*(504.1440988)*(BF395)</f>
        <v>3091835.2995944857</v>
      </c>
      <c r="BK395">
        <f aca="true" t="shared" si="398" ref="BK395:BK400">BJ395-AU395</f>
        <v>1981835.2995944857</v>
      </c>
    </row>
    <row r="396" spans="1:63" ht="12">
      <c r="A396" t="s">
        <v>356</v>
      </c>
      <c r="B396" t="s">
        <v>356</v>
      </c>
      <c r="C396" s="1">
        <v>248091</v>
      </c>
      <c r="G396" s="1">
        <v>5841</v>
      </c>
      <c r="H396" s="1">
        <f t="shared" si="366"/>
        <v>784.7926768806607</v>
      </c>
      <c r="I396">
        <f t="shared" si="374"/>
        <v>53.841798920180615</v>
      </c>
      <c r="J396">
        <v>11.43</v>
      </c>
      <c r="L396">
        <f>((J396-4.7)/(47.464))+1</f>
        <v>1.141791673689533</v>
      </c>
      <c r="P396">
        <f t="shared" si="375"/>
        <v>61.47611770352832</v>
      </c>
      <c r="R396" s="1">
        <v>1641</v>
      </c>
      <c r="S396" s="1">
        <f t="shared" si="369"/>
        <v>220.48361286785897</v>
      </c>
      <c r="T396">
        <f t="shared" si="376"/>
        <v>60.96595299434453</v>
      </c>
      <c r="U396">
        <f t="shared" si="377"/>
        <v>69.61041750749004</v>
      </c>
      <c r="W396" s="1">
        <v>2153</v>
      </c>
      <c r="X396" s="1">
        <f>(W396/3)/(C396/100000)</f>
        <v>289.2755749570386</v>
      </c>
      <c r="Y396">
        <f t="shared" si="378"/>
        <v>50.815028211843064</v>
      </c>
      <c r="Z396">
        <f t="shared" si="379"/>
        <v>58.02017611058113</v>
      </c>
      <c r="AB396" s="1">
        <v>1074</v>
      </c>
      <c r="AC396" s="1">
        <f t="shared" si="371"/>
        <v>144.30188922613073</v>
      </c>
      <c r="AD396">
        <f t="shared" si="380"/>
        <v>58.775685198672136</v>
      </c>
      <c r="AE396">
        <f t="shared" si="381"/>
        <v>67.10958797524097</v>
      </c>
      <c r="AG396" s="1">
        <v>246</v>
      </c>
      <c r="AH396" s="1">
        <f t="shared" si="372"/>
        <v>33.05238803503553</v>
      </c>
      <c r="AI396" s="2">
        <f t="shared" si="382"/>
        <v>38.61320279279518</v>
      </c>
      <c r="AJ396">
        <f t="shared" si="383"/>
        <v>44.08823344329896</v>
      </c>
      <c r="AL396" s="1">
        <v>574</v>
      </c>
      <c r="AM396" s="1">
        <f t="shared" si="373"/>
        <v>77.12223874841624</v>
      </c>
      <c r="AN396">
        <f t="shared" si="384"/>
        <v>46.98229670994344</v>
      </c>
      <c r="AO396">
        <f t="shared" si="385"/>
        <v>53.643995194224566</v>
      </c>
      <c r="AQ396" t="s">
        <v>356</v>
      </c>
      <c r="AR396">
        <f>C396</f>
        <v>248091</v>
      </c>
      <c r="AS396">
        <v>96608</v>
      </c>
      <c r="AT396">
        <v>1059073</v>
      </c>
      <c r="AU396">
        <f t="shared" si="386"/>
        <v>1155681</v>
      </c>
      <c r="AV396">
        <f t="shared" si="387"/>
        <v>4.658294738624134</v>
      </c>
      <c r="AW396">
        <f t="shared" si="388"/>
        <v>95.06723956375784</v>
      </c>
      <c r="AX396">
        <f t="shared" si="389"/>
        <v>61.78504291811892</v>
      </c>
      <c r="AY396">
        <f>(P396/99.5)*(4.878634078)*C396</f>
        <v>747812.3056302092</v>
      </c>
      <c r="AZ396">
        <f t="shared" si="390"/>
        <v>-407868.69436979084</v>
      </c>
      <c r="BA396">
        <f t="shared" si="391"/>
        <v>1.0708958368447665</v>
      </c>
      <c r="BB396">
        <f t="shared" si="392"/>
        <v>57.65895831185447</v>
      </c>
      <c r="BC396">
        <f>(BB396/82)*(4.878634078)*C396</f>
        <v>851063.9492190997</v>
      </c>
      <c r="BD396">
        <f t="shared" si="393"/>
        <v>-304617.0507809003</v>
      </c>
      <c r="BF396">
        <f t="shared" si="394"/>
        <v>1947</v>
      </c>
      <c r="BG396">
        <f t="shared" si="395"/>
        <v>593.5701078582434</v>
      </c>
      <c r="BH396">
        <f t="shared" si="396"/>
        <v>117.73818423563851</v>
      </c>
      <c r="BJ396">
        <f t="shared" si="397"/>
        <v>795800.3527817305</v>
      </c>
      <c r="BK396">
        <f t="shared" si="398"/>
        <v>-359880.6472182695</v>
      </c>
    </row>
    <row r="397" spans="1:63" ht="12">
      <c r="A397" t="s">
        <v>357</v>
      </c>
      <c r="B397" t="s">
        <v>357</v>
      </c>
      <c r="C397" s="1">
        <v>398276</v>
      </c>
      <c r="G397" s="1">
        <v>11043</v>
      </c>
      <c r="H397" s="1">
        <f t="shared" si="366"/>
        <v>924.2334461529191</v>
      </c>
      <c r="I397">
        <f t="shared" si="374"/>
        <v>63.40832786674711</v>
      </c>
      <c r="J397">
        <v>26.72</v>
      </c>
      <c r="L397">
        <f>((J397-4.7)/(47.464))+1</f>
        <v>1.4639305578965112</v>
      </c>
      <c r="P397">
        <f t="shared" si="375"/>
        <v>92.82538878925199</v>
      </c>
      <c r="R397" s="1">
        <v>2865</v>
      </c>
      <c r="S397" s="1">
        <f t="shared" si="369"/>
        <v>239.78346674165655</v>
      </c>
      <c r="T397">
        <f t="shared" si="376"/>
        <v>66.3025581450087</v>
      </c>
      <c r="U397">
        <f t="shared" si="377"/>
        <v>97.06234093518846</v>
      </c>
      <c r="W397" s="1">
        <v>3898</v>
      </c>
      <c r="X397" s="1">
        <f>(W397/3)/(C397/100000)</f>
        <v>326.2394252561875</v>
      </c>
      <c r="Y397">
        <f t="shared" si="378"/>
        <v>57.30821069380183</v>
      </c>
      <c r="Z397">
        <f t="shared" si="379"/>
        <v>83.89524085302813</v>
      </c>
      <c r="AB397" s="1">
        <v>1855</v>
      </c>
      <c r="AC397" s="1">
        <f t="shared" si="371"/>
        <v>155.25247148543556</v>
      </c>
      <c r="AD397">
        <f t="shared" si="380"/>
        <v>63.23597313437932</v>
      </c>
      <c r="AE397">
        <f t="shared" si="381"/>
        <v>92.57307342974072</v>
      </c>
      <c r="AG397" s="1">
        <v>520</v>
      </c>
      <c r="AH397" s="1">
        <f t="shared" si="372"/>
        <v>43.52090844874744</v>
      </c>
      <c r="AI397" s="2">
        <f t="shared" si="382"/>
        <v>50.842972733977575</v>
      </c>
      <c r="AJ397">
        <f t="shared" si="383"/>
        <v>74.4305814395689</v>
      </c>
      <c r="AL397" s="1">
        <v>1127</v>
      </c>
      <c r="AM397" s="1">
        <f t="shared" si="373"/>
        <v>94.32319965718916</v>
      </c>
      <c r="AN397">
        <f t="shared" si="384"/>
        <v>57.46099471232352</v>
      </c>
      <c r="AO397">
        <f t="shared" si="385"/>
        <v>84.11890604650024</v>
      </c>
      <c r="AQ397" t="s">
        <v>357</v>
      </c>
      <c r="AR397">
        <f>C397</f>
        <v>398276</v>
      </c>
      <c r="AS397">
        <v>1112089</v>
      </c>
      <c r="AT397">
        <v>851781</v>
      </c>
      <c r="AU397">
        <f t="shared" si="386"/>
        <v>1963870</v>
      </c>
      <c r="AV397">
        <f t="shared" si="387"/>
        <v>4.930927296648555</v>
      </c>
      <c r="AW397">
        <f t="shared" si="388"/>
        <v>100.63116931935826</v>
      </c>
      <c r="AX397">
        <f t="shared" si="389"/>
        <v>93.29184802939898</v>
      </c>
      <c r="AY397">
        <f>(P397/99.5)*(4.878634078)*C397</f>
        <v>1812700.5977410043</v>
      </c>
      <c r="AZ397">
        <f t="shared" si="390"/>
        <v>-151169.4022589957</v>
      </c>
      <c r="BA397">
        <f t="shared" si="391"/>
        <v>1.2319652789482556</v>
      </c>
      <c r="BB397">
        <f t="shared" si="392"/>
        <v>78.11685832799955</v>
      </c>
      <c r="BC397">
        <f>(BB397/82)*(4.878634078)*C397</f>
        <v>1851029.320639283</v>
      </c>
      <c r="BD397">
        <f t="shared" si="393"/>
        <v>-112840.67936071707</v>
      </c>
      <c r="BF397">
        <f t="shared" si="394"/>
        <v>3681</v>
      </c>
      <c r="BG397">
        <f t="shared" si="395"/>
        <v>533.5153490899212</v>
      </c>
      <c r="BH397">
        <f t="shared" si="396"/>
        <v>105.82596332275489</v>
      </c>
      <c r="BJ397">
        <f t="shared" si="397"/>
        <v>1771865.4185330097</v>
      </c>
      <c r="BK397">
        <f t="shared" si="398"/>
        <v>-192004.5814669903</v>
      </c>
    </row>
    <row r="398" spans="1:63" ht="12">
      <c r="A398" t="s">
        <v>358</v>
      </c>
      <c r="B398" t="s">
        <v>358</v>
      </c>
      <c r="C398" s="1">
        <v>195104</v>
      </c>
      <c r="G398" s="1">
        <v>6594</v>
      </c>
      <c r="H398" s="1">
        <f t="shared" si="366"/>
        <v>1126.5786452353616</v>
      </c>
      <c r="I398">
        <f t="shared" si="374"/>
        <v>77.29050317547195</v>
      </c>
      <c r="J398">
        <v>15.06</v>
      </c>
      <c r="L398">
        <f>((J398-4.7)/(47.464))+1</f>
        <v>1.218270689364571</v>
      </c>
      <c r="P398">
        <f t="shared" si="375"/>
        <v>94.16075458491677</v>
      </c>
      <c r="R398" s="1">
        <v>1641</v>
      </c>
      <c r="S398" s="1">
        <f t="shared" si="369"/>
        <v>280.3632934229949</v>
      </c>
      <c r="T398">
        <f t="shared" si="376"/>
        <v>77.52329139494798</v>
      </c>
      <c r="U398">
        <f t="shared" si="377"/>
        <v>94.44435364953378</v>
      </c>
      <c r="W398" s="1">
        <v>2549</v>
      </c>
      <c r="X398" s="1">
        <f>(W398/3)/(C398/100000)</f>
        <v>435.49423213602313</v>
      </c>
      <c r="Y398">
        <f t="shared" si="378"/>
        <v>76.50024270239028</v>
      </c>
      <c r="Z398">
        <f t="shared" si="379"/>
        <v>93.198003413598</v>
      </c>
      <c r="AB398" s="1">
        <v>1169</v>
      </c>
      <c r="AC398" s="1">
        <f t="shared" si="371"/>
        <v>199.7225411404516</v>
      </c>
      <c r="AD398">
        <f t="shared" si="380"/>
        <v>81.34910269091831</v>
      </c>
      <c r="AE398">
        <f t="shared" si="381"/>
        <v>99.10522741445433</v>
      </c>
      <c r="AG398" s="1">
        <v>235</v>
      </c>
      <c r="AH398" s="1">
        <f t="shared" si="372"/>
        <v>40.14952708982559</v>
      </c>
      <c r="AI398" s="2">
        <f t="shared" si="382"/>
        <v>46.904381913674115</v>
      </c>
      <c r="AJ398">
        <f t="shared" si="383"/>
        <v>57.14223368819088</v>
      </c>
      <c r="AL398" s="1">
        <v>777</v>
      </c>
      <c r="AM398" s="1">
        <f t="shared" si="373"/>
        <v>132.74971297359357</v>
      </c>
      <c r="AN398">
        <f t="shared" si="384"/>
        <v>80.87014205371834</v>
      </c>
      <c r="AO398">
        <f t="shared" si="385"/>
        <v>98.52172370879423</v>
      </c>
      <c r="AQ398" t="s">
        <v>358</v>
      </c>
      <c r="AR398">
        <f>C398</f>
        <v>195104</v>
      </c>
      <c r="AS398">
        <v>337752</v>
      </c>
      <c r="AT398">
        <v>231695</v>
      </c>
      <c r="AU398">
        <f t="shared" si="386"/>
        <v>569447</v>
      </c>
      <c r="AV398">
        <f t="shared" si="387"/>
        <v>2.9186843939642446</v>
      </c>
      <c r="AW398">
        <f t="shared" si="388"/>
        <v>59.56498763192336</v>
      </c>
      <c r="AX398">
        <f t="shared" si="389"/>
        <v>94.63392420594651</v>
      </c>
      <c r="AY398">
        <f>(P398/99.5)*(4.878634078)*C398</f>
        <v>900764.5124127681</v>
      </c>
      <c r="AZ398">
        <f t="shared" si="390"/>
        <v>331317.5124127681</v>
      </c>
      <c r="BA398">
        <f t="shared" si="391"/>
        <v>1.1091353446822856</v>
      </c>
      <c r="BB398">
        <f t="shared" si="392"/>
        <v>85.72562888019438</v>
      </c>
      <c r="BC398">
        <f>(BB398/82)*(4.878634078)*C398</f>
        <v>995087.4427299257</v>
      </c>
      <c r="BD398">
        <f t="shared" si="393"/>
        <v>425640.44272992574</v>
      </c>
      <c r="BF398">
        <f t="shared" si="394"/>
        <v>2198</v>
      </c>
      <c r="BG398">
        <f t="shared" si="395"/>
        <v>259.075068243858</v>
      </c>
      <c r="BH398">
        <f t="shared" si="396"/>
        <v>51.38909071047883</v>
      </c>
      <c r="BI398">
        <f>(504.1440988-BG398)*BF398</f>
        <v>538661.7291624</v>
      </c>
      <c r="BJ398">
        <f t="shared" si="397"/>
        <v>1289651.7054164172</v>
      </c>
      <c r="BK398">
        <f t="shared" si="398"/>
        <v>720204.7054164172</v>
      </c>
    </row>
    <row r="399" spans="1:63" ht="12">
      <c r="A399" t="s">
        <v>359</v>
      </c>
      <c r="B399" t="s">
        <v>359</v>
      </c>
      <c r="C399" s="1">
        <v>173708</v>
      </c>
      <c r="G399" s="1">
        <v>5048</v>
      </c>
      <c r="H399" s="1">
        <f t="shared" si="366"/>
        <v>968.6754016318573</v>
      </c>
      <c r="I399">
        <f t="shared" si="374"/>
        <v>66.45733036257504</v>
      </c>
      <c r="J399">
        <v>11.61</v>
      </c>
      <c r="L399">
        <f>((J399-4.7)/(47.464))+1</f>
        <v>1.1455840215742457</v>
      </c>
      <c r="P399">
        <f t="shared" si="375"/>
        <v>76.13245577984694</v>
      </c>
      <c r="R399" s="1">
        <v>1361</v>
      </c>
      <c r="S399" s="1">
        <f t="shared" si="369"/>
        <v>261.16624834012634</v>
      </c>
      <c r="T399">
        <f t="shared" si="376"/>
        <v>72.2151139166793</v>
      </c>
      <c r="U399">
        <f t="shared" si="377"/>
        <v>82.72848061911175</v>
      </c>
      <c r="W399" s="1">
        <v>1772</v>
      </c>
      <c r="X399" s="1">
        <f>(W399/3)/(C399/100000)</f>
        <v>340.03423369485955</v>
      </c>
      <c r="Y399">
        <f t="shared" si="378"/>
        <v>59.731448743167725</v>
      </c>
      <c r="Z399">
        <f t="shared" si="379"/>
        <v>68.427393265654</v>
      </c>
      <c r="AB399" s="1">
        <v>841</v>
      </c>
      <c r="AC399" s="1">
        <f t="shared" si="371"/>
        <v>161.38193596917432</v>
      </c>
      <c r="AD399">
        <f t="shared" si="380"/>
        <v>65.73256882598606</v>
      </c>
      <c r="AE399">
        <f t="shared" si="381"/>
        <v>75.30218054407901</v>
      </c>
      <c r="AG399" s="1">
        <v>191</v>
      </c>
      <c r="AH399" s="1">
        <f t="shared" si="372"/>
        <v>36.6515455054843</v>
      </c>
      <c r="AI399" s="2">
        <f t="shared" si="382"/>
        <v>42.8178913357933</v>
      </c>
      <c r="AJ399">
        <f t="shared" si="383"/>
        <v>49.05149215178714</v>
      </c>
      <c r="AL399" s="1">
        <v>544</v>
      </c>
      <c r="AM399" s="1">
        <f t="shared" si="373"/>
        <v>104.38974217268827</v>
      </c>
      <c r="AN399">
        <f t="shared" si="384"/>
        <v>63.59345786409052</v>
      </c>
      <c r="AO399">
        <f t="shared" si="385"/>
        <v>72.85164920575716</v>
      </c>
      <c r="AQ399" t="s">
        <v>359</v>
      </c>
      <c r="AR399">
        <v>173708</v>
      </c>
      <c r="AS399">
        <v>480830</v>
      </c>
      <c r="AT399">
        <v>741588</v>
      </c>
      <c r="AU399">
        <f t="shared" si="386"/>
        <v>1222418</v>
      </c>
      <c r="AV399">
        <f t="shared" si="387"/>
        <v>7.037200359223524</v>
      </c>
      <c r="AW399">
        <f t="shared" si="388"/>
        <v>143.61633386170456</v>
      </c>
      <c r="AX399">
        <f t="shared" si="389"/>
        <v>76.51503093451953</v>
      </c>
      <c r="AY399">
        <f>(P399/99.5)*(4.878634078)*C399</f>
        <v>648432.5736644885</v>
      </c>
      <c r="AZ399">
        <f t="shared" si="390"/>
        <v>-573985.4263355115</v>
      </c>
      <c r="BA399">
        <f t="shared" si="391"/>
        <v>1.072792010787123</v>
      </c>
      <c r="BB399">
        <f t="shared" si="392"/>
        <v>71.29489307121099</v>
      </c>
      <c r="BC399">
        <f>(BB399/82)*(4.878634078)*C399</f>
        <v>736822.0851458325</v>
      </c>
      <c r="BD399">
        <f t="shared" si="393"/>
        <v>-485595.9148541675</v>
      </c>
      <c r="BF399">
        <f t="shared" si="394"/>
        <v>1682.6666666666667</v>
      </c>
      <c r="BG399">
        <f t="shared" si="395"/>
        <v>726.4766244057053</v>
      </c>
      <c r="BH399">
        <f t="shared" si="396"/>
        <v>144.1009874230239</v>
      </c>
      <c r="BJ399">
        <f t="shared" si="397"/>
        <v>848905.9878677299</v>
      </c>
      <c r="BK399">
        <f t="shared" si="398"/>
        <v>-373512.01213227015</v>
      </c>
    </row>
    <row r="400" spans="1:63" ht="12">
      <c r="A400" t="s">
        <v>360</v>
      </c>
      <c r="D400" t="s">
        <v>360</v>
      </c>
      <c r="E400" s="1">
        <v>189714</v>
      </c>
      <c r="G400" s="1">
        <v>4740</v>
      </c>
      <c r="H400" s="1">
        <f>(G400/3)/(E400/100000)</f>
        <v>832.8325795671378</v>
      </c>
      <c r="I400">
        <f t="shared" si="374"/>
        <v>57.137643614949184</v>
      </c>
      <c r="K400">
        <v>16.804</v>
      </c>
      <c r="L400">
        <f>((K400-4.7)/(47.464))+1</f>
        <v>1.2550143266475644</v>
      </c>
      <c r="P400">
        <f t="shared" si="375"/>
        <v>71.70856132764396</v>
      </c>
      <c r="R400" s="1">
        <v>1237</v>
      </c>
      <c r="S400" s="1">
        <f>(R400/3)/(E400/100000)</f>
        <v>217.34470483640285</v>
      </c>
      <c r="T400">
        <f t="shared" si="376"/>
        <v>60.09801311885812</v>
      </c>
      <c r="U400">
        <f t="shared" si="377"/>
        <v>75.42386746722022</v>
      </c>
      <c r="W400" s="1">
        <v>1678</v>
      </c>
      <c r="X400" s="1">
        <f>(W400/3)/(E400/100000)</f>
        <v>294.8297612898011</v>
      </c>
      <c r="Y400">
        <f t="shared" si="378"/>
        <v>51.79069349307214</v>
      </c>
      <c r="Z400">
        <f t="shared" si="379"/>
        <v>64.99806232081833</v>
      </c>
      <c r="AB400" s="1">
        <v>857</v>
      </c>
      <c r="AC400" s="1">
        <f>(AB400/3)/(E400/100000)</f>
        <v>150.5775360103454</v>
      </c>
      <c r="AD400">
        <f t="shared" si="380"/>
        <v>61.33182248686134</v>
      </c>
      <c r="AE400">
        <f t="shared" si="381"/>
        <v>76.97231590041623</v>
      </c>
      <c r="AG400" s="1">
        <v>238</v>
      </c>
      <c r="AH400" s="1">
        <f>(AG400/3)/(E400/100000)</f>
        <v>41.81733205421494</v>
      </c>
      <c r="AI400" s="2">
        <f t="shared" si="382"/>
        <v>48.85278247222175</v>
      </c>
      <c r="AJ400">
        <f t="shared" si="383"/>
        <v>61.31094189923531</v>
      </c>
      <c r="AL400" s="1">
        <v>398</v>
      </c>
      <c r="AM400" s="1">
        <f>(AL400/3)/(E400/100000)</f>
        <v>69.92982419150229</v>
      </c>
      <c r="AN400">
        <f t="shared" si="384"/>
        <v>42.60073102593655</v>
      </c>
      <c r="AO400">
        <f t="shared" si="385"/>
        <v>53.46452776320976</v>
      </c>
      <c r="AQ400" t="s">
        <v>360</v>
      </c>
      <c r="AR400">
        <f>E400</f>
        <v>189714</v>
      </c>
      <c r="AS400">
        <v>877088</v>
      </c>
      <c r="AT400">
        <v>450747</v>
      </c>
      <c r="AU400">
        <f t="shared" si="386"/>
        <v>1327835</v>
      </c>
      <c r="AV400">
        <f t="shared" si="387"/>
        <v>6.999140811959054</v>
      </c>
      <c r="AW400">
        <f t="shared" si="388"/>
        <v>142.83960840732763</v>
      </c>
      <c r="AX400">
        <f t="shared" si="389"/>
        <v>72.06890585692861</v>
      </c>
      <c r="AY400">
        <f>(P400/99.5)*(4.878634078)*E400</f>
        <v>667030.2883823704</v>
      </c>
      <c r="AZ400">
        <f t="shared" si="390"/>
        <v>-660804.7116176296</v>
      </c>
      <c r="BA400">
        <f t="shared" si="391"/>
        <v>1.127507163323782</v>
      </c>
      <c r="BB400">
        <f t="shared" si="392"/>
        <v>64.42310247129656</v>
      </c>
      <c r="BC400">
        <f>(BB400/82)*(4.878634078)*E400</f>
        <v>727152.3454339859</v>
      </c>
      <c r="BD400">
        <f t="shared" si="393"/>
        <v>-600682.6545660141</v>
      </c>
      <c r="BE400">
        <v>23000</v>
      </c>
      <c r="BF400">
        <f t="shared" si="394"/>
        <v>1580</v>
      </c>
      <c r="BG400">
        <f t="shared" si="395"/>
        <v>840.4018987341772</v>
      </c>
      <c r="BH400">
        <f t="shared" si="396"/>
        <v>166.6987475871605</v>
      </c>
      <c r="BJ400">
        <f t="shared" si="397"/>
        <v>685327.2915137804</v>
      </c>
      <c r="BK400">
        <f t="shared" si="398"/>
        <v>-642507.7084862196</v>
      </c>
    </row>
    <row r="401" spans="1:39" ht="12">
      <c r="A401" t="s">
        <v>361</v>
      </c>
      <c r="B401" t="s">
        <v>362</v>
      </c>
      <c r="C401">
        <v>77351</v>
      </c>
      <c r="G401">
        <v>2136</v>
      </c>
      <c r="H401" s="2">
        <f t="shared" si="366"/>
        <v>920.4793732466289</v>
      </c>
      <c r="J401">
        <v>10.02</v>
      </c>
      <c r="L401">
        <f>((J401-4.7)/(47.464))+1</f>
        <v>1.1120849485926176</v>
      </c>
      <c r="N401">
        <f>C401*L401</f>
        <v>86020.88285858756</v>
      </c>
      <c r="R401">
        <v>597</v>
      </c>
      <c r="S401" s="2">
        <f aca="true" t="shared" si="399" ref="S401:S442">(R401/3)/(C401/100000)</f>
        <v>257.26881358999884</v>
      </c>
      <c r="W401" s="2">
        <v>797</v>
      </c>
      <c r="X401" s="2">
        <f aca="true" t="shared" si="400" ref="X401:X428">(W401/3)/(C401/100000)</f>
        <v>343.45602082282926</v>
      </c>
      <c r="AB401">
        <v>373</v>
      </c>
      <c r="AC401" s="2">
        <f t="shared" si="371"/>
        <v>160.73914148922873</v>
      </c>
      <c r="AG401">
        <v>81</v>
      </c>
      <c r="AH401" s="2">
        <f aca="true" t="shared" si="401" ref="AH401:AH442">(AG401/3)/(C401/100000)</f>
        <v>34.90581892929632</v>
      </c>
      <c r="AL401">
        <v>228</v>
      </c>
      <c r="AM401" s="2">
        <f aca="true" t="shared" si="402" ref="AM401:AM442">(AL401/3)/(C401/100000)</f>
        <v>98.25341624542669</v>
      </c>
    </row>
    <row r="402" spans="2:39" ht="12">
      <c r="B402" t="s">
        <v>363</v>
      </c>
      <c r="C402">
        <v>129415</v>
      </c>
      <c r="G402">
        <v>3275</v>
      </c>
      <c r="H402" s="2">
        <f t="shared" si="366"/>
        <v>843.5395175726669</v>
      </c>
      <c r="J402">
        <v>9.41</v>
      </c>
      <c r="L402">
        <f>((J402-4.7)/(47.464))+1</f>
        <v>1.0992331029833138</v>
      </c>
      <c r="N402">
        <f>C402*L402</f>
        <v>142257.25202258554</v>
      </c>
      <c r="R402">
        <v>866</v>
      </c>
      <c r="S402" s="2">
        <f t="shared" si="399"/>
        <v>223.05502968486397</v>
      </c>
      <c r="W402" s="2">
        <v>1203</v>
      </c>
      <c r="X402" s="2">
        <f t="shared" si="400"/>
        <v>309.8558899663872</v>
      </c>
      <c r="AB402">
        <v>566</v>
      </c>
      <c r="AC402" s="2">
        <f t="shared" si="371"/>
        <v>145.78423418202425</v>
      </c>
      <c r="AG402">
        <v>127</v>
      </c>
      <c r="AH402" s="2">
        <f t="shared" si="401"/>
        <v>32.71130342953548</v>
      </c>
      <c r="AL402">
        <v>357</v>
      </c>
      <c r="AM402" s="2">
        <f t="shared" si="402"/>
        <v>91.95224664837926</v>
      </c>
    </row>
    <row r="403" spans="2:39" ht="12">
      <c r="B403" t="s">
        <v>364</v>
      </c>
      <c r="C403">
        <v>115758</v>
      </c>
      <c r="G403">
        <v>3507</v>
      </c>
      <c r="H403" s="2">
        <f t="shared" si="366"/>
        <v>1009.8654088702292</v>
      </c>
      <c r="J403">
        <v>12.02</v>
      </c>
      <c r="L403">
        <f>((J403-4.7)/(47.464))+1</f>
        <v>1.1542221473116467</v>
      </c>
      <c r="N403">
        <f>C403*L403</f>
        <v>133610.4473285016</v>
      </c>
      <c r="R403">
        <v>851</v>
      </c>
      <c r="S403" s="2">
        <f t="shared" si="399"/>
        <v>245.051457926594</v>
      </c>
      <c r="W403" s="2">
        <v>1345</v>
      </c>
      <c r="X403" s="2">
        <f t="shared" si="400"/>
        <v>387.3022454891526</v>
      </c>
      <c r="AB403">
        <v>638</v>
      </c>
      <c r="AC403" s="2">
        <f t="shared" si="371"/>
        <v>183.71660417998467</v>
      </c>
      <c r="AG403">
        <v>164</v>
      </c>
      <c r="AH403" s="2">
        <f t="shared" si="401"/>
        <v>47.224957814290725</v>
      </c>
      <c r="AL403">
        <v>418</v>
      </c>
      <c r="AM403" s="2">
        <f t="shared" si="402"/>
        <v>120.36605101447273</v>
      </c>
    </row>
    <row r="404" spans="2:39" ht="12">
      <c r="B404" t="s">
        <v>365</v>
      </c>
      <c r="C404">
        <v>124092</v>
      </c>
      <c r="G404">
        <v>3514</v>
      </c>
      <c r="H404" s="2">
        <f t="shared" si="366"/>
        <v>943.9233257045847</v>
      </c>
      <c r="J404">
        <v>12.95</v>
      </c>
      <c r="L404">
        <f>((J404-4.7)/(47.464))+1</f>
        <v>1.1738159447159953</v>
      </c>
      <c r="N404">
        <f>C404*L404</f>
        <v>145661.16821169728</v>
      </c>
      <c r="R404">
        <v>929</v>
      </c>
      <c r="S404" s="2">
        <f t="shared" si="399"/>
        <v>249.54603573692637</v>
      </c>
      <c r="W404" s="2">
        <v>1335</v>
      </c>
      <c r="X404" s="2">
        <f t="shared" si="400"/>
        <v>358.6049060374561</v>
      </c>
      <c r="AB404">
        <v>642</v>
      </c>
      <c r="AC404" s="2">
        <f t="shared" si="371"/>
        <v>172.4526963865519</v>
      </c>
      <c r="AG404">
        <v>129</v>
      </c>
      <c r="AH404" s="2">
        <f t="shared" si="401"/>
        <v>34.65171002159688</v>
      </c>
      <c r="AL404">
        <v>380</v>
      </c>
      <c r="AM404" s="2">
        <f t="shared" si="402"/>
        <v>102.07480471478151</v>
      </c>
    </row>
    <row r="405" spans="3:63" ht="12">
      <c r="C405" s="1">
        <f>SUM(C401:C404)</f>
        <v>446616</v>
      </c>
      <c r="G405" s="1">
        <f>SUM(G401:G404)</f>
        <v>12432</v>
      </c>
      <c r="H405" s="1">
        <f t="shared" si="366"/>
        <v>927.8664445519192</v>
      </c>
      <c r="I405">
        <f>(H405/1457.59)*100</f>
        <v>63.657574801687666</v>
      </c>
      <c r="J405">
        <f>(L405-1)*(47.464)+4.7</f>
        <v>11.175718581510742</v>
      </c>
      <c r="L405" s="1">
        <f>N405/C405</f>
        <v>1.1364343203588139</v>
      </c>
      <c r="N405" s="1">
        <f>SUM(N401:N404)</f>
        <v>507549.750421372</v>
      </c>
      <c r="P405">
        <f>I405*L405</f>
        <v>72.34265275544628</v>
      </c>
      <c r="R405" s="1">
        <f>SUM(R401:R404)</f>
        <v>3243</v>
      </c>
      <c r="S405" s="1">
        <f t="shared" si="399"/>
        <v>242.04238092679168</v>
      </c>
      <c r="T405">
        <f>(S405/361.6504)*100</f>
        <v>66.9271708055049</v>
      </c>
      <c r="U405">
        <f>T405*L405</f>
        <v>76.05833386789222</v>
      </c>
      <c r="W405" s="1">
        <f>SUM(W401:W404)</f>
        <v>4680</v>
      </c>
      <c r="X405" s="1">
        <f>(W405/3)/(C405/100000)</f>
        <v>349.2933526788113</v>
      </c>
      <c r="Y405">
        <f>(X405/569.2717)*100</f>
        <v>61.35793377376941</v>
      </c>
      <c r="Z405">
        <f>Y405*L405</f>
        <v>69.72926176681474</v>
      </c>
      <c r="AB405" s="1">
        <f>SUM(AB401:AB404)</f>
        <v>2219</v>
      </c>
      <c r="AC405" s="1">
        <f t="shared" si="371"/>
        <v>165.61580119535944</v>
      </c>
      <c r="AD405">
        <f>(AC405/245.5129)*100</f>
        <v>67.45706689764954</v>
      </c>
      <c r="AE405">
        <f>AD405*L405</f>
        <v>76.6605259732294</v>
      </c>
      <c r="AG405" s="1">
        <f>SUM(AG401:AG404)</f>
        <v>501</v>
      </c>
      <c r="AH405" s="1">
        <f t="shared" si="401"/>
        <v>37.392301216257366</v>
      </c>
      <c r="AI405" s="2">
        <f>(AH405/85.59867)*100</f>
        <v>43.68327360256575</v>
      </c>
      <c r="AJ405">
        <f>AI405*L405</f>
        <v>49.64317134757992</v>
      </c>
      <c r="AL405" s="1">
        <f>SUM(AL401:AL404)</f>
        <v>1383</v>
      </c>
      <c r="AM405" s="1">
        <f t="shared" si="402"/>
        <v>103.22066383649488</v>
      </c>
      <c r="AN405">
        <f>(AM405/164.1517)*100</f>
        <v>62.881263999394996</v>
      </c>
      <c r="AO405">
        <f>AN405*L405</f>
        <v>71.4604265164556</v>
      </c>
      <c r="AQ405" t="s">
        <v>361</v>
      </c>
      <c r="AR405">
        <f>C405</f>
        <v>446616</v>
      </c>
      <c r="AS405">
        <v>1819945</v>
      </c>
      <c r="AT405">
        <v>0</v>
      </c>
      <c r="AU405">
        <f>AS405+AT405</f>
        <v>1819945</v>
      </c>
      <c r="AV405">
        <f>AU405/AR405</f>
        <v>4.074965966288714</v>
      </c>
      <c r="AW405">
        <f>(AV405/4.9)*100</f>
        <v>83.16257074058598</v>
      </c>
      <c r="AX405">
        <f>(P405/99.5)*100</f>
        <v>72.70618367381536</v>
      </c>
      <c r="AY405">
        <f>(P405/99.5)*(4.878634078)*C405</f>
        <v>1584177.6137622874</v>
      </c>
      <c r="AZ405">
        <f>AY405-AU405</f>
        <v>-235767.38623771258</v>
      </c>
      <c r="BA405">
        <f>((L405-1)/2)+1</f>
        <v>1.0682171601794068</v>
      </c>
      <c r="BB405">
        <f>BA405*I405</f>
        <v>68.00011377856697</v>
      </c>
      <c r="BC405">
        <f>(BB405/82)*(4.878634078)*C405</f>
        <v>1806875.8347711759</v>
      </c>
      <c r="BD405">
        <f>BC405-AU405</f>
        <v>-13069.165228824131</v>
      </c>
      <c r="BF405">
        <f>G405/3</f>
        <v>4144</v>
      </c>
      <c r="BG405">
        <f>AU405/BF405</f>
        <v>439.175916988417</v>
      </c>
      <c r="BH405">
        <f>(BG405/504.1440988)*100</f>
        <v>87.11317221282071</v>
      </c>
      <c r="BI405">
        <f>(504.1440988-BG405)*BF405</f>
        <v>269228.1454272</v>
      </c>
      <c r="BJ405">
        <f>(H405/967.9913)*(504.1440988)*(BF405)</f>
        <v>2002573.4306712116</v>
      </c>
      <c r="BK405">
        <f>BJ405-AU405</f>
        <v>182628.43067121156</v>
      </c>
    </row>
    <row r="406" spans="1:39" ht="12">
      <c r="A406" t="s">
        <v>366</v>
      </c>
      <c r="B406" t="s">
        <v>367</v>
      </c>
      <c r="C406">
        <v>107273</v>
      </c>
      <c r="G406">
        <v>3397</v>
      </c>
      <c r="H406" s="2">
        <f t="shared" si="366"/>
        <v>1055.5622881184765</v>
      </c>
      <c r="J406">
        <v>14.16</v>
      </c>
      <c r="L406">
        <f>((J406-4.7)/(47.464))+1</f>
        <v>1.199308949941008</v>
      </c>
      <c r="N406">
        <f>C406*L406</f>
        <v>128653.46898702174</v>
      </c>
      <c r="R406">
        <v>819</v>
      </c>
      <c r="S406" s="2">
        <f t="shared" si="399"/>
        <v>254.490878413021</v>
      </c>
      <c r="W406" s="2">
        <v>1293</v>
      </c>
      <c r="X406" s="2">
        <f t="shared" si="400"/>
        <v>401.77863954583165</v>
      </c>
      <c r="AB406">
        <v>603</v>
      </c>
      <c r="AC406" s="2">
        <f t="shared" si="371"/>
        <v>187.37240498541107</v>
      </c>
      <c r="AG406">
        <v>134</v>
      </c>
      <c r="AH406" s="2">
        <f t="shared" si="401"/>
        <v>41.63831221898023</v>
      </c>
      <c r="AL406">
        <v>414</v>
      </c>
      <c r="AM406" s="2">
        <f t="shared" si="402"/>
        <v>128.64374073625237</v>
      </c>
    </row>
    <row r="407" spans="2:39" ht="12">
      <c r="B407" t="s">
        <v>368</v>
      </c>
      <c r="C407">
        <v>109886</v>
      </c>
      <c r="G407">
        <v>3567</v>
      </c>
      <c r="H407" s="2">
        <f t="shared" si="366"/>
        <v>1082.030467939501</v>
      </c>
      <c r="J407">
        <v>18.11</v>
      </c>
      <c r="L407">
        <f>((J407-4.7)/(47.464))+1</f>
        <v>1.2825299174110905</v>
      </c>
      <c r="N407">
        <f>C407*L407</f>
        <v>140932.0825046351</v>
      </c>
      <c r="R407">
        <v>957</v>
      </c>
      <c r="S407" s="2">
        <f t="shared" si="399"/>
        <v>290.30085725206123</v>
      </c>
      <c r="W407" s="2">
        <v>1346</v>
      </c>
      <c r="X407" s="2">
        <f t="shared" si="400"/>
        <v>408.30193715911645</v>
      </c>
      <c r="AB407">
        <v>681</v>
      </c>
      <c r="AC407" s="2">
        <f t="shared" si="371"/>
        <v>206.57772600695267</v>
      </c>
      <c r="AG407">
        <v>152</v>
      </c>
      <c r="AH407" s="2">
        <f t="shared" si="401"/>
        <v>46.108391120494574</v>
      </c>
      <c r="AL407">
        <v>347</v>
      </c>
      <c r="AM407" s="2">
        <f t="shared" si="402"/>
        <v>105.26060341323434</v>
      </c>
    </row>
    <row r="408" spans="2:39" ht="12">
      <c r="B408" t="s">
        <v>369</v>
      </c>
      <c r="C408">
        <v>156126</v>
      </c>
      <c r="G408">
        <v>4980</v>
      </c>
      <c r="H408" s="2">
        <f t="shared" si="366"/>
        <v>1063.2437902719598</v>
      </c>
      <c r="J408">
        <v>13.74</v>
      </c>
      <c r="L408">
        <f>((J408-4.7)/(47.464))+1</f>
        <v>1.1904601382100117</v>
      </c>
      <c r="N408">
        <f>C408*L408</f>
        <v>185861.77953817628</v>
      </c>
      <c r="R408">
        <v>1296</v>
      </c>
      <c r="S408" s="2">
        <f t="shared" si="399"/>
        <v>276.69958879366663</v>
      </c>
      <c r="W408" s="2">
        <v>1829</v>
      </c>
      <c r="X408" s="2">
        <f t="shared" si="400"/>
        <v>390.4965647404446</v>
      </c>
      <c r="AB408">
        <v>803</v>
      </c>
      <c r="AC408" s="2">
        <f t="shared" si="371"/>
        <v>171.44272361212526</v>
      </c>
      <c r="AG408">
        <v>232</v>
      </c>
      <c r="AH408" s="2">
        <f t="shared" si="401"/>
        <v>49.53264243837242</v>
      </c>
      <c r="AL408">
        <v>548</v>
      </c>
      <c r="AM408" s="2">
        <f t="shared" si="402"/>
        <v>116.99951748374176</v>
      </c>
    </row>
    <row r="409" spans="2:39" ht="12">
      <c r="B409" t="s">
        <v>370</v>
      </c>
      <c r="C409">
        <v>106783</v>
      </c>
      <c r="G409">
        <v>3492</v>
      </c>
      <c r="H409" s="2">
        <f t="shared" si="366"/>
        <v>1090.0611520560387</v>
      </c>
      <c r="J409">
        <v>16.07</v>
      </c>
      <c r="L409">
        <f>((J409-4.7)/(47.464))+1</f>
        <v>1.2395499747176808</v>
      </c>
      <c r="N409">
        <f>C409*L409</f>
        <v>132362.8649502781</v>
      </c>
      <c r="R409">
        <v>858</v>
      </c>
      <c r="S409" s="2">
        <f t="shared" si="399"/>
        <v>267.83289474916415</v>
      </c>
      <c r="W409" s="2">
        <v>1274</v>
      </c>
      <c r="X409" s="2">
        <f t="shared" si="400"/>
        <v>397.69126796088017</v>
      </c>
      <c r="AB409">
        <v>593</v>
      </c>
      <c r="AC409" s="2">
        <f t="shared" si="371"/>
        <v>185.11061373689319</v>
      </c>
      <c r="AG409">
        <v>135</v>
      </c>
      <c r="AH409" s="2">
        <f t="shared" si="401"/>
        <v>42.14153938360975</v>
      </c>
      <c r="AL409">
        <v>388</v>
      </c>
      <c r="AM409" s="2">
        <f t="shared" si="402"/>
        <v>121.11790578400432</v>
      </c>
    </row>
    <row r="410" spans="2:39" ht="12">
      <c r="B410" t="s">
        <v>371</v>
      </c>
      <c r="C410">
        <v>35549</v>
      </c>
      <c r="G410">
        <v>1452</v>
      </c>
      <c r="H410" s="2">
        <f t="shared" si="366"/>
        <v>1361.5010267518076</v>
      </c>
      <c r="J410">
        <v>20.93</v>
      </c>
      <c r="L410">
        <f>((J410-4.7)/(47.464))+1</f>
        <v>1.3419433676049217</v>
      </c>
      <c r="N410">
        <f>C410*L410</f>
        <v>47704.74477498736</v>
      </c>
      <c r="R410">
        <v>378</v>
      </c>
      <c r="S410" s="2">
        <f t="shared" si="399"/>
        <v>354.4403499395201</v>
      </c>
      <c r="W410" s="2">
        <v>570</v>
      </c>
      <c r="X410" s="2">
        <f t="shared" si="400"/>
        <v>534.4735435595938</v>
      </c>
      <c r="AB410">
        <v>281</v>
      </c>
      <c r="AC410" s="2">
        <f t="shared" si="371"/>
        <v>263.4860802460454</v>
      </c>
      <c r="AG410">
        <v>40</v>
      </c>
      <c r="AH410" s="2">
        <f t="shared" si="401"/>
        <v>37.50691533751536</v>
      </c>
      <c r="AL410">
        <v>160</v>
      </c>
      <c r="AM410" s="2">
        <f t="shared" si="402"/>
        <v>150.02766135006144</v>
      </c>
    </row>
    <row r="411" spans="3:63" ht="12">
      <c r="C411" s="1">
        <f>SUM(C406:C410)</f>
        <v>515617</v>
      </c>
      <c r="G411" s="1">
        <f>SUM(G406:G410)</f>
        <v>16888</v>
      </c>
      <c r="H411" s="1">
        <f t="shared" si="366"/>
        <v>1091.7664338711354</v>
      </c>
      <c r="I411">
        <f>(H411/1457.59)*100</f>
        <v>74.90216273925697</v>
      </c>
      <c r="J411">
        <f>(L411-1)*(47.464)+4.7</f>
        <v>15.736943816825264</v>
      </c>
      <c r="L411" s="1">
        <f>N411/C411</f>
        <v>1.2325329474301632</v>
      </c>
      <c r="N411" s="1">
        <f>SUM(N406:N410)</f>
        <v>635514.9407550985</v>
      </c>
      <c r="P411">
        <f>I411*L411</f>
        <v>92.31938340991013</v>
      </c>
      <c r="R411" s="1">
        <f>SUM(R406:R410)</f>
        <v>4308</v>
      </c>
      <c r="S411" s="1">
        <f t="shared" si="399"/>
        <v>278.50129068669185</v>
      </c>
      <c r="T411">
        <f>(S411/361.6504)*100</f>
        <v>77.0084287717342</v>
      </c>
      <c r="U411">
        <f>T411*L411</f>
        <v>94.91542569099134</v>
      </c>
      <c r="W411" s="1">
        <f>SUM(W406:W410)</f>
        <v>6312</v>
      </c>
      <c r="X411" s="1">
        <f>(W411/3)/(C411/100000)</f>
        <v>408.0548158807797</v>
      </c>
      <c r="Y411">
        <f>(X411/569.2717)*100</f>
        <v>71.6801513022305</v>
      </c>
      <c r="Z411">
        <f>Y411*L411</f>
        <v>88.34814815677821</v>
      </c>
      <c r="AB411" s="1">
        <f>SUM(AB406:AB410)</f>
        <v>2961</v>
      </c>
      <c r="AC411" s="1">
        <f t="shared" si="371"/>
        <v>191.42115174635435</v>
      </c>
      <c r="AD411">
        <f>(AC411/245.5129)*100</f>
        <v>77.96785901936491</v>
      </c>
      <c r="AE411">
        <f>AD411*L411</f>
        <v>96.09795508195727</v>
      </c>
      <c r="AG411" s="1">
        <f>SUM(AG406:AG410)</f>
        <v>693</v>
      </c>
      <c r="AH411" s="1">
        <f t="shared" si="401"/>
        <v>44.800695089572294</v>
      </c>
      <c r="AI411" s="2">
        <f>(AH411/85.59867)*100</f>
        <v>52.33807381536687</v>
      </c>
      <c r="AJ411">
        <f>AI411*L411</f>
        <v>64.50840038247158</v>
      </c>
      <c r="AL411" s="1">
        <f>SUM(AL406:AL410)</f>
        <v>1857</v>
      </c>
      <c r="AM411" s="1">
        <f t="shared" si="402"/>
        <v>120.05034744781494</v>
      </c>
      <c r="AN411">
        <f>(AM411/164.1517)*100</f>
        <v>73.1337826216938</v>
      </c>
      <c r="AO411">
        <f>AN411*L411</f>
        <v>90.1397966514331</v>
      </c>
      <c r="AQ411" t="s">
        <v>366</v>
      </c>
      <c r="AR411">
        <f>C411</f>
        <v>515617</v>
      </c>
      <c r="AS411">
        <v>1983701</v>
      </c>
      <c r="AT411">
        <v>0</v>
      </c>
      <c r="AU411">
        <f>AS411+AT411</f>
        <v>1983701</v>
      </c>
      <c r="AV411">
        <f>AU411/AR411</f>
        <v>3.847237387440678</v>
      </c>
      <c r="AW411">
        <f>(AV411/4.9)*100</f>
        <v>78.51504872327914</v>
      </c>
      <c r="AX411">
        <f>(P411/99.5)*100</f>
        <v>92.78329990945741</v>
      </c>
      <c r="AY411">
        <f>(P411/99.5)*(4.878634078)*C411</f>
        <v>2333970.095452545</v>
      </c>
      <c r="AZ411">
        <f>AY411-AU411</f>
        <v>350269.0954525452</v>
      </c>
      <c r="BA411">
        <f>((L411-1)/2)+1</f>
        <v>1.1162664737150816</v>
      </c>
      <c r="BB411">
        <f>BA411*I411</f>
        <v>83.61077307458355</v>
      </c>
      <c r="BC411">
        <f>(BB411/82)*(4.878634078)*C411</f>
        <v>2564920.2089665784</v>
      </c>
      <c r="BD411">
        <f>BC411-AU411</f>
        <v>581219.2089665784</v>
      </c>
      <c r="BF411">
        <f>G411/3</f>
        <v>5629.333333333333</v>
      </c>
      <c r="BG411">
        <f>AU411/BF411</f>
        <v>352.38648744670775</v>
      </c>
      <c r="BH411">
        <f>(BG411/504.1440988)*100</f>
        <v>69.89796930787911</v>
      </c>
      <c r="BI411">
        <f>(504.1440988-BG411)*BF411</f>
        <v>854294.1801781331</v>
      </c>
      <c r="BJ411">
        <f>(H411/967.9913)*(504.1440988)*(BF411)</f>
        <v>3200884.0133238295</v>
      </c>
      <c r="BK411">
        <f>BJ411-AU411</f>
        <v>1217183.0133238295</v>
      </c>
    </row>
    <row r="412" spans="1:39" ht="12">
      <c r="A412" t="s">
        <v>372</v>
      </c>
      <c r="B412" t="s">
        <v>373</v>
      </c>
      <c r="C412">
        <v>45074</v>
      </c>
      <c r="G412">
        <v>1970</v>
      </c>
      <c r="H412" s="2">
        <f t="shared" si="366"/>
        <v>1456.8635281241218</v>
      </c>
      <c r="J412">
        <v>13.15</v>
      </c>
      <c r="L412">
        <f aca="true" t="shared" si="403" ref="L412:L417">((J412-4.7)/(47.464))+1</f>
        <v>1.1780296645878983</v>
      </c>
      <c r="N412">
        <f aca="true" t="shared" si="404" ref="N412:N417">C412*L412</f>
        <v>53098.509101634925</v>
      </c>
      <c r="R412">
        <v>523</v>
      </c>
      <c r="S412" s="2">
        <f t="shared" si="399"/>
        <v>386.7713833547796</v>
      </c>
      <c r="W412" s="2">
        <v>754</v>
      </c>
      <c r="X412" s="2">
        <f t="shared" si="400"/>
        <v>557.6015737084202</v>
      </c>
      <c r="AB412">
        <v>348</v>
      </c>
      <c r="AC412" s="2">
        <f t="shared" si="371"/>
        <v>257.35457248080934</v>
      </c>
      <c r="AG412">
        <v>72</v>
      </c>
      <c r="AH412" s="2">
        <f t="shared" si="401"/>
        <v>53.24577361671918</v>
      </c>
      <c r="AL412">
        <v>248</v>
      </c>
      <c r="AM412" s="2">
        <f t="shared" si="402"/>
        <v>183.40210912425496</v>
      </c>
    </row>
    <row r="413" spans="2:39" ht="12">
      <c r="B413" t="s">
        <v>405</v>
      </c>
      <c r="C413">
        <v>85163</v>
      </c>
      <c r="G413">
        <v>3047</v>
      </c>
      <c r="H413" s="2">
        <f t="shared" si="366"/>
        <v>1192.6149462403469</v>
      </c>
      <c r="J413">
        <v>8.79</v>
      </c>
      <c r="L413">
        <f t="shared" si="403"/>
        <v>1.0861705713804146</v>
      </c>
      <c r="N413">
        <f t="shared" si="404"/>
        <v>92501.54437047025</v>
      </c>
      <c r="R413">
        <v>851</v>
      </c>
      <c r="S413" s="2">
        <f t="shared" si="399"/>
        <v>333.08674737464236</v>
      </c>
      <c r="W413" s="2">
        <v>1179</v>
      </c>
      <c r="X413" s="2">
        <f t="shared" si="400"/>
        <v>461.46800840740696</v>
      </c>
      <c r="AB413">
        <v>545</v>
      </c>
      <c r="AC413" s="2">
        <f t="shared" si="371"/>
        <v>213.31642458188023</v>
      </c>
      <c r="AG413">
        <v>107</v>
      </c>
      <c r="AH413" s="2">
        <f t="shared" si="401"/>
        <v>41.88047234910309</v>
      </c>
      <c r="AL413">
        <v>365</v>
      </c>
      <c r="AM413" s="2">
        <f t="shared" si="402"/>
        <v>142.86329352731428</v>
      </c>
    </row>
    <row r="414" spans="2:39" ht="12">
      <c r="B414" t="s">
        <v>374</v>
      </c>
      <c r="C414">
        <v>65367</v>
      </c>
      <c r="G414">
        <v>1959</v>
      </c>
      <c r="H414" s="2">
        <f t="shared" si="366"/>
        <v>998.9750179754311</v>
      </c>
      <c r="J414">
        <v>11.65</v>
      </c>
      <c r="L414">
        <f t="shared" si="403"/>
        <v>1.1464267655486262</v>
      </c>
      <c r="N414">
        <f t="shared" si="404"/>
        <v>74938.47838361705</v>
      </c>
      <c r="R414">
        <v>537</v>
      </c>
      <c r="S414" s="2">
        <f t="shared" si="399"/>
        <v>273.83848119081495</v>
      </c>
      <c r="W414" s="2">
        <v>766</v>
      </c>
      <c r="X414" s="2">
        <f t="shared" si="400"/>
        <v>390.615040208872</v>
      </c>
      <c r="AB414">
        <v>348</v>
      </c>
      <c r="AC414" s="2">
        <f t="shared" si="371"/>
        <v>177.45957440298622</v>
      </c>
      <c r="AG414">
        <v>67</v>
      </c>
      <c r="AH414" s="2">
        <f t="shared" si="401"/>
        <v>34.166067485632404</v>
      </c>
      <c r="AL414">
        <v>222</v>
      </c>
      <c r="AM414" s="2">
        <f t="shared" si="402"/>
        <v>113.20696987776708</v>
      </c>
    </row>
    <row r="415" spans="2:39" ht="12">
      <c r="B415" t="s">
        <v>375</v>
      </c>
      <c r="C415">
        <v>45147</v>
      </c>
      <c r="G415">
        <v>1458</v>
      </c>
      <c r="H415" s="2">
        <f t="shared" si="366"/>
        <v>1076.483487274902</v>
      </c>
      <c r="J415">
        <v>12.88</v>
      </c>
      <c r="L415">
        <f t="shared" si="403"/>
        <v>1.1723411427608292</v>
      </c>
      <c r="N415">
        <f t="shared" si="404"/>
        <v>52927.685572223156</v>
      </c>
      <c r="R415">
        <v>355</v>
      </c>
      <c r="S415" s="2">
        <f t="shared" si="399"/>
        <v>262.1067475875104</v>
      </c>
      <c r="W415" s="2">
        <v>582</v>
      </c>
      <c r="X415" s="2">
        <f t="shared" si="400"/>
        <v>429.7074002702284</v>
      </c>
      <c r="AB415">
        <v>296</v>
      </c>
      <c r="AC415" s="2">
        <f t="shared" si="371"/>
        <v>218.54534446733265</v>
      </c>
      <c r="AG415">
        <v>60</v>
      </c>
      <c r="AH415" s="2">
        <f t="shared" si="401"/>
        <v>44.29973198662148</v>
      </c>
      <c r="AL415">
        <v>168</v>
      </c>
      <c r="AM415" s="2">
        <f t="shared" si="402"/>
        <v>124.03924956254015</v>
      </c>
    </row>
    <row r="416" spans="2:39" ht="12">
      <c r="B416" t="s">
        <v>376</v>
      </c>
      <c r="C416">
        <v>95813</v>
      </c>
      <c r="G416">
        <v>3745</v>
      </c>
      <c r="H416" s="2">
        <f t="shared" si="366"/>
        <v>1302.8851338892773</v>
      </c>
      <c r="J416">
        <v>13.2</v>
      </c>
      <c r="L416">
        <f t="shared" si="403"/>
        <v>1.179083094555874</v>
      </c>
      <c r="N416">
        <f t="shared" si="404"/>
        <v>112971.48853868195</v>
      </c>
      <c r="R416">
        <v>999</v>
      </c>
      <c r="S416" s="2">
        <f t="shared" si="399"/>
        <v>347.5520023378873</v>
      </c>
      <c r="W416" s="2">
        <v>1490</v>
      </c>
      <c r="X416" s="2">
        <f t="shared" si="400"/>
        <v>518.37085433779</v>
      </c>
      <c r="AB416">
        <v>651</v>
      </c>
      <c r="AC416" s="2">
        <f t="shared" si="371"/>
        <v>226.48283635832297</v>
      </c>
      <c r="AG416">
        <v>130</v>
      </c>
      <c r="AH416" s="2">
        <f t="shared" si="401"/>
        <v>45.226987291216574</v>
      </c>
      <c r="AL416">
        <v>502</v>
      </c>
      <c r="AM416" s="2">
        <f t="shared" si="402"/>
        <v>174.645750924544</v>
      </c>
    </row>
    <row r="417" spans="2:39" ht="12">
      <c r="B417" t="s">
        <v>377</v>
      </c>
      <c r="C417">
        <v>64581</v>
      </c>
      <c r="G417">
        <v>2224</v>
      </c>
      <c r="H417" s="2">
        <f t="shared" si="366"/>
        <v>1147.9124407075353</v>
      </c>
      <c r="J417">
        <v>20.62</v>
      </c>
      <c r="L417">
        <f t="shared" si="403"/>
        <v>1.3354121018034721</v>
      </c>
      <c r="N417">
        <f t="shared" si="404"/>
        <v>86242.24894657003</v>
      </c>
      <c r="R417">
        <v>565</v>
      </c>
      <c r="S417" s="2">
        <f t="shared" si="399"/>
        <v>291.62343929845207</v>
      </c>
      <c r="W417" s="2">
        <v>903</v>
      </c>
      <c r="X417" s="2">
        <f t="shared" si="400"/>
        <v>466.08135519734907</v>
      </c>
      <c r="AB417">
        <v>375</v>
      </c>
      <c r="AC417" s="2">
        <f t="shared" si="371"/>
        <v>193.5553800653443</v>
      </c>
      <c r="AG417">
        <v>73</v>
      </c>
      <c r="AH417" s="2">
        <f t="shared" si="401"/>
        <v>37.678780652720356</v>
      </c>
      <c r="AL417">
        <v>312</v>
      </c>
      <c r="AM417" s="2">
        <f t="shared" si="402"/>
        <v>161.03807621436647</v>
      </c>
    </row>
    <row r="418" spans="3:63" ht="12">
      <c r="C418" s="1">
        <f>SUM(C412:C417)</f>
        <v>401145</v>
      </c>
      <c r="G418" s="1">
        <f>SUM(G412:G417)</f>
        <v>14403</v>
      </c>
      <c r="H418" s="1">
        <f t="shared" si="366"/>
        <v>1196.8240910393997</v>
      </c>
      <c r="I418">
        <f>(H418/1457.59)*100</f>
        <v>82.10979020433729</v>
      </c>
      <c r="J418">
        <f>(L418-1)*(47.464)+4.7</f>
        <v>13.1641092373082</v>
      </c>
      <c r="L418" s="1">
        <f>N418/C418</f>
        <v>1.178326926456013</v>
      </c>
      <c r="N418" s="1">
        <f>SUM(N412:N417)</f>
        <v>472679.9549131974</v>
      </c>
      <c r="P418">
        <f>I418*L418</f>
        <v>96.7521767234248</v>
      </c>
      <c r="R418" s="1">
        <f>SUM(R412:R417)</f>
        <v>3830</v>
      </c>
      <c r="S418" s="1">
        <f t="shared" si="399"/>
        <v>318.2556598403736</v>
      </c>
      <c r="T418">
        <f>(S418/361.6504)*100</f>
        <v>88.00091465137979</v>
      </c>
      <c r="U418">
        <f>T418*L418</f>
        <v>103.69384728647827</v>
      </c>
      <c r="W418" s="1">
        <f>SUM(W412:W417)</f>
        <v>5674</v>
      </c>
      <c r="X418" s="1">
        <f>(W418/3)/(C418/100000)</f>
        <v>471.48371120999474</v>
      </c>
      <c r="Y418">
        <f>(X418/569.2717)*100</f>
        <v>82.82226416840935</v>
      </c>
      <c r="Z418">
        <f>Y418*L418</f>
        <v>97.59170397968977</v>
      </c>
      <c r="AB418" s="1">
        <f>SUM(AB412:AB417)</f>
        <v>2563</v>
      </c>
      <c r="AC418" s="1">
        <f t="shared" si="371"/>
        <v>212.97369612816647</v>
      </c>
      <c r="AD418">
        <f>(AC418/245.5129)*100</f>
        <v>86.74643822306952</v>
      </c>
      <c r="AE418">
        <f>AD418*L418</f>
        <v>102.21566393239591</v>
      </c>
      <c r="AG418" s="1">
        <f>SUM(AG412:AG417)</f>
        <v>509</v>
      </c>
      <c r="AH418" s="1">
        <f t="shared" si="401"/>
        <v>42.29559552447785</v>
      </c>
      <c r="AI418" s="2">
        <f>(AH418/85.59867)*100</f>
        <v>49.41151016070442</v>
      </c>
      <c r="AJ418">
        <f>AI418*L418</f>
        <v>58.22291289921289</v>
      </c>
      <c r="AL418" s="1">
        <f>SUM(AL412:AL417)</f>
        <v>1817</v>
      </c>
      <c r="AM418" s="1">
        <f t="shared" si="402"/>
        <v>150.9844736109553</v>
      </c>
      <c r="AN418">
        <f>(AM418/164.1517)*100</f>
        <v>91.97862319485895</v>
      </c>
      <c r="AO418">
        <f>AN418*L418</f>
        <v>108.3808883688539</v>
      </c>
      <c r="AQ418" t="s">
        <v>372</v>
      </c>
      <c r="AR418">
        <f>C418</f>
        <v>401145</v>
      </c>
      <c r="AS418">
        <v>1053981</v>
      </c>
      <c r="AT418">
        <v>336982</v>
      </c>
      <c r="AU418">
        <f>AS418+AT418</f>
        <v>1390963</v>
      </c>
      <c r="AV418">
        <f>AU418/AR418</f>
        <v>3.4674818332523154</v>
      </c>
      <c r="AW418">
        <f>(AV418/4.9)*100</f>
        <v>70.76493537249623</v>
      </c>
      <c r="AX418">
        <f>(P418/99.5)*100</f>
        <v>97.23836856625607</v>
      </c>
      <c r="AY418">
        <f>(P418/99.5)*(4.878634078)*C418</f>
        <v>1902993.444598544</v>
      </c>
      <c r="AZ418">
        <f>AY418-AU418</f>
        <v>512030.4445985439</v>
      </c>
      <c r="BA418">
        <f>((L418-1)/2)+1</f>
        <v>1.0891634632280065</v>
      </c>
      <c r="BB418">
        <f>BA418*I418</f>
        <v>89.43098346388105</v>
      </c>
      <c r="BC418">
        <f>(BB418/82)*(4.878634078)*C418</f>
        <v>2134390.025820114</v>
      </c>
      <c r="BD418">
        <f>BC418-AU418</f>
        <v>743427.0258201142</v>
      </c>
      <c r="BF418">
        <f>G418/3</f>
        <v>4801</v>
      </c>
      <c r="BG418">
        <f>AU418/BF418</f>
        <v>289.7235992501562</v>
      </c>
      <c r="BH418">
        <f>(BG418/504.1440988)*100</f>
        <v>57.468410309627174</v>
      </c>
      <c r="BI418">
        <f>(504.1440988-BG418)*BF418</f>
        <v>1029432.8183388</v>
      </c>
      <c r="BJ418">
        <f>(H418/967.9913)*(504.1440988)*(BF418)</f>
        <v>2992576.5089406264</v>
      </c>
      <c r="BK418">
        <f>BJ418-AU418</f>
        <v>1601613.5089406264</v>
      </c>
    </row>
    <row r="419" spans="1:39" ht="12">
      <c r="A419" t="s">
        <v>378</v>
      </c>
      <c r="B419" t="s">
        <v>379</v>
      </c>
      <c r="C419">
        <v>163561</v>
      </c>
      <c r="G419">
        <v>6264</v>
      </c>
      <c r="H419" s="2">
        <f t="shared" si="366"/>
        <v>1276.5879396677692</v>
      </c>
      <c r="J419">
        <v>22.29</v>
      </c>
      <c r="L419">
        <f>((J419-4.7)/(47.464))+1</f>
        <v>1.3705966627338615</v>
      </c>
      <c r="N419">
        <f>C419*L419</f>
        <v>224176.16075341313</v>
      </c>
      <c r="R419">
        <v>1473</v>
      </c>
      <c r="S419" s="2">
        <f t="shared" si="399"/>
        <v>300.1938114831775</v>
      </c>
      <c r="W419">
        <v>2121</v>
      </c>
      <c r="X419" s="2">
        <f t="shared" si="400"/>
        <v>432.25463282811916</v>
      </c>
      <c r="AB419">
        <v>954</v>
      </c>
      <c r="AC419" s="2">
        <f t="shared" si="371"/>
        <v>194.42287586894187</v>
      </c>
      <c r="AG419">
        <v>212</v>
      </c>
      <c r="AH419" s="2">
        <f t="shared" si="401"/>
        <v>43.20508352643153</v>
      </c>
      <c r="AL419">
        <v>640</v>
      </c>
      <c r="AM419" s="2">
        <f t="shared" si="402"/>
        <v>130.43044083451028</v>
      </c>
    </row>
    <row r="420" spans="2:39" ht="12">
      <c r="B420" t="s">
        <v>380</v>
      </c>
      <c r="C420">
        <v>137094</v>
      </c>
      <c r="G420">
        <v>4866</v>
      </c>
      <c r="H420" s="2">
        <f t="shared" si="366"/>
        <v>1183.1298233328957</v>
      </c>
      <c r="J420">
        <v>14.93</v>
      </c>
      <c r="L420">
        <f>((J420-4.7)/(47.464))+1</f>
        <v>1.2155317714478342</v>
      </c>
      <c r="N420">
        <f>C420*L420</f>
        <v>166642.1126748694</v>
      </c>
      <c r="R420">
        <v>1199</v>
      </c>
      <c r="S420" s="2">
        <f t="shared" si="399"/>
        <v>291.5274677715047</v>
      </c>
      <c r="W420">
        <v>1746</v>
      </c>
      <c r="X420" s="2">
        <f t="shared" si="400"/>
        <v>424.5262374720994</v>
      </c>
      <c r="AB420">
        <v>781</v>
      </c>
      <c r="AC420" s="2">
        <f t="shared" si="371"/>
        <v>189.89403864015443</v>
      </c>
      <c r="AG420">
        <v>197</v>
      </c>
      <c r="AH420" s="2">
        <f t="shared" si="401"/>
        <v>47.89900846621053</v>
      </c>
      <c r="AL420">
        <v>567</v>
      </c>
      <c r="AM420" s="2">
        <f t="shared" si="402"/>
        <v>137.8616131997024</v>
      </c>
    </row>
    <row r="421" spans="3:63" ht="12">
      <c r="C421" s="1">
        <f>SUM(C419:C420)</f>
        <v>300655</v>
      </c>
      <c r="G421" s="1">
        <f>SUM(G419:G420)</f>
        <v>11130</v>
      </c>
      <c r="H421" s="1">
        <f t="shared" si="366"/>
        <v>1233.972493389433</v>
      </c>
      <c r="I421">
        <f>(H421/1457.59)*100</f>
        <v>84.65840828967221</v>
      </c>
      <c r="J421">
        <f>(L421-1)*(47.464)+4.7</f>
        <v>18.933954565864536</v>
      </c>
      <c r="L421" s="1">
        <f>N421/C421</f>
        <v>1.2998894860497332</v>
      </c>
      <c r="N421" s="1">
        <f>SUM(N419:N420)</f>
        <v>390818.2734282825</v>
      </c>
      <c r="P421">
        <f>I421*L421</f>
        <v>110.04657484145048</v>
      </c>
      <c r="R421" s="1">
        <f>SUM(R419:R420)</f>
        <v>2672</v>
      </c>
      <c r="S421" s="1">
        <f t="shared" si="399"/>
        <v>296.242093651084</v>
      </c>
      <c r="T421">
        <f>(S421/361.6504)*100</f>
        <v>81.9139405489622</v>
      </c>
      <c r="U421">
        <f>T421*L421</f>
        <v>106.47907008049887</v>
      </c>
      <c r="W421" s="1">
        <f>SUM(W419:W420)</f>
        <v>3867</v>
      </c>
      <c r="X421" s="1">
        <f>(W421/3)/(C421/100000)</f>
        <v>428.73060484608607</v>
      </c>
      <c r="Y421">
        <f>(X421/569.2717)*100</f>
        <v>75.31212334041655</v>
      </c>
      <c r="Z421">
        <f>Y421*L421</f>
        <v>97.89743730228818</v>
      </c>
      <c r="AB421" s="1">
        <f>SUM(AB419:AB420)</f>
        <v>1735</v>
      </c>
      <c r="AC421" s="1">
        <f t="shared" si="371"/>
        <v>192.35779658855944</v>
      </c>
      <c r="AD421">
        <f>(AC421/245.5129)*100</f>
        <v>78.3493643668253</v>
      </c>
      <c r="AE421">
        <f>AD421*L421</f>
        <v>101.84551497911582</v>
      </c>
      <c r="AG421" s="1">
        <f>SUM(AG419:AG420)</f>
        <v>409</v>
      </c>
      <c r="AH421" s="1">
        <f t="shared" si="401"/>
        <v>45.345440233268484</v>
      </c>
      <c r="AI421" s="2">
        <f>(AH421/85.59867)*100</f>
        <v>52.97446821693431</v>
      </c>
      <c r="AJ421">
        <f>AI421*L421</f>
        <v>68.86095426426867</v>
      </c>
      <c r="AL421" s="1">
        <f>SUM(AL419:AL420)</f>
        <v>1207</v>
      </c>
      <c r="AM421" s="1">
        <f t="shared" si="402"/>
        <v>133.8189397593033</v>
      </c>
      <c r="AN421">
        <f>(AM421/164.1517)*100</f>
        <v>81.52150709331875</v>
      </c>
      <c r="AO421">
        <f>AN421*L421</f>
        <v>105.96894995753378</v>
      </c>
      <c r="AQ421" t="s">
        <v>378</v>
      </c>
      <c r="AR421">
        <f>C421</f>
        <v>300655</v>
      </c>
      <c r="AS421">
        <v>245463</v>
      </c>
      <c r="AT421">
        <v>395296</v>
      </c>
      <c r="AU421">
        <f>AS421+AT421</f>
        <v>640759</v>
      </c>
      <c r="AV421">
        <f>AU421/AR421</f>
        <v>2.1312101910828027</v>
      </c>
      <c r="AW421">
        <f>(AV421/4.9)*100</f>
        <v>43.494085532302094</v>
      </c>
      <c r="AX421">
        <f>(P421/99.5)*100</f>
        <v>110.59957270497536</v>
      </c>
      <c r="AY421">
        <f>(P421/99.5)*(4.878634078)*C421</f>
        <v>1622258.7484630847</v>
      </c>
      <c r="AZ421">
        <f>AY421-AU421</f>
        <v>981499.7484630847</v>
      </c>
      <c r="BA421">
        <f>((L421-1)/2)+1</f>
        <v>1.1499447430248666</v>
      </c>
      <c r="BB421">
        <f>BA421*I421</f>
        <v>97.35249156556135</v>
      </c>
      <c r="BC421">
        <f>(BB421/82)*(4.878634078)*C421</f>
        <v>1741405.4302903132</v>
      </c>
      <c r="BD421">
        <f>BC421-AU421</f>
        <v>1100646.4302903132</v>
      </c>
      <c r="BF421">
        <f>G421/3</f>
        <v>3710</v>
      </c>
      <c r="BG421">
        <f>AU421/BF421</f>
        <v>172.71132075471698</v>
      </c>
      <c r="BH421">
        <f>(BG421/504.1440988)*100</f>
        <v>34.25832438896278</v>
      </c>
      <c r="BI421">
        <f>(504.1440988-BG421)*BF421</f>
        <v>1229615.6065480001</v>
      </c>
      <c r="BJ421">
        <f>(H421/967.9913)*(504.1440988)*(BF421)</f>
        <v>2384309.4631266985</v>
      </c>
      <c r="BK421">
        <f>BJ421-AU421</f>
        <v>1743550.4631266985</v>
      </c>
    </row>
    <row r="422" spans="1:39" ht="12">
      <c r="A422" t="s">
        <v>381</v>
      </c>
      <c r="B422" t="s">
        <v>382</v>
      </c>
      <c r="C422">
        <v>82145</v>
      </c>
      <c r="G422">
        <v>2743</v>
      </c>
      <c r="H422" s="2">
        <f t="shared" si="366"/>
        <v>1113.0724126037292</v>
      </c>
      <c r="J422">
        <v>18.77</v>
      </c>
      <c r="L422">
        <f aca="true" t="shared" si="405" ref="L422:L428">((J422-4.7)/(47.464))+1</f>
        <v>1.2964351929883702</v>
      </c>
      <c r="N422">
        <f aca="true" t="shared" si="406" ref="N422:N428">C422*L422</f>
        <v>106495.66892802967</v>
      </c>
      <c r="R422">
        <v>736</v>
      </c>
      <c r="S422" s="2">
        <f t="shared" si="399"/>
        <v>298.658875565565</v>
      </c>
      <c r="W422">
        <v>1121</v>
      </c>
      <c r="X422" s="2">
        <f t="shared" si="400"/>
        <v>454.88668411548684</v>
      </c>
      <c r="AB422">
        <v>527</v>
      </c>
      <c r="AC422" s="2">
        <f t="shared" si="371"/>
        <v>213.84949378132163</v>
      </c>
      <c r="AG422">
        <v>101</v>
      </c>
      <c r="AH422" s="2">
        <f t="shared" si="401"/>
        <v>40.98443808712236</v>
      </c>
      <c r="AL422">
        <v>334</v>
      </c>
      <c r="AM422" s="2">
        <f t="shared" si="402"/>
        <v>135.53269624850364</v>
      </c>
    </row>
    <row r="423" spans="2:39" ht="12">
      <c r="B423" t="s">
        <v>383</v>
      </c>
      <c r="C423">
        <v>90603</v>
      </c>
      <c r="G423">
        <v>3159</v>
      </c>
      <c r="H423" s="2">
        <f t="shared" si="366"/>
        <v>1162.2131717492798</v>
      </c>
      <c r="J423">
        <v>19.1</v>
      </c>
      <c r="L423">
        <f t="shared" si="405"/>
        <v>1.30338783077701</v>
      </c>
      <c r="N423">
        <f t="shared" si="406"/>
        <v>118090.84763188942</v>
      </c>
      <c r="R423">
        <v>852</v>
      </c>
      <c r="S423" s="2">
        <f t="shared" si="399"/>
        <v>313.4554043464344</v>
      </c>
      <c r="W423">
        <v>1246</v>
      </c>
      <c r="X423" s="2">
        <f t="shared" si="400"/>
        <v>458.4101335864522</v>
      </c>
      <c r="AB423">
        <v>563</v>
      </c>
      <c r="AC423" s="2">
        <f t="shared" si="371"/>
        <v>207.1307425434772</v>
      </c>
      <c r="AG423">
        <v>158</v>
      </c>
      <c r="AH423" s="2">
        <f t="shared" si="401"/>
        <v>58.12905385767211</v>
      </c>
      <c r="AL423">
        <v>398</v>
      </c>
      <c r="AM423" s="2">
        <f t="shared" si="402"/>
        <v>146.4263508566677</v>
      </c>
    </row>
    <row r="424" spans="2:39" ht="12">
      <c r="B424" t="s">
        <v>384</v>
      </c>
      <c r="C424">
        <v>96172</v>
      </c>
      <c r="G424">
        <v>3143</v>
      </c>
      <c r="H424" s="2">
        <f t="shared" si="366"/>
        <v>1089.3676607189896</v>
      </c>
      <c r="J424">
        <v>25.06</v>
      </c>
      <c r="L424">
        <f t="shared" si="405"/>
        <v>1.428956682959717</v>
      </c>
      <c r="N424">
        <f t="shared" si="406"/>
        <v>137425.6221136019</v>
      </c>
      <c r="R424">
        <v>830</v>
      </c>
      <c r="S424" s="2">
        <f t="shared" si="399"/>
        <v>287.6790195344452</v>
      </c>
      <c r="W424">
        <v>1255</v>
      </c>
      <c r="X424" s="2">
        <f t="shared" si="400"/>
        <v>434.98454158521537</v>
      </c>
      <c r="AB424">
        <v>616</v>
      </c>
      <c r="AC424" s="2">
        <f t="shared" si="371"/>
        <v>213.50635666652803</v>
      </c>
      <c r="AG424">
        <v>167</v>
      </c>
      <c r="AH424" s="2">
        <f t="shared" si="401"/>
        <v>57.88240513524379</v>
      </c>
      <c r="AL424">
        <v>373</v>
      </c>
      <c r="AM424" s="2">
        <f t="shared" si="402"/>
        <v>129.28225817632298</v>
      </c>
    </row>
    <row r="425" spans="2:39" ht="12">
      <c r="B425" t="s">
        <v>385</v>
      </c>
      <c r="C425">
        <v>84082</v>
      </c>
      <c r="G425">
        <v>2959</v>
      </c>
      <c r="H425" s="2">
        <f t="shared" si="366"/>
        <v>1173.0612180173323</v>
      </c>
      <c r="J425">
        <v>22.82</v>
      </c>
      <c r="L425">
        <f t="shared" si="405"/>
        <v>1.3817630203944042</v>
      </c>
      <c r="N425">
        <f t="shared" si="406"/>
        <v>116181.3982808023</v>
      </c>
      <c r="R425">
        <v>787</v>
      </c>
      <c r="S425" s="2">
        <f t="shared" si="399"/>
        <v>311.99701878325124</v>
      </c>
      <c r="W425">
        <v>1212</v>
      </c>
      <c r="X425" s="2">
        <f t="shared" si="400"/>
        <v>480.4833376941557</v>
      </c>
      <c r="AB425">
        <v>550</v>
      </c>
      <c r="AC425" s="2">
        <f t="shared" si="371"/>
        <v>218.04111859058222</v>
      </c>
      <c r="AG425">
        <v>137</v>
      </c>
      <c r="AH425" s="2">
        <f t="shared" si="401"/>
        <v>54.312060448926836</v>
      </c>
      <c r="AL425">
        <v>406</v>
      </c>
      <c r="AM425" s="2">
        <f t="shared" si="402"/>
        <v>160.95398935959344</v>
      </c>
    </row>
    <row r="426" spans="2:39" ht="12">
      <c r="B426" t="s">
        <v>386</v>
      </c>
      <c r="C426">
        <v>64049</v>
      </c>
      <c r="G426">
        <v>2476</v>
      </c>
      <c r="H426" s="2">
        <f t="shared" si="366"/>
        <v>1288.5967514455078</v>
      </c>
      <c r="J426">
        <v>27.46</v>
      </c>
      <c r="L426">
        <f t="shared" si="405"/>
        <v>1.4795213214225518</v>
      </c>
      <c r="N426">
        <f t="shared" si="406"/>
        <v>94761.86111579301</v>
      </c>
      <c r="R426">
        <v>621</v>
      </c>
      <c r="S426" s="2">
        <f t="shared" si="399"/>
        <v>323.1900576121407</v>
      </c>
      <c r="W426">
        <v>967</v>
      </c>
      <c r="X426" s="2">
        <f t="shared" si="400"/>
        <v>503.2605244942674</v>
      </c>
      <c r="AB426">
        <v>462</v>
      </c>
      <c r="AC426" s="2">
        <f t="shared" si="371"/>
        <v>240.44091242642352</v>
      </c>
      <c r="AG426">
        <v>131</v>
      </c>
      <c r="AH426" s="2">
        <f t="shared" si="401"/>
        <v>68.17696867502485</v>
      </c>
      <c r="AL426">
        <v>289</v>
      </c>
      <c r="AM426" s="2">
        <f t="shared" si="402"/>
        <v>150.40567898536017</v>
      </c>
    </row>
    <row r="427" spans="2:39" ht="12">
      <c r="B427" t="s">
        <v>387</v>
      </c>
      <c r="C427">
        <v>100309</v>
      </c>
      <c r="G427">
        <v>3351</v>
      </c>
      <c r="H427" s="2">
        <f t="shared" si="366"/>
        <v>1113.5591023736654</v>
      </c>
      <c r="J427">
        <v>24.37</v>
      </c>
      <c r="L427">
        <f t="shared" si="405"/>
        <v>1.4144193494016517</v>
      </c>
      <c r="N427">
        <f t="shared" si="406"/>
        <v>141878.99051913028</v>
      </c>
      <c r="R427">
        <v>895</v>
      </c>
      <c r="S427" s="2">
        <f t="shared" si="399"/>
        <v>297.41432307503146</v>
      </c>
      <c r="W427">
        <v>1342</v>
      </c>
      <c r="X427" s="2">
        <f t="shared" si="400"/>
        <v>445.95533135943265</v>
      </c>
      <c r="AB427">
        <v>619</v>
      </c>
      <c r="AC427" s="2">
        <f t="shared" si="371"/>
        <v>205.6977273558039</v>
      </c>
      <c r="AG427">
        <v>129</v>
      </c>
      <c r="AH427" s="2">
        <f t="shared" si="401"/>
        <v>42.86753930355202</v>
      </c>
      <c r="AL427">
        <v>404</v>
      </c>
      <c r="AM427" s="2">
        <f t="shared" si="402"/>
        <v>134.25182851655052</v>
      </c>
    </row>
    <row r="428" spans="2:39" ht="12">
      <c r="B428" t="s">
        <v>388</v>
      </c>
      <c r="C428">
        <v>2086</v>
      </c>
      <c r="G428">
        <v>59</v>
      </c>
      <c r="H428" s="2">
        <f t="shared" si="366"/>
        <v>942.7932246724193</v>
      </c>
      <c r="J428">
        <v>10.94</v>
      </c>
      <c r="L428">
        <f t="shared" si="405"/>
        <v>1.131468060003371</v>
      </c>
      <c r="N428">
        <f t="shared" si="406"/>
        <v>2360.242373167032</v>
      </c>
      <c r="R428">
        <v>19</v>
      </c>
      <c r="S428" s="2">
        <f t="shared" si="399"/>
        <v>303.6113774368808</v>
      </c>
      <c r="W428">
        <v>17</v>
      </c>
      <c r="X428" s="2">
        <f t="shared" si="400"/>
        <v>271.65228507510386</v>
      </c>
      <c r="AB428">
        <v>5</v>
      </c>
      <c r="AC428" s="2">
        <f t="shared" si="371"/>
        <v>79.89773090444231</v>
      </c>
      <c r="AG428">
        <v>2</v>
      </c>
      <c r="AH428" s="2">
        <f t="shared" si="401"/>
        <v>31.959092361776925</v>
      </c>
      <c r="AL428">
        <v>6</v>
      </c>
      <c r="AM428" s="2">
        <f t="shared" si="402"/>
        <v>95.87727708533077</v>
      </c>
    </row>
    <row r="429" spans="3:63" ht="12">
      <c r="C429" s="1">
        <f>SUM(C422:C428)</f>
        <v>519446</v>
      </c>
      <c r="G429" s="1">
        <f>SUM(G422:G428)</f>
        <v>17890</v>
      </c>
      <c r="H429" s="1">
        <f t="shared" si="366"/>
        <v>1148.0179524596074</v>
      </c>
      <c r="I429">
        <f>(H429/1457.59)*100</f>
        <v>78.76137682473174</v>
      </c>
      <c r="J429">
        <f>(L429-1)*(47.464)+4.7</f>
        <v>22.769137157664126</v>
      </c>
      <c r="L429" s="1">
        <f>N429/C429</f>
        <v>1.3806914115469435</v>
      </c>
      <c r="N429" s="1">
        <f>SUM(N422:N428)</f>
        <v>717194.6309624136</v>
      </c>
      <c r="P429">
        <f>I429*L429</f>
        <v>108.7451565435196</v>
      </c>
      <c r="R429" s="1">
        <f>SUM(R422:R428)</f>
        <v>4740</v>
      </c>
      <c r="S429" s="1">
        <f t="shared" si="399"/>
        <v>304.1702121105947</v>
      </c>
      <c r="T429">
        <f>(S429/361.6504)*100</f>
        <v>84.10614563418007</v>
      </c>
      <c r="U429">
        <f>T429*L429</f>
        <v>116.12463293542888</v>
      </c>
      <c r="W429" s="1">
        <f>SUM(W422:W428)</f>
        <v>7160</v>
      </c>
      <c r="X429" s="1">
        <f aca="true" t="shared" si="407" ref="X429:X438">(W429/3)/(C429/100000)</f>
        <v>459.46386470714305</v>
      </c>
      <c r="Y429">
        <f>(X429/569.2717)*100</f>
        <v>80.71082133665577</v>
      </c>
      <c r="Z429">
        <f>Y429*L429</f>
        <v>111.43673783842043</v>
      </c>
      <c r="AB429" s="1">
        <f>SUM(AB422:AB428)</f>
        <v>3342</v>
      </c>
      <c r="AC429" s="1">
        <f t="shared" si="371"/>
        <v>214.4592508172168</v>
      </c>
      <c r="AD429">
        <f>(AC429/245.5129)*100</f>
        <v>87.35152035482324</v>
      </c>
      <c r="AE429">
        <f>AD429*L429</f>
        <v>120.60549393947247</v>
      </c>
      <c r="AG429" s="1">
        <f>SUM(AG422:AG428)</f>
        <v>825</v>
      </c>
      <c r="AH429" s="1">
        <f t="shared" si="401"/>
        <v>52.941017930641486</v>
      </c>
      <c r="AI429" s="2">
        <f>(AH429/85.59867)*100</f>
        <v>61.84794451904625</v>
      </c>
      <c r="AJ429">
        <f>AI429*L429</f>
        <v>85.39292581927901</v>
      </c>
      <c r="AL429" s="1">
        <f>SUM(AL422:AL428)</f>
        <v>2210</v>
      </c>
      <c r="AM429" s="1">
        <f t="shared" si="402"/>
        <v>141.81775712329417</v>
      </c>
      <c r="AN429">
        <f>(AM429/164.1517)*100</f>
        <v>86.39432739550925</v>
      </c>
      <c r="AO429">
        <f>AN429*L429</f>
        <v>119.28390584135444</v>
      </c>
      <c r="AQ429" t="s">
        <v>381</v>
      </c>
      <c r="AR429">
        <f>C429</f>
        <v>519446</v>
      </c>
      <c r="AS429">
        <v>862755</v>
      </c>
      <c r="AT429">
        <v>666259</v>
      </c>
      <c r="AU429">
        <f>AS429+AT429</f>
        <v>1529014</v>
      </c>
      <c r="AV429">
        <f>AU429/AR429</f>
        <v>2.9435475487346134</v>
      </c>
      <c r="AW429">
        <f>(AV429/4.9)*100</f>
        <v>60.07239895376762</v>
      </c>
      <c r="AX429">
        <f>(P429/99.5)*100</f>
        <v>109.29161461660262</v>
      </c>
      <c r="AY429">
        <f>(P429/99.5)*(4.878634078)*C429</f>
        <v>2769653.843015527</v>
      </c>
      <c r="AZ429">
        <f>AY429-AU429</f>
        <v>1240639.843015527</v>
      </c>
      <c r="BA429">
        <f>((L429-1)/2)+1</f>
        <v>1.1903457057734719</v>
      </c>
      <c r="BB429">
        <f>BA429*I429</f>
        <v>93.75326668412568</v>
      </c>
      <c r="BC429">
        <f>(BB429/82)*(4.878634078)*C429</f>
        <v>2897418.3613826674</v>
      </c>
      <c r="BD429">
        <f>BC429-AU429</f>
        <v>1368404.3613826674</v>
      </c>
      <c r="BF429">
        <f>G429/3</f>
        <v>5963.333333333333</v>
      </c>
      <c r="BG429">
        <f>AU429/BF429</f>
        <v>256.4025712688653</v>
      </c>
      <c r="BH429">
        <f>(BG429/504.1440988)*100</f>
        <v>50.858984936880766</v>
      </c>
      <c r="BI429">
        <f>(504.1440988-BG429)*BF429</f>
        <v>1477365.3091773333</v>
      </c>
      <c r="BJ429">
        <f>(H429/967.9913)*(504.1440988)*(BF429)</f>
        <v>3565504.585463414</v>
      </c>
      <c r="BK429">
        <f>BJ429-AU429</f>
        <v>2036490.585463414</v>
      </c>
    </row>
    <row r="430" spans="1:63" ht="12">
      <c r="A430" t="s">
        <v>389</v>
      </c>
      <c r="B430" t="s">
        <v>389</v>
      </c>
      <c r="C430" s="1">
        <v>246130</v>
      </c>
      <c r="G430" s="1">
        <v>7474</v>
      </c>
      <c r="H430" s="1">
        <f t="shared" si="366"/>
        <v>1012.2022237570932</v>
      </c>
      <c r="I430">
        <f>(H430/1457.59)*100</f>
        <v>69.44354885510282</v>
      </c>
      <c r="J430">
        <v>26.21</v>
      </c>
      <c r="L430">
        <f aca="true" t="shared" si="408" ref="L430:L438">((J430-4.7)/(47.464))+1</f>
        <v>1.4531855722231586</v>
      </c>
      <c r="P430">
        <f>I430*L430</f>
        <v>100.91436328020946</v>
      </c>
      <c r="R430" s="1">
        <v>2010</v>
      </c>
      <c r="S430" s="1">
        <f t="shared" si="399"/>
        <v>272.2138707187259</v>
      </c>
      <c r="T430">
        <f>(S430/361.6504)*100</f>
        <v>75.26989344370307</v>
      </c>
      <c r="U430">
        <f>T430*L430</f>
        <v>109.38112317516382</v>
      </c>
      <c r="W430" s="1">
        <v>2925</v>
      </c>
      <c r="X430" s="1">
        <f t="shared" si="407"/>
        <v>396.1321252996384</v>
      </c>
      <c r="Y430">
        <f>(X430/569.2717)*100</f>
        <v>69.58577517548095</v>
      </c>
      <c r="Z430">
        <f>Y430*L430</f>
        <v>101.12104451697334</v>
      </c>
      <c r="AB430" s="1">
        <v>1466</v>
      </c>
      <c r="AC430" s="1">
        <f t="shared" si="371"/>
        <v>198.5400669023145</v>
      </c>
      <c r="AD430">
        <f>(AC430/245.5129)*100</f>
        <v>80.86746843131847</v>
      </c>
      <c r="AE430">
        <f>AD430*L430</f>
        <v>117.51543838660375</v>
      </c>
      <c r="AG430" s="1">
        <v>334</v>
      </c>
      <c r="AH430" s="1">
        <f t="shared" si="401"/>
        <v>45.23354866669375</v>
      </c>
      <c r="AI430" s="2">
        <f>(AH430/85.59867)*100</f>
        <v>52.84375173900921</v>
      </c>
      <c r="AJ430">
        <f>AI430*L430</f>
        <v>76.79177760927062</v>
      </c>
      <c r="AL430" s="1">
        <v>728</v>
      </c>
      <c r="AM430" s="1">
        <f t="shared" si="402"/>
        <v>98.59288451902111</v>
      </c>
      <c r="AN430">
        <f>(AM430/164.1517)*100</f>
        <v>60.06205511062092</v>
      </c>
      <c r="AO430">
        <f>AN430*L430</f>
        <v>87.28131192482654</v>
      </c>
      <c r="AQ430" t="s">
        <v>389</v>
      </c>
      <c r="AR430">
        <f>C430</f>
        <v>246130</v>
      </c>
      <c r="AS430">
        <v>807844</v>
      </c>
      <c r="AT430">
        <v>247000</v>
      </c>
      <c r="AU430">
        <f>AS430+AT430</f>
        <v>1054844</v>
      </c>
      <c r="AV430">
        <f>AU430/AR430</f>
        <v>4.2857189290212485</v>
      </c>
      <c r="AW430">
        <f>(AV430/4.9)*100</f>
        <v>87.46365161267853</v>
      </c>
      <c r="AX430">
        <f>(P430/99.5)*100</f>
        <v>101.42147063337634</v>
      </c>
      <c r="AY430">
        <f>(P430/99.5)*(4.878634078)*C430</f>
        <v>1217846.9151829854</v>
      </c>
      <c r="AZ430">
        <f>AY430-AU430</f>
        <v>163002.91518298537</v>
      </c>
      <c r="BA430">
        <f>((L430-1)/2)+1</f>
        <v>1.2265927861115793</v>
      </c>
      <c r="BB430">
        <f>BA430*I430</f>
        <v>85.17895606765615</v>
      </c>
      <c r="BC430">
        <f>(BB430/82)*(4.878634078)*C430</f>
        <v>1247329.683211543</v>
      </c>
      <c r="BD430">
        <f>BC430-AU430</f>
        <v>192485.6832115429</v>
      </c>
      <c r="BF430">
        <f>G430/3</f>
        <v>2491.3333333333335</v>
      </c>
      <c r="BG430">
        <f>AU430/BF430</f>
        <v>423.40540540540536</v>
      </c>
      <c r="BH430">
        <f>(BG430/504.1440988)*100</f>
        <v>83.98499683190289</v>
      </c>
      <c r="BI430">
        <f>(504.1440988-BG430)*BF430</f>
        <v>201146.99814373345</v>
      </c>
      <c r="BJ430">
        <f>(H430/967.9913)*(504.1440988)*(BF430)</f>
        <v>1313355.6896017331</v>
      </c>
      <c r="BK430">
        <f>BJ430-AU430</f>
        <v>258511.68960173312</v>
      </c>
    </row>
    <row r="431" spans="1:39" ht="12">
      <c r="A431" t="s">
        <v>390</v>
      </c>
      <c r="B431" t="s">
        <v>391</v>
      </c>
      <c r="C431">
        <v>129799</v>
      </c>
      <c r="G431">
        <v>5591</v>
      </c>
      <c r="H431" s="2">
        <f t="shared" si="366"/>
        <v>1435.809726320439</v>
      </c>
      <c r="J431">
        <v>12.78</v>
      </c>
      <c r="L431">
        <f t="shared" si="408"/>
        <v>1.1702342828248777</v>
      </c>
      <c r="N431">
        <f aca="true" t="shared" si="409" ref="N431:N438">C431*L431</f>
        <v>151895.2396763863</v>
      </c>
      <c r="R431">
        <v>1517</v>
      </c>
      <c r="S431" s="2">
        <f t="shared" si="399"/>
        <v>389.57670449438496</v>
      </c>
      <c r="W431">
        <v>2239</v>
      </c>
      <c r="X431" s="2">
        <f t="shared" si="407"/>
        <v>574.9915895602688</v>
      </c>
      <c r="AB431">
        <v>1042</v>
      </c>
      <c r="AC431" s="2">
        <f t="shared" si="371"/>
        <v>267.593227477356</v>
      </c>
      <c r="AG431">
        <v>158</v>
      </c>
      <c r="AH431" s="2">
        <f t="shared" si="401"/>
        <v>40.57555656566435</v>
      </c>
      <c r="AL431">
        <v>741</v>
      </c>
      <c r="AM431" s="2">
        <f t="shared" si="402"/>
        <v>190.29422414656509</v>
      </c>
    </row>
    <row r="432" spans="2:39" ht="12">
      <c r="B432" t="s">
        <v>392</v>
      </c>
      <c r="C432">
        <v>117601</v>
      </c>
      <c r="G432">
        <v>3221</v>
      </c>
      <c r="H432" s="2">
        <f t="shared" si="366"/>
        <v>912.9740960252606</v>
      </c>
      <c r="J432">
        <v>20.73</v>
      </c>
      <c r="L432">
        <f t="shared" si="408"/>
        <v>1.3377296477330187</v>
      </c>
      <c r="N432">
        <f t="shared" si="409"/>
        <v>157318.34430305075</v>
      </c>
      <c r="R432">
        <v>853</v>
      </c>
      <c r="S432" s="2">
        <f t="shared" si="399"/>
        <v>241.77798941618977</v>
      </c>
      <c r="W432">
        <v>1243</v>
      </c>
      <c r="X432" s="2">
        <f t="shared" si="407"/>
        <v>352.3212671094067</v>
      </c>
      <c r="AB432">
        <v>601</v>
      </c>
      <c r="AC432" s="2">
        <f t="shared" si="371"/>
        <v>170.35002536826502</v>
      </c>
      <c r="AG432">
        <v>137</v>
      </c>
      <c r="AH432" s="2">
        <f t="shared" si="401"/>
        <v>38.83186934351465</v>
      </c>
      <c r="AL432">
        <v>380</v>
      </c>
      <c r="AM432" s="2">
        <f t="shared" si="402"/>
        <v>107.7088346754421</v>
      </c>
    </row>
    <row r="433" spans="2:39" ht="12">
      <c r="B433" t="s">
        <v>393</v>
      </c>
      <c r="C433">
        <v>73030</v>
      </c>
      <c r="G433">
        <v>2188</v>
      </c>
      <c r="H433" s="2">
        <f t="shared" si="366"/>
        <v>998.6763430553655</v>
      </c>
      <c r="J433">
        <v>17.06</v>
      </c>
      <c r="L433">
        <f t="shared" si="408"/>
        <v>1.2604078880836003</v>
      </c>
      <c r="N433">
        <f>C433*L433</f>
        <v>92047.58806674533</v>
      </c>
      <c r="R433">
        <v>617</v>
      </c>
      <c r="S433" s="2">
        <f t="shared" si="399"/>
        <v>281.6194258067461</v>
      </c>
      <c r="W433">
        <v>852</v>
      </c>
      <c r="X433" s="2">
        <f t="shared" si="407"/>
        <v>388.8812816650692</v>
      </c>
      <c r="AB433">
        <v>425</v>
      </c>
      <c r="AC433" s="2">
        <f t="shared" si="371"/>
        <v>193.9842074033502</v>
      </c>
      <c r="AG433">
        <v>68</v>
      </c>
      <c r="AH433" s="2">
        <f t="shared" si="401"/>
        <v>31.03747318453604</v>
      </c>
      <c r="AL433">
        <v>247</v>
      </c>
      <c r="AM433" s="2">
        <f t="shared" si="402"/>
        <v>112.73905700853531</v>
      </c>
    </row>
    <row r="434" spans="2:39" ht="12">
      <c r="B434" t="s">
        <v>394</v>
      </c>
      <c r="C434">
        <v>90162</v>
      </c>
      <c r="G434">
        <v>3195</v>
      </c>
      <c r="H434" s="2">
        <f t="shared" si="366"/>
        <v>1181.2071604445332</v>
      </c>
      <c r="J434">
        <v>20.17</v>
      </c>
      <c r="L434">
        <f t="shared" si="408"/>
        <v>1.3259312320916905</v>
      </c>
      <c r="N434">
        <f>C434*L434</f>
        <v>119548.611747851</v>
      </c>
      <c r="R434">
        <v>848</v>
      </c>
      <c r="S434" s="2">
        <f t="shared" si="399"/>
        <v>313.5097565123519</v>
      </c>
      <c r="W434">
        <v>1209</v>
      </c>
      <c r="X434" s="2">
        <f t="shared" si="407"/>
        <v>446.97322597102993</v>
      </c>
      <c r="AB434">
        <v>600</v>
      </c>
      <c r="AC434" s="2">
        <f t="shared" si="371"/>
        <v>221.82294092855085</v>
      </c>
      <c r="AG434">
        <v>129</v>
      </c>
      <c r="AH434" s="2">
        <f t="shared" si="401"/>
        <v>47.69193229963843</v>
      </c>
      <c r="AL434">
        <v>322</v>
      </c>
      <c r="AM434" s="2">
        <f t="shared" si="402"/>
        <v>119.04497829832228</v>
      </c>
    </row>
    <row r="435" spans="2:39" ht="12">
      <c r="B435" t="s">
        <v>395</v>
      </c>
      <c r="C435">
        <v>82754</v>
      </c>
      <c r="G435">
        <v>2742</v>
      </c>
      <c r="H435" s="2">
        <f t="shared" si="366"/>
        <v>1104.4783333736134</v>
      </c>
      <c r="J435">
        <v>14.88</v>
      </c>
      <c r="L435">
        <f t="shared" si="408"/>
        <v>1.2144783414798583</v>
      </c>
      <c r="N435">
        <f t="shared" si="409"/>
        <v>100502.9406708242</v>
      </c>
      <c r="R435">
        <v>722</v>
      </c>
      <c r="S435" s="2">
        <f t="shared" si="399"/>
        <v>290.82179310567057</v>
      </c>
      <c r="W435">
        <v>1061</v>
      </c>
      <c r="X435" s="2">
        <f t="shared" si="407"/>
        <v>427.3710837743996</v>
      </c>
      <c r="AB435">
        <v>508</v>
      </c>
      <c r="AC435" s="2">
        <f t="shared" si="371"/>
        <v>204.62253586936382</v>
      </c>
      <c r="AG435">
        <v>110</v>
      </c>
      <c r="AH435" s="2">
        <f t="shared" si="401"/>
        <v>44.30802942053153</v>
      </c>
      <c r="AL435">
        <v>307</v>
      </c>
      <c r="AM435" s="2">
        <f t="shared" si="402"/>
        <v>123.65968211002891</v>
      </c>
    </row>
    <row r="436" spans="2:39" ht="12">
      <c r="B436" t="s">
        <v>396</v>
      </c>
      <c r="C436">
        <v>124512</v>
      </c>
      <c r="G436">
        <v>4403</v>
      </c>
      <c r="H436" s="2">
        <f t="shared" si="366"/>
        <v>1178.7351152231647</v>
      </c>
      <c r="J436">
        <v>17.94</v>
      </c>
      <c r="L436">
        <f t="shared" si="408"/>
        <v>1.2789482555199732</v>
      </c>
      <c r="N436">
        <f t="shared" si="409"/>
        <v>159244.4051913029</v>
      </c>
      <c r="R436">
        <v>1166</v>
      </c>
      <c r="S436" s="2">
        <f t="shared" si="399"/>
        <v>312.15197464233705</v>
      </c>
      <c r="W436">
        <v>1705</v>
      </c>
      <c r="X436" s="2">
        <f t="shared" si="407"/>
        <v>456.4486421656815</v>
      </c>
      <c r="AB436">
        <v>776</v>
      </c>
      <c r="AC436" s="2">
        <f t="shared" si="371"/>
        <v>207.74436734344215</v>
      </c>
      <c r="AG436">
        <v>151</v>
      </c>
      <c r="AH436" s="2">
        <f t="shared" si="401"/>
        <v>40.42448385162341</v>
      </c>
      <c r="AL436">
        <v>527</v>
      </c>
      <c r="AM436" s="2">
        <f t="shared" si="402"/>
        <v>141.08412576030153</v>
      </c>
    </row>
    <row r="437" spans="2:39" ht="12">
      <c r="B437" t="s">
        <v>397</v>
      </c>
      <c r="C437">
        <v>62518</v>
      </c>
      <c r="G437">
        <v>2220</v>
      </c>
      <c r="H437" s="2">
        <f t="shared" si="366"/>
        <v>1183.6591061774209</v>
      </c>
      <c r="J437">
        <v>20.86</v>
      </c>
      <c r="L437">
        <f t="shared" si="408"/>
        <v>1.3404685656497557</v>
      </c>
      <c r="N437">
        <f t="shared" si="409"/>
        <v>83803.41378729143</v>
      </c>
      <c r="R437">
        <v>632</v>
      </c>
      <c r="S437" s="2">
        <f t="shared" si="399"/>
        <v>336.9696194162748</v>
      </c>
      <c r="W437">
        <v>910</v>
      </c>
      <c r="X437" s="2">
        <f t="shared" si="407"/>
        <v>485.1935975772311</v>
      </c>
      <c r="AB437">
        <v>456</v>
      </c>
      <c r="AC437" s="2">
        <f t="shared" si="371"/>
        <v>243.12997856617295</v>
      </c>
      <c r="AG437">
        <v>94</v>
      </c>
      <c r="AH437" s="2">
        <f t="shared" si="401"/>
        <v>50.1188990903953</v>
      </c>
      <c r="AL437">
        <v>270</v>
      </c>
      <c r="AM437" s="2">
        <f t="shared" si="402"/>
        <v>143.95853994049713</v>
      </c>
    </row>
    <row r="438" spans="2:39" ht="12">
      <c r="B438" t="s">
        <v>398</v>
      </c>
      <c r="C438">
        <v>50602</v>
      </c>
      <c r="G438">
        <v>1594</v>
      </c>
      <c r="H438" s="2">
        <f t="shared" si="366"/>
        <v>1050.02437321318</v>
      </c>
      <c r="J438">
        <v>15.5</v>
      </c>
      <c r="L438">
        <f t="shared" si="408"/>
        <v>1.2275408730827575</v>
      </c>
      <c r="N438">
        <f t="shared" si="409"/>
        <v>62116.023259733694</v>
      </c>
      <c r="R438">
        <v>438</v>
      </c>
      <c r="S438" s="2">
        <f t="shared" si="399"/>
        <v>288.5261452116517</v>
      </c>
      <c r="W438">
        <v>620</v>
      </c>
      <c r="X438" s="2">
        <f t="shared" si="407"/>
        <v>408.4160046374978</v>
      </c>
      <c r="AB438">
        <v>271</v>
      </c>
      <c r="AC438" s="2">
        <f t="shared" si="371"/>
        <v>178.5173181560676</v>
      </c>
      <c r="AG438">
        <v>48</v>
      </c>
      <c r="AH438" s="2">
        <f t="shared" si="401"/>
        <v>31.61930358483854</v>
      </c>
      <c r="AL438">
        <v>185</v>
      </c>
      <c r="AM438" s="2">
        <f t="shared" si="402"/>
        <v>121.86606589989854</v>
      </c>
    </row>
    <row r="439" spans="3:63" ht="12">
      <c r="C439" s="1">
        <f>SUM(C431:C438)</f>
        <v>730978</v>
      </c>
      <c r="G439" s="1">
        <f>SUM(G431:G438)</f>
        <v>25154</v>
      </c>
      <c r="H439" s="1">
        <f t="shared" si="366"/>
        <v>1147.0477451669772</v>
      </c>
      <c r="I439">
        <f>(H439/1457.59)*100</f>
        <v>78.69481439684529</v>
      </c>
      <c r="J439">
        <f>(L439-1)*(47.464)+4.7</f>
        <v>17.394149440886043</v>
      </c>
      <c r="L439" s="1">
        <f>N439/C439</f>
        <v>1.267447948779834</v>
      </c>
      <c r="N439" s="1">
        <f>SUM(N431:N438)</f>
        <v>926476.5667031854</v>
      </c>
      <c r="P439">
        <f>I439*L439</f>
        <v>99.74158108689132</v>
      </c>
      <c r="R439" s="1">
        <f>SUM(R431:R438)</f>
        <v>6793</v>
      </c>
      <c r="S439" s="1">
        <f t="shared" si="399"/>
        <v>309.7676446258757</v>
      </c>
      <c r="T439">
        <f>(S439/361.6504)*100</f>
        <v>85.6538924402892</v>
      </c>
      <c r="U439">
        <f>T439*L439</f>
        <v>108.56185027845308</v>
      </c>
      <c r="W439" s="1">
        <f>SUM(W431:W438)</f>
        <v>9839</v>
      </c>
      <c r="X439" s="1">
        <f>(W439/3)/(C439/100000)</f>
        <v>448.66831377506116</v>
      </c>
      <c r="Y439">
        <f>(X439/569.2717)*100</f>
        <v>78.81444199229668</v>
      </c>
      <c r="Z439">
        <f>Y439*L439</f>
        <v>99.89320283736365</v>
      </c>
      <c r="AB439" s="1">
        <f>SUM(AB431:AB438)</f>
        <v>4679</v>
      </c>
      <c r="AC439" s="1">
        <f t="shared" si="371"/>
        <v>213.36711455976334</v>
      </c>
      <c r="AD439">
        <f>(AC439/245.5129)*100</f>
        <v>86.90668170990745</v>
      </c>
      <c r="AE439">
        <f>AD439*L439</f>
        <v>110.14969546848411</v>
      </c>
      <c r="AG439" s="1">
        <f>SUM(AG431:AG438)</f>
        <v>895</v>
      </c>
      <c r="AH439" s="1">
        <f t="shared" si="401"/>
        <v>40.81290180187821</v>
      </c>
      <c r="AI439" s="2">
        <f>(AH439/85.59867)*100</f>
        <v>47.67936441287956</v>
      </c>
      <c r="AJ439">
        <f>AI439*L439</f>
        <v>60.43111262423041</v>
      </c>
      <c r="AL439" s="1">
        <f>SUM(AL431:AL438)</f>
        <v>2979</v>
      </c>
      <c r="AM439" s="1">
        <f t="shared" si="402"/>
        <v>135.84540163999463</v>
      </c>
      <c r="AN439">
        <f>(AM439/164.1517)*100</f>
        <v>82.75601266389239</v>
      </c>
      <c r="AO439">
        <f>AN439*L439</f>
        <v>104.88893850004838</v>
      </c>
      <c r="AQ439" t="s">
        <v>390</v>
      </c>
      <c r="AR439">
        <f>C439</f>
        <v>730978</v>
      </c>
      <c r="AS439">
        <v>1874000</v>
      </c>
      <c r="AT439">
        <v>0</v>
      </c>
      <c r="AU439">
        <f>AS439+AT439</f>
        <v>1874000</v>
      </c>
      <c r="AV439">
        <f>AU439/AR439</f>
        <v>2.56368864726435</v>
      </c>
      <c r="AW439">
        <f>(AV439/4.9)*100</f>
        <v>52.320176474782656</v>
      </c>
      <c r="AX439">
        <f>(P439/99.5)*100</f>
        <v>100.24279506220233</v>
      </c>
      <c r="AY439">
        <f>(P439/99.5)*(4.878634078)*C439</f>
        <v>3574832.675889452</v>
      </c>
      <c r="AZ439">
        <f>AY439-AU439</f>
        <v>1700832.675889452</v>
      </c>
      <c r="BA439">
        <f>((L439-1)/2)+1</f>
        <v>1.133723974389917</v>
      </c>
      <c r="BB439">
        <f>BA439*I439</f>
        <v>89.2181977418683</v>
      </c>
      <c r="BC439">
        <f>(BB439/82)*(4.878634078)*C439</f>
        <v>3880093.088640188</v>
      </c>
      <c r="BD439">
        <f>BC439-AU439</f>
        <v>2006093.0886401879</v>
      </c>
      <c r="BF439">
        <f>G439/3</f>
        <v>8384.666666666666</v>
      </c>
      <c r="BG439">
        <f>AU439/BF439</f>
        <v>223.50322016379107</v>
      </c>
      <c r="BH439">
        <f>(BG439/504.1440988)*100</f>
        <v>44.33320169685403</v>
      </c>
      <c r="BI439">
        <f>(504.1440988-BG439)*BF439</f>
        <v>2353080.2204050664</v>
      </c>
      <c r="BJ439">
        <f>(H439/967.9913)*(504.1440988)*(BF439)</f>
        <v>5008994.229034455</v>
      </c>
      <c r="BK439">
        <f>BJ439-AU439</f>
        <v>3134994.2290344546</v>
      </c>
    </row>
    <row r="440" spans="1:63" ht="12">
      <c r="A440" t="s">
        <v>399</v>
      </c>
      <c r="B440" t="s">
        <v>399</v>
      </c>
      <c r="C440" s="1">
        <v>132804</v>
      </c>
      <c r="G440" s="1">
        <v>5577</v>
      </c>
      <c r="H440" s="1">
        <f t="shared" si="366"/>
        <v>1399.8072347218456</v>
      </c>
      <c r="I440">
        <f>(H440/1457.59)*100</f>
        <v>96.03573259434036</v>
      </c>
      <c r="J440">
        <v>23.11</v>
      </c>
      <c r="L440">
        <f>((J440-4.7)/(47.464))+1</f>
        <v>1.3878729142086634</v>
      </c>
      <c r="P440">
        <f>I440*L440</f>
        <v>133.2853920638711</v>
      </c>
      <c r="R440" s="1">
        <v>1299</v>
      </c>
      <c r="S440" s="1">
        <f t="shared" si="399"/>
        <v>326.0443962531249</v>
      </c>
      <c r="T440">
        <f>(S440/361.6504)*100</f>
        <v>90.15457918838882</v>
      </c>
      <c r="U440">
        <f>T440*L440</f>
        <v>125.12309854744491</v>
      </c>
      <c r="W440" s="1">
        <v>2106</v>
      </c>
      <c r="X440" s="1">
        <f>(W440/3)/(C440/100000)</f>
        <v>528.598536188669</v>
      </c>
      <c r="Y440">
        <f>(X440/569.2717)*100</f>
        <v>92.85522821328883</v>
      </c>
      <c r="Z440">
        <f>Y440*L440</f>
        <v>128.87125617988767</v>
      </c>
      <c r="AB440" s="1">
        <v>936</v>
      </c>
      <c r="AC440" s="1">
        <f t="shared" si="371"/>
        <v>234.93268275051955</v>
      </c>
      <c r="AD440">
        <f>(AC440/245.5129)*100</f>
        <v>95.69056564869689</v>
      </c>
      <c r="AE440">
        <f>AD440*L440</f>
        <v>132.80634420913236</v>
      </c>
      <c r="AG440" s="1">
        <v>219</v>
      </c>
      <c r="AH440" s="1">
        <f t="shared" si="401"/>
        <v>54.96822384867925</v>
      </c>
      <c r="AI440" s="2">
        <f>(AH440/85.59867)*100</f>
        <v>64.21621252839472</v>
      </c>
      <c r="AJ440">
        <f>AI440*L440</f>
        <v>89.12394202122606</v>
      </c>
      <c r="AL440" s="1">
        <v>654</v>
      </c>
      <c r="AM440" s="1">
        <f t="shared" si="402"/>
        <v>164.15168217824763</v>
      </c>
      <c r="AN440">
        <f>(AM440/164.1517)*100</f>
        <v>99.99998914312043</v>
      </c>
      <c r="AO440">
        <f>AN440*L440</f>
        <v>138.78727635289727</v>
      </c>
      <c r="AQ440" t="s">
        <v>399</v>
      </c>
      <c r="AR440">
        <f>C440</f>
        <v>132804</v>
      </c>
      <c r="AS440">
        <v>1379000</v>
      </c>
      <c r="AT440">
        <v>0</v>
      </c>
      <c r="AU440">
        <f>AS440+AT440</f>
        <v>1379000</v>
      </c>
      <c r="AV440">
        <f>AU440/AR440</f>
        <v>10.383723381825849</v>
      </c>
      <c r="AW440">
        <f>(AV440/4.9)*100</f>
        <v>211.91272207807853</v>
      </c>
      <c r="AX440">
        <f>(P440/99.5)*100</f>
        <v>133.95516790338803</v>
      </c>
      <c r="AY440">
        <f>(P440/99.5)*(4.878634078)*C440</f>
        <v>867898.3728224821</v>
      </c>
      <c r="AZ440">
        <f>AY440-AU440</f>
        <v>-511101.62717751786</v>
      </c>
      <c r="BA440">
        <f>((L440-1)/2)+1</f>
        <v>1.1939364571043316</v>
      </c>
      <c r="BB440">
        <f>BA440*I440</f>
        <v>114.66056232910572</v>
      </c>
      <c r="BC440">
        <f>(BB440/82)*(4.878634078)*C440</f>
        <v>905961.2368814568</v>
      </c>
      <c r="BD440">
        <f>BC440-AU440</f>
        <v>-473038.7631185432</v>
      </c>
      <c r="BF440">
        <f>G440/3</f>
        <v>1859</v>
      </c>
      <c r="BG440">
        <f>AU440/BF440</f>
        <v>741.7966648735879</v>
      </c>
      <c r="BH440">
        <f>(BG440/504.1440988)*100</f>
        <v>147.1398091615603</v>
      </c>
      <c r="BJ440">
        <f>(H440/967.9913)*(504.1440988)*(BF440)</f>
        <v>1355285.7047065692</v>
      </c>
      <c r="BK440">
        <f>BJ440-AU440</f>
        <v>-23714.295293430798</v>
      </c>
    </row>
    <row r="441" spans="43:62" ht="12">
      <c r="AQ441" s="1" t="s">
        <v>348</v>
      </c>
      <c r="AR441" s="1">
        <f>SUM(AR395:AR440)</f>
        <v>5073509</v>
      </c>
      <c r="AS441" s="1">
        <f>SUM(AS395:AS440)</f>
        <v>13892056</v>
      </c>
      <c r="AT441" s="1">
        <f>SUM(AT395:AT440)</f>
        <v>5129421</v>
      </c>
      <c r="AU441" s="1">
        <f>SUM(AU395:AU440)</f>
        <v>19021477</v>
      </c>
      <c r="AV441" s="1">
        <f>AU441/AR441</f>
        <v>3.7491757676984507</v>
      </c>
      <c r="AW441">
        <f>(AV441/4.9)*100</f>
        <v>76.5137911775194</v>
      </c>
      <c r="BE441" s="1">
        <f>SUM(BE395:BE440)</f>
        <v>23000</v>
      </c>
      <c r="BF441" s="1">
        <f>SUM(BF395:BF440)</f>
        <v>53915.00000000001</v>
      </c>
      <c r="BG441">
        <f>AU441/BF441</f>
        <v>352.80491514420845</v>
      </c>
      <c r="BH441">
        <f>(BG441/504.1440988)*100</f>
        <v>69.98096694654961</v>
      </c>
      <c r="BI441" s="1">
        <f>SUM(BI395:BI440)</f>
        <v>9788875.072734933</v>
      </c>
      <c r="BJ441" s="1">
        <f>SUM(BJ395:BJ440)</f>
        <v>30306869.680575687</v>
      </c>
    </row>
    <row r="442" spans="1:62" ht="12">
      <c r="A442" s="1" t="s">
        <v>443</v>
      </c>
      <c r="C442" s="1">
        <v>50431654</v>
      </c>
      <c r="G442" s="1">
        <v>1464522</v>
      </c>
      <c r="H442" s="1">
        <f t="shared" si="366"/>
        <v>967.9912540643621</v>
      </c>
      <c r="R442" s="1">
        <v>379580</v>
      </c>
      <c r="S442" s="1">
        <f t="shared" si="399"/>
        <v>250.88740231812878</v>
      </c>
      <c r="W442" s="1">
        <v>540751</v>
      </c>
      <c r="X442" s="1">
        <f>(W442/3)/(C442/100000)</f>
        <v>357.41507374184744</v>
      </c>
      <c r="AB442">
        <v>260814</v>
      </c>
      <c r="AC442" s="1">
        <f t="shared" si="371"/>
        <v>172.38776265398712</v>
      </c>
      <c r="AG442" s="1">
        <v>68078</v>
      </c>
      <c r="AH442" s="1">
        <f t="shared" si="401"/>
        <v>44.99687173985345</v>
      </c>
      <c r="AL442" s="1">
        <v>150975</v>
      </c>
      <c r="AM442" s="1">
        <f t="shared" si="402"/>
        <v>99.78851774324119</v>
      </c>
      <c r="AQ442" s="1" t="s">
        <v>443</v>
      </c>
      <c r="AR442" s="1">
        <f>AR30+AR82+AR108+AR151+AR199+AR263+AR306+AR344+AR385+AR441</f>
        <v>50225433</v>
      </c>
      <c r="AS442" s="1">
        <f>AS30+AS82+AS108+AS151+AS199+AS263+AS306+AS344+AS385+AS441</f>
        <v>133132219</v>
      </c>
      <c r="AT442" s="1">
        <f>AT30+AT82+AT108+AT151+AT199+AT263+AT306+AT344+AT385+AT441</f>
        <v>111899290</v>
      </c>
      <c r="AU442" s="1">
        <f>AU30+AU82+AU108+AU151+AU199+AU263+AU306+AU344+AU385+AU441</f>
        <v>245031509</v>
      </c>
      <c r="AV442" s="1">
        <f>AU442/AR442</f>
        <v>4.87863407767933</v>
      </c>
      <c r="AW442">
        <f>(AV442/4.9)*100</f>
        <v>99.56396076896593</v>
      </c>
      <c r="BE442" s="1">
        <f>BE30+BE82+BE108+BE151+BE199+BE263+BE306+BE344+BE385+BE441</f>
        <v>1942451</v>
      </c>
      <c r="BF442" s="1">
        <f>BF30+BF82+BF108+BF151+BF199+BF263+BF306+BF344+BF385+BF441</f>
        <v>486034.66666666657</v>
      </c>
      <c r="BG442">
        <f>AU442/BF442</f>
        <v>504.14409877484746</v>
      </c>
      <c r="BH442">
        <f>(BG442/504.1440988)*100</f>
        <v>99.99999999501085</v>
      </c>
      <c r="BI442" s="1">
        <f>BI30+BI82+BI108+BI151+BI199+BI263+BI306+BI344+BI385+BI441</f>
        <v>38475594.09017654</v>
      </c>
      <c r="BJ442" s="1">
        <f>BJ30+BJ82+BJ108+BJ151+BJ199+BJ263+BJ306+BJ344+BJ385+BJ441</f>
        <v>251545499.22081396</v>
      </c>
    </row>
  </sheetData>
  <sheetProtection/>
  <printOptions/>
  <pageMargins left="0.75" right="0.75" top="1" bottom="1" header="0.5" footer="0.5"/>
  <pageSetup horizontalDpi="300" verticalDpi="3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TEBBIT</dc:creator>
  <cp:keywords/>
  <dc:description/>
  <cp:lastModifiedBy>Dean Hanley</cp:lastModifiedBy>
  <cp:lastPrinted>2008-03-26T16:23:55Z</cp:lastPrinted>
  <dcterms:created xsi:type="dcterms:W3CDTF">2006-08-15T11:02:49Z</dcterms:created>
  <dcterms:modified xsi:type="dcterms:W3CDTF">2013-03-05T11:23:45Z</dcterms:modified>
  <cp:category/>
  <cp:version/>
  <cp:contentType/>
  <cp:contentStatus/>
</cp:coreProperties>
</file>