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505" firstSheet="3" activeTab="6"/>
  </bookViews>
  <sheets>
    <sheet name="UK workforce breakdowns" sheetId="1" state="hidden" r:id="rId1"/>
    <sheet name="Registrant data" sheetId="2" r:id="rId2"/>
    <sheet name="Professional body data" sheetId="3" r:id="rId3"/>
    <sheet name="Workforce numbers" sheetId="4" r:id="rId4"/>
    <sheet name="Professional body calculations" sheetId="5" r:id="rId5"/>
    <sheet name="Inputs" sheetId="6" r:id="rId6"/>
    <sheet name="Summary" sheetId="7" r:id="rId7"/>
  </sheets>
  <definedNames/>
  <calcPr fullCalcOnLoad="1"/>
</workbook>
</file>

<file path=xl/sharedStrings.xml><?xml version="1.0" encoding="utf-8"?>
<sst xmlns="http://schemas.openxmlformats.org/spreadsheetml/2006/main" count="1042" uniqueCount="315">
  <si>
    <t>Summary of costs and benefits and comparison of each option</t>
  </si>
  <si>
    <t>Option 2</t>
  </si>
  <si>
    <t xml:space="preserve">Description:  </t>
  </si>
  <si>
    <t xml:space="preserve">Price Base Year </t>
  </si>
  <si>
    <t xml:space="preserve">PV Base Year </t>
  </si>
  <si>
    <t xml:space="preserve">Time Period Years </t>
  </si>
  <si>
    <t>Net Benefit (Present Value (PV)) (£m)</t>
  </si>
  <si>
    <t xml:space="preserve">Best Estimate: </t>
  </si>
  <si>
    <t>2012/13</t>
  </si>
  <si>
    <t>COSTS (£m)</t>
  </si>
  <si>
    <t>Total Transition</t>
  </si>
  <si>
    <t>Average Annual</t>
  </si>
  <si>
    <t>Total Cost</t>
  </si>
  <si>
    <t>(excl. Transition) (Constant Price)</t>
  </si>
  <si>
    <t>(Present Value)</t>
  </si>
  <si>
    <t>Low</t>
  </si>
  <si>
    <t>High</t>
  </si>
  <si>
    <t>Best Estimate</t>
  </si>
  <si>
    <t>BENEFITS (£m)</t>
  </si>
  <si>
    <t>Total Benefit</t>
  </si>
  <si>
    <t>Key assumptions/sensitivities/risks Discount rate (%)</t>
  </si>
  <si>
    <t>Annual profile of monetised costs and benefits of preferred option - (£m) constant (2012/13) prices</t>
  </si>
  <si>
    <t>Transition costs</t>
  </si>
  <si>
    <t>Annual recurring cost</t>
  </si>
  <si>
    <t>Total annual costs</t>
  </si>
  <si>
    <t>Transition benefits</t>
  </si>
  <si>
    <t>Annual recurring benefits</t>
  </si>
  <si>
    <t>Total annual benefits</t>
  </si>
  <si>
    <r>
      <t xml:space="preserve">Low: </t>
    </r>
    <r>
      <rPr>
        <sz val="10"/>
        <color indexed="8"/>
        <rFont val="Arial"/>
        <family val="2"/>
      </rPr>
      <t>Optional</t>
    </r>
  </si>
  <si>
    <r>
      <t xml:space="preserve">High: </t>
    </r>
    <r>
      <rPr>
        <sz val="10"/>
        <color indexed="8"/>
        <rFont val="Arial"/>
        <family val="2"/>
      </rPr>
      <t>Optional</t>
    </r>
  </si>
  <si>
    <r>
      <t>(Constant Price)</t>
    </r>
    <r>
      <rPr>
        <b/>
        <sz val="10"/>
        <color indexed="8"/>
        <rFont val="Arial"/>
        <family val="2"/>
      </rPr>
      <t xml:space="preserve"> </t>
    </r>
    <r>
      <rPr>
        <sz val="10"/>
        <color indexed="8"/>
        <rFont val="Arial"/>
        <family val="2"/>
      </rPr>
      <t>Years</t>
    </r>
  </si>
  <si>
    <r>
      <t>Y</t>
    </r>
    <r>
      <rPr>
        <b/>
        <vertAlign val="subscript"/>
        <sz val="12"/>
        <color indexed="8"/>
        <rFont val="Arial"/>
        <family val="2"/>
      </rPr>
      <t>0</t>
    </r>
  </si>
  <si>
    <r>
      <t>Y</t>
    </r>
    <r>
      <rPr>
        <b/>
        <vertAlign val="subscript"/>
        <sz val="12"/>
        <color indexed="8"/>
        <rFont val="Arial"/>
        <family val="2"/>
      </rPr>
      <t>1</t>
    </r>
  </si>
  <si>
    <r>
      <t>Y</t>
    </r>
    <r>
      <rPr>
        <b/>
        <vertAlign val="subscript"/>
        <sz val="12"/>
        <color indexed="8"/>
        <rFont val="Arial"/>
        <family val="2"/>
      </rPr>
      <t>2</t>
    </r>
  </si>
  <si>
    <r>
      <t>Y</t>
    </r>
    <r>
      <rPr>
        <b/>
        <vertAlign val="subscript"/>
        <sz val="12"/>
        <color indexed="8"/>
        <rFont val="Arial"/>
        <family val="2"/>
      </rPr>
      <t>3</t>
    </r>
  </si>
  <si>
    <r>
      <t>Y</t>
    </r>
    <r>
      <rPr>
        <b/>
        <vertAlign val="subscript"/>
        <sz val="12"/>
        <color indexed="8"/>
        <rFont val="Arial"/>
        <family val="2"/>
      </rPr>
      <t>4</t>
    </r>
  </si>
  <si>
    <r>
      <t>Y</t>
    </r>
    <r>
      <rPr>
        <b/>
        <vertAlign val="subscript"/>
        <sz val="12"/>
        <color indexed="8"/>
        <rFont val="Arial"/>
        <family val="2"/>
      </rPr>
      <t>5</t>
    </r>
  </si>
  <si>
    <r>
      <t>Y</t>
    </r>
    <r>
      <rPr>
        <b/>
        <vertAlign val="subscript"/>
        <sz val="12"/>
        <color indexed="8"/>
        <rFont val="Arial"/>
        <family val="2"/>
      </rPr>
      <t>6</t>
    </r>
  </si>
  <si>
    <r>
      <t>Y</t>
    </r>
    <r>
      <rPr>
        <b/>
        <vertAlign val="subscript"/>
        <sz val="12"/>
        <color indexed="8"/>
        <rFont val="Arial"/>
        <family val="2"/>
      </rPr>
      <t>7</t>
    </r>
  </si>
  <si>
    <r>
      <t>Y</t>
    </r>
    <r>
      <rPr>
        <b/>
        <vertAlign val="subscript"/>
        <sz val="12"/>
        <color indexed="8"/>
        <rFont val="Arial"/>
        <family val="2"/>
      </rPr>
      <t>8</t>
    </r>
  </si>
  <si>
    <r>
      <t>Y</t>
    </r>
    <r>
      <rPr>
        <b/>
        <vertAlign val="subscript"/>
        <sz val="12"/>
        <color indexed="8"/>
        <rFont val="Arial"/>
        <family val="2"/>
      </rPr>
      <t>9</t>
    </r>
  </si>
  <si>
    <t>Costs and benefits spreadsheet</t>
  </si>
  <si>
    <t>Central Assumptions</t>
  </si>
  <si>
    <t>Best estimate</t>
  </si>
  <si>
    <t>Source</t>
  </si>
  <si>
    <t>Notes</t>
  </si>
  <si>
    <t>Indemnity Legislation</t>
  </si>
  <si>
    <t>Rob Stones, July 2012</t>
  </si>
  <si>
    <t>Approx number of registrants impacted</t>
  </si>
  <si>
    <t>Unit cost of indemnity cover</t>
  </si>
  <si>
    <r>
      <t xml:space="preserve">Professions under the regulatory body </t>
    </r>
    <r>
      <rPr>
        <b/>
        <vertAlign val="superscript"/>
        <sz val="10"/>
        <color indexed="8"/>
        <rFont val="Times New Roman"/>
        <family val="1"/>
      </rPr>
      <t>1</t>
    </r>
  </si>
  <si>
    <t>Indemnity Requirements</t>
  </si>
  <si>
    <t>Professional Body</t>
  </si>
  <si>
    <t>No of members</t>
  </si>
  <si>
    <t>Professional Indemnity Provided</t>
  </si>
  <si>
    <t xml:space="preserve">General Chiropractic Council  </t>
  </si>
  <si>
    <t>Chiropractors</t>
  </si>
  <si>
    <t>Required for registration by statute</t>
  </si>
  <si>
    <t>British Chiropractic Association</t>
  </si>
  <si>
    <t>At least 1325</t>
  </si>
  <si>
    <t xml:space="preserve">Yes, level not provided </t>
  </si>
  <si>
    <t> ?</t>
  </si>
  <si>
    <t xml:space="preserve">General Dental Council  </t>
  </si>
  <si>
    <t>Dentists</t>
  </si>
  <si>
    <t>In Guidance. Failure to hold indemnity leads to Fitness to Practice proceedings</t>
  </si>
  <si>
    <t>British Dental Association</t>
  </si>
  <si>
    <t>Yes, through Lloyd &amp; Whyte</t>
  </si>
  <si>
    <t> £546</t>
  </si>
  <si>
    <t>Clinical Dental Technicians</t>
  </si>
  <si>
    <t>British Association of Clinical Dental Technology</t>
  </si>
  <si>
    <t>?</t>
  </si>
  <si>
    <t> £862.50</t>
  </si>
  <si>
    <t>Dental Hygienists</t>
  </si>
  <si>
    <t>British Society of Dental Hygiene and Therapy</t>
  </si>
  <si>
    <t>4000+</t>
  </si>
  <si>
    <t> £92.50</t>
  </si>
  <si>
    <t>Dental Nurses</t>
  </si>
  <si>
    <t>British Association of Dental Nurses</t>
  </si>
  <si>
    <t> £85.91</t>
  </si>
  <si>
    <t>Dental Technicians</t>
  </si>
  <si>
    <t>The Dental Technologists Association</t>
  </si>
  <si>
    <t>Yes, £3m</t>
  </si>
  <si>
    <t> £94</t>
  </si>
  <si>
    <t>Dental Therapists</t>
  </si>
  <si>
    <t>  £92.50</t>
  </si>
  <si>
    <t>Orthodontic Therapists</t>
  </si>
  <si>
    <t>The Orthodontic National Group for Dental Nurses &amp; Orthodontic Therapists</t>
  </si>
  <si>
    <t> £25</t>
  </si>
  <si>
    <t xml:space="preserve">General Medical Council </t>
  </si>
  <si>
    <t>Doctors</t>
  </si>
  <si>
    <t>British Medical Association</t>
  </si>
  <si>
    <t> Free until 30/09/12</t>
  </si>
  <si>
    <t xml:space="preserve">General Optical Council </t>
  </si>
  <si>
    <t>Optometrists</t>
  </si>
  <si>
    <t>Required for registration by statute (not for  student or businesses)</t>
  </si>
  <si>
    <t>College of Optometrists</t>
  </si>
  <si>
    <t>Association of Optometrists</t>
  </si>
  <si>
    <t>No</t>
  </si>
  <si>
    <t>Yes, £2m</t>
  </si>
  <si>
    <t>Dispensing Opticians (including student Opticians, student Optometrists and Optical businesses)</t>
  </si>
  <si>
    <t xml:space="preserve">General Osteopathic Council </t>
  </si>
  <si>
    <t>Osteopaths</t>
  </si>
  <si>
    <t>British Osteopathic Association</t>
  </si>
  <si>
    <t>Yes, £10m</t>
  </si>
  <si>
    <t> £220</t>
  </si>
  <si>
    <t>General Pharmaceutical Council</t>
  </si>
  <si>
    <t>43,756 pharmacists</t>
  </si>
  <si>
    <t>Pharmacists</t>
  </si>
  <si>
    <t>Royal Pharmaceutical Society</t>
  </si>
  <si>
    <t> £192</t>
  </si>
  <si>
    <t>12,772 pharmacy technicians</t>
  </si>
  <si>
    <t>Pharmacy technicians</t>
  </si>
  <si>
    <t>Association of Pharmacy Technicians</t>
  </si>
  <si>
    <t>Yes</t>
  </si>
  <si>
    <t> £35 + £10 initial registration</t>
  </si>
  <si>
    <t xml:space="preserve">Health Professions Council  </t>
  </si>
  <si>
    <t>Arts therapists</t>
  </si>
  <si>
    <t>No Guidance</t>
  </si>
  <si>
    <t>British Association of Art Therapists</t>
  </si>
  <si>
    <t>British Association of Dramatherapists</t>
  </si>
  <si>
    <t>British Association for Music Therapy</t>
  </si>
  <si>
    <t>No, but reduced cost through membership</t>
  </si>
  <si>
    <t> £80</t>
  </si>
  <si>
    <t>Biomedical Scientists</t>
  </si>
  <si>
    <t>Institute of Biomedical Science</t>
  </si>
  <si>
    <t>Yes, corporate members</t>
  </si>
  <si>
    <t>Chiropodists/podiatrists</t>
  </si>
  <si>
    <t>The Society of Chiropodists &amp; Podiatrists</t>
  </si>
  <si>
    <t>The British Chiropody &amp; Podiatry Association</t>
  </si>
  <si>
    <t>The Institute of Chiropodists &amp; Podiatrists</t>
  </si>
  <si>
    <t>The Alliance of Private Sector Chiropody and Podiatry Practitioners</t>
  </si>
  <si>
    <t>Yes, £5m</t>
  </si>
  <si>
    <t>Yes, £6m</t>
  </si>
  <si>
    <t>£223 + £105 registration fee</t>
  </si>
  <si>
    <t>Clinical Scientists</t>
  </si>
  <si>
    <t xml:space="preserve">Association of Clinical Scientists </t>
  </si>
  <si>
    <t>Dietitians</t>
  </si>
  <si>
    <t>British Dietetic Association</t>
  </si>
  <si>
    <t>Hearing aid dispensers</t>
  </si>
  <si>
    <t xml:space="preserve">British Society of Hearing Aid Audiologists </t>
  </si>
  <si>
    <t>Occupational therapists</t>
  </si>
  <si>
    <t>British Association of Occupational Therapists</t>
  </si>
  <si>
    <t>Operating department practitioners</t>
  </si>
  <si>
    <t>College of Operating Department Practitioners</t>
  </si>
  <si>
    <t>Association for Perioperative Practice</t>
  </si>
  <si>
    <t>PROPRIUS</t>
  </si>
  <si>
    <t>Yes, £1m</t>
  </si>
  <si>
    <t>Orthoptists</t>
  </si>
  <si>
    <t>British Orthoptic Society</t>
  </si>
  <si>
    <t>Paramedics</t>
  </si>
  <si>
    <t>College of Paramedics</t>
  </si>
  <si>
    <t> £50</t>
  </si>
  <si>
    <t>Physiotherapists</t>
  </si>
  <si>
    <t>Chartered Society of Physiotherapy</t>
  </si>
  <si>
    <t>Prosthetists/orthotists</t>
  </si>
  <si>
    <t>British Association of Prosthetists &amp; Orthotists</t>
  </si>
  <si>
    <t>Radiographers</t>
  </si>
  <si>
    <t>The Society &amp; College of Radiographers</t>
  </si>
  <si>
    <t> £243</t>
  </si>
  <si>
    <t>Speech and Language therapists</t>
  </si>
  <si>
    <t>Royal College of Speech and Language Therapists</t>
  </si>
  <si>
    <t> £208</t>
  </si>
  <si>
    <t>Practitioner psychologists</t>
  </si>
  <si>
    <t>British Psychological Society</t>
  </si>
  <si>
    <t>Association of Educational Psychologists</t>
  </si>
  <si>
    <t>Up to £5m</t>
  </si>
  <si>
    <t>Nursing and Midwifery Council</t>
  </si>
  <si>
    <t>Nurses</t>
  </si>
  <si>
    <t xml:space="preserve">Recommended under Code of Conduct </t>
  </si>
  <si>
    <t>Royal College of Nursing</t>
  </si>
  <si>
    <t>Midwives</t>
  </si>
  <si>
    <t>Royal College of Midwives</t>
  </si>
  <si>
    <t> £239</t>
  </si>
  <si>
    <t>Pharmaceutical Society of Northern Ireland</t>
  </si>
  <si>
    <t>Pharmacists in Northern Ireland</t>
  </si>
  <si>
    <t>Assuming 2,650 as it's the regulatory and professional body</t>
  </si>
  <si>
    <t> £372 + registration fee of £121</t>
  </si>
  <si>
    <t>Regulatory Bodies</t>
  </si>
  <si>
    <t>Source: CHRE Performance Review 2011-12 http://www.chre.org.uk/satellite/402</t>
  </si>
  <si>
    <t>Professional Body website</t>
  </si>
  <si>
    <r>
      <t>No. of Registrants</t>
    </r>
    <r>
      <rPr>
        <b/>
        <vertAlign val="superscript"/>
        <sz val="10"/>
        <color indexed="8"/>
        <rFont val="Times New Roman"/>
        <family val="1"/>
      </rPr>
      <t>1</t>
    </r>
  </si>
  <si>
    <r>
      <t xml:space="preserve">Professions regulated </t>
    </r>
    <r>
      <rPr>
        <b/>
        <vertAlign val="superscript"/>
        <sz val="10"/>
        <color indexed="8"/>
        <rFont val="Times New Roman"/>
        <family val="1"/>
      </rPr>
      <t>1</t>
    </r>
  </si>
  <si>
    <t xml:space="preserve">Cost of membership </t>
  </si>
  <si>
    <t>Profession</t>
  </si>
  <si>
    <t>Number of Registrants</t>
  </si>
  <si>
    <t>Cost of professional body membership</t>
  </si>
  <si>
    <t>Extent of IA</t>
  </si>
  <si>
    <t>£5m</t>
  </si>
  <si>
    <t>Vast majority</t>
  </si>
  <si>
    <t>£3m</t>
  </si>
  <si>
    <t>Medical Radiographers</t>
  </si>
  <si>
    <t>£1860, £215</t>
  </si>
  <si>
    <t>£10m</t>
  </si>
  <si>
    <t>Occupational Therapists</t>
  </si>
  <si>
    <t>Speech and Language Therapists</t>
  </si>
  <si>
    <t>Nurses and Midwives</t>
  </si>
  <si>
    <t>Psychologists</t>
  </si>
  <si>
    <t>Chiropodists</t>
  </si>
  <si>
    <t>TOTAL</t>
  </si>
  <si>
    <t>Annual Population Survey (APS), Jan - Dec 2010</t>
  </si>
  <si>
    <t>Thousands, not seasonally adjusted</t>
  </si>
  <si>
    <t>UK</t>
  </si>
  <si>
    <t>Private</t>
  </si>
  <si>
    <t>Public</t>
  </si>
  <si>
    <t>2. PROFESSIONAL OCCUPATIONS</t>
  </si>
  <si>
    <t>ALL</t>
  </si>
  <si>
    <t>Employee</t>
  </si>
  <si>
    <t>Self Employed</t>
  </si>
  <si>
    <t>221. HEALTH PROFESSIONALS</t>
  </si>
  <si>
    <t>MEDICAL PRACTITIONERS</t>
  </si>
  <si>
    <t>-</t>
  </si>
  <si>
    <t>PSYCHOLOGISTS</t>
  </si>
  <si>
    <t>PHARMACISTS &amp; PHARMACOLOGISTS</t>
  </si>
  <si>
    <t>OPHTHALMIC OPTICIANS</t>
  </si>
  <si>
    <t>DENTAL PRACTITIONERS</t>
  </si>
  <si>
    <t>SOCIAL WORKERS</t>
  </si>
  <si>
    <t>*</t>
  </si>
  <si>
    <t>3. ASSOCIATE PROFESSIONAL AND TECHNICAL</t>
  </si>
  <si>
    <t>321. HEALTH ASSOCIATE PROFESSIONALS</t>
  </si>
  <si>
    <t>NURSES</t>
  </si>
  <si>
    <t>MIDWIVES</t>
  </si>
  <si>
    <t>PARAMEDICS</t>
  </si>
  <si>
    <t>MEDICAL RADIOGRAPHERS</t>
  </si>
  <si>
    <t>CHIROPODISTS</t>
  </si>
  <si>
    <t>DISPENSING OPTICIANS</t>
  </si>
  <si>
    <t>PHARMACEUTICAL DISPENSERS</t>
  </si>
  <si>
    <t>MEDICAL AND DENTAL TECHNICIANS</t>
  </si>
  <si>
    <t>322. THERAPISTS</t>
  </si>
  <si>
    <t>PHYSIOTHERAPISTS</t>
  </si>
  <si>
    <t>OCCUPATIONAL THERAPISTS</t>
  </si>
  <si>
    <t>SPEECH AND LANGUAGE THERAPISTS</t>
  </si>
  <si>
    <t>THERAPISTS NEC</t>
  </si>
  <si>
    <t>6. PERSONAL SERVICE OCCUPATIONS</t>
  </si>
  <si>
    <t>611. HEALTH CARE &amp;RELATED PERSONAL SERVICES</t>
  </si>
  <si>
    <t>DENTAL NURSES</t>
  </si>
  <si>
    <t xml:space="preserve">                              Source: Labour Market Survey</t>
  </si>
  <si>
    <t>Footnote:</t>
  </si>
  <si>
    <t xml:space="preserve">Estimates have been suppressed due to the sample size have a "*" replacing them, whereas zero estimates have  dash ("-"). </t>
  </si>
  <si>
    <t>Total</t>
  </si>
  <si>
    <t xml:space="preserve">Standard Occupational Classification (SOC 2000):
                   </t>
  </si>
  <si>
    <t>ENGLAND</t>
  </si>
  <si>
    <t>322 THERAPISTS</t>
  </si>
  <si>
    <t>611.  HEALTH CARE &amp;RELATED PERSONAL SERVICES</t>
  </si>
  <si>
    <t>NURSING AUXILIARIES &amp; ASSISTANTS</t>
  </si>
  <si>
    <t>AMB STAFF (EXCL. PARAMEDICS)</t>
  </si>
  <si>
    <t>HOUSEPRNTS &amp; RESIDENTIAL WARDENS</t>
  </si>
  <si>
    <t>CARE ASSISTANTS</t>
  </si>
  <si>
    <t>WALES</t>
  </si>
  <si>
    <t>322 .THERAPISTS</t>
  </si>
  <si>
    <t>CARE ASSISTANTS AND HOME CARERS</t>
  </si>
  <si>
    <t>SCOTLAND</t>
  </si>
  <si>
    <t>NORTHERN IRELAND</t>
  </si>
  <si>
    <t>n/a</t>
  </si>
  <si>
    <t>- Estimates have been suppressed due to sample size.  Small values are replaced by "*", zero estimates are shown with "-".</t>
  </si>
  <si>
    <t>Footnotes:</t>
  </si>
  <si>
    <t>Professions regulated</t>
  </si>
  <si>
    <t>No. of Registrants</t>
  </si>
  <si>
    <t>Professions under the regulatory body</t>
  </si>
  <si>
    <t>In Guidance. Failure to hold indemnity leads to Fitness to Practise proceedings</t>
  </si>
  <si>
    <t>Vast Majority</t>
  </si>
  <si>
    <t>- Highlighted cells show groups not currently required to hold indemnity arrangements.</t>
  </si>
  <si>
    <t>% of practitioners covered via professional body membership (assumed 100% where no. of members exceeds no. of registrants)</t>
  </si>
  <si>
    <t>Therapists not classified elsewhere (exc. chiropractors and osteopaths)</t>
  </si>
  <si>
    <t>- average for therapists NEC</t>
  </si>
  <si>
    <t>Individual cost of professional body membership</t>
  </si>
  <si>
    <t>Yes for self employed or private work carried out by employees of other bodies £2m</t>
  </si>
  <si>
    <t>Mandating indemnity cover as a requirement of registration</t>
  </si>
  <si>
    <t>Net present value</t>
  </si>
  <si>
    <t>Number registered with professional body offering IA (excluding professional bodies where membership is currently unknown)</t>
  </si>
  <si>
    <t xml:space="preserve">  REGISTRANT DATA FOR THERAPISTS NEC EXC. OSTEOPATHS AND CHIROPRACTORS</t>
  </si>
  <si>
    <t>self employed</t>
  </si>
  <si>
    <t>611. HEALTH CARE &amp; RELATED PERSONAL SERVICES</t>
  </si>
  <si>
    <t>Split of Therapists NEC  by ONS ratios</t>
  </si>
  <si>
    <t>ONS Data</t>
  </si>
  <si>
    <t>Ratio</t>
  </si>
  <si>
    <t>Estimated number of self-employed, private sector practitioners not covered via professional body membership, based on ONS data with therapists based on professional body/regulator data</t>
  </si>
  <si>
    <t>Regulator Data, based on ONS ratio</t>
  </si>
  <si>
    <t xml:space="preserve">employee (public) </t>
  </si>
  <si>
    <t>Employee private</t>
  </si>
  <si>
    <t>Therapists NEC as per HCPC registration</t>
  </si>
  <si>
    <t>Estimated Proportion source: Independent Review Group report Annex B, page 32</t>
  </si>
  <si>
    <t>Estimated proportion working outside the NHS, range</t>
  </si>
  <si>
    <t>75-100%</t>
  </si>
  <si>
    <t>0-10%</t>
  </si>
  <si>
    <t>10-75%</t>
  </si>
  <si>
    <t>All Hearing Aid Dispensers regulated under the HCPC are employed in the private sector</t>
  </si>
  <si>
    <t xml:space="preserve">Number of self-employed, private sector practitioners, with therapists based on professional body/regulator data, mid point calculation </t>
  </si>
  <si>
    <t>CHIROPRACTORS</t>
  </si>
  <si>
    <t>OSTEOPATHS</t>
  </si>
  <si>
    <t>Estimated proportion working outside the NHS, mid point calculation</t>
  </si>
  <si>
    <t xml:space="preserve">Health and Care Professions Council  </t>
  </si>
  <si>
    <t>General Osteopathic Council</t>
  </si>
  <si>
    <t>General Chiropractic Council</t>
  </si>
  <si>
    <r>
      <rPr>
        <vertAlign val="superscript"/>
        <sz val="8"/>
        <rFont val="Arial"/>
        <family val="2"/>
      </rPr>
      <t>2</t>
    </r>
    <r>
      <rPr>
        <sz val="8"/>
        <rFont val="Arial"/>
        <family val="2"/>
      </rPr>
      <t xml:space="preserve"> Estimate of the total number of professionals not required by statute or code of conduct to hold insurance or indemnity.</t>
    </r>
  </si>
  <si>
    <t>Association of British Dispensing Opticians</t>
  </si>
  <si>
    <t>Federation of (Opthalmic and Dispensing) Opticians</t>
  </si>
  <si>
    <t>Yes £5m</t>
  </si>
  <si>
    <t xml:space="preserve">Regulator data based on estimated NHS employment, with private sector employee/self employed on ONS ratios </t>
  </si>
  <si>
    <t>Source: DH trawl of regulator and professional body data</t>
  </si>
  <si>
    <t>Note: Professional Body membership may exceed registrant numbers where professional bodies cover wider groups than regulated health professionals, registrants hold membership of more than one professional body or individuals remain as members of professional bodies after withdrawal from a professional register.</t>
  </si>
  <si>
    <t>No data on IA available for Arts Therapists, Clinical Scientists, Hearing Aid Dispensers, Orthoptists, and Prosthetists. Includes Operating Department practitioners registered with two professional bodies (5000 and 7000).</t>
  </si>
  <si>
    <t>Professions with estimated professional body membership of less than 100%:</t>
  </si>
  <si>
    <r>
      <t xml:space="preserve">THERAPISTS NEC </t>
    </r>
    <r>
      <rPr>
        <vertAlign val="superscript"/>
        <sz val="7"/>
        <rFont val="Arial"/>
        <family val="2"/>
      </rPr>
      <t>1</t>
    </r>
  </si>
  <si>
    <r>
      <t>TOTAL SELF EMPLOYED NOT REQUIRED TO HOLD INSURANCE/INDEMNITY</t>
    </r>
    <r>
      <rPr>
        <vertAlign val="superscript"/>
        <sz val="7"/>
        <rFont val="Arial"/>
        <family val="2"/>
      </rPr>
      <t xml:space="preserve"> 2</t>
    </r>
  </si>
  <si>
    <t>HCPC website</t>
  </si>
  <si>
    <t>PROFESSIONAL GROUP</t>
  </si>
  <si>
    <t>Number of groups not currently required to hold indemnity arrangements</t>
  </si>
  <si>
    <t>Total estimated cost impact of professional body membership for professionals affected by the proposed new requirement</t>
  </si>
  <si>
    <t>Estimated % of self-employed practitioners covered via professional body membership</t>
  </si>
  <si>
    <t xml:space="preserve">TOTAL SELF EMPLOYED NOT REQUIRED TO HOLD INSURANCE/INDEMNITY EXCLUDING THERAPISTS NEC </t>
  </si>
  <si>
    <t xml:space="preserve">                              Source: Labour Market Survey </t>
  </si>
  <si>
    <r>
      <t xml:space="preserve"> 1</t>
    </r>
    <r>
      <rPr>
        <sz val="8"/>
        <rFont val="Arial"/>
        <family val="2"/>
      </rPr>
      <t xml:space="preserve">  Classification of Therapists NEC includes chiropodists and osteopaths who are required by statute to hold indemnity. It also includes non regulated professionals, such as hydrotherapists and aromatherapists. </t>
    </r>
  </si>
  <si>
    <r>
      <t>THERAPISTS NEC BASED ON REGULATOR DATA</t>
    </r>
    <r>
      <rPr>
        <vertAlign val="superscript"/>
        <sz val="7"/>
        <rFont val="Arial"/>
        <family val="2"/>
      </rPr>
      <t xml:space="preserve"> 1</t>
    </r>
  </si>
  <si>
    <t>1 Therapists not elsewhere classified includes the following professional groups: Arts Therapists, Biomedical Scientists, Clinical Scientists, Dieticians, Operating Department Practitioners, Orthoptists and Prosthetists/Orthotists.   Split based on ONS ratios</t>
  </si>
  <si>
    <t xml:space="preserve">                              Source: Labour Market Survey and Regulatory Body data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</si>
</sst>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_-&quot;£&quot;* #,##0_-;\-&quot;£&quot;* #,##0_-;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
    <numFmt numFmtId="174" formatCode="#,##0,"/>
    <numFmt numFmtId="175" formatCode="0.000"/>
    <numFmt numFmtId="176" formatCode="_-&quot;£&quot;* #,##0.0_-;\-&quot;£&quot;* #,##0.0_-;_-&quot;£&quot;* &quot;-&quot;??_-;_-@_-"/>
    <numFmt numFmtId="177" formatCode="&quot;£&quot;#,##0.0;[Red]\-&quot;£&quot;#,##0.0"/>
    <numFmt numFmtId="178" formatCode="0.00000"/>
    <numFmt numFmtId="179" formatCode="0.0000"/>
    <numFmt numFmtId="180" formatCode="###,###.0,"/>
    <numFmt numFmtId="181" formatCode="###,###.00,"/>
    <numFmt numFmtId="182" formatCode="###,###.000,"/>
    <numFmt numFmtId="183" formatCode="0.000000"/>
    <numFmt numFmtId="184" formatCode="0.000000000"/>
    <numFmt numFmtId="185" formatCode="0.00000000"/>
    <numFmt numFmtId="186" formatCode="0.0000000"/>
    <numFmt numFmtId="187" formatCode="_-&quot;£&quot;* #,##0.000_-;\-&quot;£&quot;* #,##0.000_-;_-&quot;£&quot;* &quot;-&quot;??_-;_-@_-"/>
    <numFmt numFmtId="188" formatCode="_-* #,##0.0_-;\-* #,##0.0_-;_-* &quot;-&quot;?_-;_-@_-"/>
    <numFmt numFmtId="189" formatCode="#,##0.0"/>
  </numFmts>
  <fonts count="58">
    <font>
      <sz val="12"/>
      <color theme="1"/>
      <name val="Arial"/>
      <family val="2"/>
    </font>
    <font>
      <sz val="12"/>
      <color indexed="8"/>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b/>
      <vertAlign val="subscript"/>
      <sz val="12"/>
      <color indexed="8"/>
      <name val="Arial"/>
      <family val="2"/>
    </font>
    <font>
      <b/>
      <u val="single"/>
      <sz val="12"/>
      <name val="Arial"/>
      <family val="2"/>
    </font>
    <font>
      <b/>
      <vertAlign val="superscript"/>
      <sz val="10"/>
      <color indexed="8"/>
      <name val="Times New Roman"/>
      <family val="1"/>
    </font>
    <font>
      <b/>
      <sz val="10"/>
      <name val="Times New Roman"/>
      <family val="1"/>
    </font>
    <font>
      <sz val="10"/>
      <name val="Times New Roman"/>
      <family val="1"/>
    </font>
    <font>
      <sz val="7"/>
      <name val="Arial"/>
      <family val="2"/>
    </font>
    <font>
      <b/>
      <sz val="7"/>
      <name val="Arial"/>
      <family val="2"/>
    </font>
    <font>
      <sz val="9"/>
      <name val="Arial"/>
      <family val="2"/>
    </font>
    <font>
      <sz val="8"/>
      <name val="Arial"/>
      <family val="2"/>
    </font>
    <font>
      <vertAlign val="superscript"/>
      <sz val="7"/>
      <name val="Arial"/>
      <family val="2"/>
    </font>
    <font>
      <vertAlign val="superscript"/>
      <sz val="8"/>
      <name val="Arial"/>
      <family val="2"/>
    </font>
    <font>
      <b/>
      <sz val="12"/>
      <color indexed="8"/>
      <name val="Arial"/>
      <family val="2"/>
    </font>
    <font>
      <b/>
      <sz val="10"/>
      <color indexed="8"/>
      <name val="Times New Roman"/>
      <family val="1"/>
    </font>
    <font>
      <sz val="10"/>
      <color indexed="8"/>
      <name val="Times New Roman"/>
      <family val="1"/>
    </font>
    <font>
      <sz val="9"/>
      <color indexed="8"/>
      <name val="Arial"/>
      <family val="2"/>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ck"/>
      <right style="medium"/>
      <top style="thick"/>
      <bottom style="thick"/>
    </border>
    <border>
      <left>
        <color indexed="63"/>
      </left>
      <right style="medium"/>
      <top style="thick"/>
      <bottom style="thick"/>
    </border>
    <border>
      <left style="thick"/>
      <right style="medium"/>
      <top>
        <color indexed="63"/>
      </top>
      <bottom style="medium"/>
    </border>
    <border>
      <left style="thin"/>
      <right>
        <color indexed="63"/>
      </right>
      <top>
        <color indexed="63"/>
      </top>
      <bottom>
        <color indexed="63"/>
      </bottom>
    </border>
    <border>
      <left style="thick"/>
      <right style="medium"/>
      <top>
        <color indexed="63"/>
      </top>
      <bottom style="thick"/>
    </border>
    <border>
      <left>
        <color indexed="63"/>
      </left>
      <right style="medium"/>
      <top>
        <color indexed="63"/>
      </top>
      <bottom style="thick"/>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medium"/>
      <top>
        <color indexed="63"/>
      </top>
      <bottom style="medium">
        <color indexed="8"/>
      </botto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medium"/>
      <bottom style="thin"/>
    </border>
    <border>
      <left style="thin"/>
      <right style="thin"/>
      <top style="thin"/>
      <bottom>
        <color indexed="63"/>
      </bottom>
    </border>
    <border>
      <left>
        <color indexed="8"/>
      </left>
      <right>
        <color indexed="63"/>
      </right>
      <top>
        <color indexed="63"/>
      </top>
      <bottom style="thin"/>
    </border>
    <border>
      <left style="medium"/>
      <right style="medium"/>
      <top style="medium">
        <color indexed="8"/>
      </top>
      <bottom>
        <color indexed="63"/>
      </bottom>
    </border>
    <border>
      <left style="medium"/>
      <right style="medium"/>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1">
    <xf numFmtId="0" fontId="0" fillId="0" borderId="0" xfId="0" applyAlignment="1">
      <alignment/>
    </xf>
    <xf numFmtId="0" fontId="3" fillId="0" borderId="0" xfId="0" applyFont="1" applyAlignment="1">
      <alignment/>
    </xf>
    <xf numFmtId="164" fontId="4" fillId="0" borderId="0" xfId="0" applyNumberFormat="1" applyFont="1" applyFill="1" applyBorder="1" applyAlignment="1">
      <alignment horizontal="right" vertical="top"/>
    </xf>
    <xf numFmtId="0" fontId="2" fillId="0" borderId="0" xfId="0" applyFont="1" applyFill="1" applyBorder="1" applyAlignment="1">
      <alignment horizontal="left" indent="1"/>
    </xf>
    <xf numFmtId="0" fontId="4"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5" fillId="33" borderId="10" xfId="0" applyFont="1" applyFill="1" applyBorder="1" applyAlignment="1">
      <alignment vertical="top" wrapText="1"/>
    </xf>
    <xf numFmtId="0" fontId="4" fillId="0" borderId="10" xfId="0" applyFont="1" applyFill="1" applyBorder="1" applyAlignment="1">
      <alignment/>
    </xf>
    <xf numFmtId="0" fontId="6" fillId="0" borderId="10" xfId="0" applyFont="1" applyFill="1" applyBorder="1" applyAlignment="1">
      <alignment vertical="top" wrapText="1"/>
    </xf>
    <xf numFmtId="164" fontId="6" fillId="0" borderId="10" xfId="0" applyNumberFormat="1" applyFont="1" applyFill="1" applyBorder="1" applyAlignment="1">
      <alignment vertical="top" wrapText="1"/>
    </xf>
    <xf numFmtId="164" fontId="6" fillId="34" borderId="10" xfId="42" applyNumberFormat="1" applyFont="1" applyFill="1" applyBorder="1" applyAlignment="1">
      <alignment vertical="top" wrapText="1"/>
    </xf>
    <xf numFmtId="0" fontId="5" fillId="33" borderId="11" xfId="0" applyFont="1" applyFill="1" applyBorder="1" applyAlignment="1">
      <alignment horizontal="right" vertical="top" wrapText="1"/>
    </xf>
    <xf numFmtId="166" fontId="4" fillId="0" borderId="0" xfId="42" applyNumberFormat="1" applyFont="1" applyFill="1" applyBorder="1" applyAlignment="1">
      <alignment/>
    </xf>
    <xf numFmtId="0" fontId="6" fillId="33" borderId="12" xfId="0" applyFont="1" applyFill="1" applyBorder="1" applyAlignment="1">
      <alignment horizontal="right" vertical="top" wrapText="1"/>
    </xf>
    <xf numFmtId="0" fontId="5" fillId="33" borderId="13" xfId="0" applyFont="1" applyFill="1" applyBorder="1" applyAlignment="1">
      <alignment wrapText="1"/>
    </xf>
    <xf numFmtId="164" fontId="6" fillId="0" borderId="14" xfId="0" applyNumberFormat="1" applyFont="1" applyFill="1" applyBorder="1" applyAlignment="1">
      <alignment horizontal="right" wrapText="1"/>
    </xf>
    <xf numFmtId="164" fontId="6" fillId="0" borderId="12" xfId="0" applyNumberFormat="1" applyFont="1" applyFill="1" applyBorder="1" applyAlignment="1">
      <alignment horizontal="right" wrapText="1"/>
    </xf>
    <xf numFmtId="0" fontId="5" fillId="33" borderId="15" xfId="0" applyFont="1" applyFill="1" applyBorder="1" applyAlignment="1">
      <alignment wrapText="1"/>
    </xf>
    <xf numFmtId="164" fontId="6" fillId="0" borderId="16" xfId="0" applyNumberFormat="1" applyFont="1" applyFill="1" applyBorder="1" applyAlignment="1">
      <alignment horizontal="right" wrapText="1"/>
    </xf>
    <xf numFmtId="164" fontId="6" fillId="0" borderId="0" xfId="0" applyNumberFormat="1" applyFont="1" applyFill="1" applyBorder="1" applyAlignment="1">
      <alignment horizontal="right" wrapText="1"/>
    </xf>
    <xf numFmtId="0" fontId="18" fillId="0" borderId="0" xfId="0" applyFont="1" applyFill="1" applyBorder="1" applyAlignment="1">
      <alignment/>
    </xf>
    <xf numFmtId="0" fontId="18" fillId="0" borderId="17" xfId="0" applyFont="1" applyFill="1" applyBorder="1" applyAlignment="1">
      <alignment vertical="top" wrapText="1"/>
    </xf>
    <xf numFmtId="0" fontId="18" fillId="0" borderId="18" xfId="0" applyFont="1" applyFill="1" applyBorder="1" applyAlignment="1">
      <alignment horizontal="right" wrapText="1"/>
    </xf>
    <xf numFmtId="0" fontId="18" fillId="0" borderId="0" xfId="0" applyFont="1" applyFill="1" applyBorder="1" applyAlignment="1">
      <alignment horizontal="right" wrapText="1"/>
    </xf>
    <xf numFmtId="0" fontId="18" fillId="0" borderId="19" xfId="0" applyFont="1" applyFill="1" applyBorder="1" applyAlignment="1">
      <alignment vertical="top" wrapText="1"/>
    </xf>
    <xf numFmtId="164" fontId="4" fillId="0" borderId="14" xfId="0" applyNumberFormat="1" applyFont="1" applyFill="1" applyBorder="1" applyAlignment="1">
      <alignment horizontal="right" vertical="top"/>
    </xf>
    <xf numFmtId="164" fontId="4" fillId="0" borderId="20" xfId="0" applyNumberFormat="1" applyFont="1" applyFill="1" applyBorder="1" applyAlignment="1">
      <alignment horizontal="right" vertical="top"/>
    </xf>
    <xf numFmtId="0" fontId="18" fillId="0" borderId="21" xfId="0" applyFont="1" applyFill="1" applyBorder="1" applyAlignment="1">
      <alignment vertical="top" wrapText="1"/>
    </xf>
    <xf numFmtId="164" fontId="4" fillId="0" borderId="22" xfId="0" applyNumberFormat="1" applyFont="1" applyFill="1" applyBorder="1" applyAlignment="1">
      <alignment horizontal="right" vertical="top"/>
    </xf>
    <xf numFmtId="0" fontId="4" fillId="33" borderId="10" xfId="0" applyFont="1" applyFill="1" applyBorder="1" applyAlignment="1">
      <alignment/>
    </xf>
    <xf numFmtId="0" fontId="5" fillId="33" borderId="23" xfId="0" applyFont="1" applyFill="1" applyBorder="1" applyAlignment="1">
      <alignment vertical="top" wrapText="1"/>
    </xf>
    <xf numFmtId="0" fontId="5" fillId="33" borderId="13" xfId="0" applyFont="1" applyFill="1" applyBorder="1" applyAlignment="1">
      <alignment vertical="top" wrapText="1"/>
    </xf>
    <xf numFmtId="0" fontId="5" fillId="33" borderId="24" xfId="0" applyFont="1" applyFill="1" applyBorder="1" applyAlignment="1">
      <alignment horizontal="right" vertical="top" wrapText="1"/>
    </xf>
    <xf numFmtId="0" fontId="5" fillId="33" borderId="25" xfId="0" applyFont="1" applyFill="1" applyBorder="1" applyAlignment="1">
      <alignment horizontal="right" vertical="top" wrapText="1"/>
    </xf>
    <xf numFmtId="0" fontId="6" fillId="33" borderId="26" xfId="0" applyFont="1" applyFill="1" applyBorder="1" applyAlignment="1">
      <alignment horizontal="right" vertical="top" wrapText="1"/>
    </xf>
    <xf numFmtId="0" fontId="6" fillId="33" borderId="14" xfId="0" applyFont="1" applyFill="1" applyBorder="1" applyAlignment="1">
      <alignment horizontal="right" vertical="top" wrapText="1"/>
    </xf>
    <xf numFmtId="0" fontId="5" fillId="33" borderId="24" xfId="0" applyFont="1" applyFill="1" applyBorder="1" applyAlignment="1">
      <alignment wrapText="1"/>
    </xf>
    <xf numFmtId="0" fontId="5" fillId="33" borderId="26" xfId="0" applyFont="1" applyFill="1" applyBorder="1" applyAlignment="1">
      <alignment wrapText="1"/>
    </xf>
    <xf numFmtId="164" fontId="6" fillId="34" borderId="23" xfId="0" applyNumberFormat="1" applyFont="1" applyFill="1" applyBorder="1" applyAlignment="1">
      <alignment horizontal="right" wrapText="1"/>
    </xf>
    <xf numFmtId="164" fontId="6" fillId="34" borderId="13" xfId="0" applyNumberFormat="1" applyFont="1" applyFill="1" applyBorder="1" applyAlignment="1">
      <alignment horizontal="right" wrapText="1"/>
    </xf>
    <xf numFmtId="0" fontId="5" fillId="0" borderId="11" xfId="0" applyFont="1" applyFill="1" applyBorder="1" applyAlignment="1">
      <alignment vertical="top" wrapText="1"/>
    </xf>
    <xf numFmtId="0" fontId="5" fillId="33" borderId="27" xfId="0" applyFont="1" applyFill="1" applyBorder="1" applyAlignment="1">
      <alignment horizontal="right" vertical="top" wrapText="1"/>
    </xf>
    <xf numFmtId="0" fontId="5" fillId="33" borderId="28" xfId="0" applyFont="1" applyFill="1" applyBorder="1" applyAlignment="1">
      <alignment horizontal="right" vertical="top" wrapText="1"/>
    </xf>
    <xf numFmtId="0" fontId="6" fillId="33" borderId="27" xfId="0" applyFont="1" applyFill="1" applyBorder="1" applyAlignment="1">
      <alignment horizontal="right" vertical="top" wrapText="1"/>
    </xf>
    <xf numFmtId="0" fontId="6" fillId="33" borderId="28" xfId="0" applyFont="1" applyFill="1" applyBorder="1" applyAlignment="1">
      <alignment horizontal="right" vertical="top" wrapText="1"/>
    </xf>
    <xf numFmtId="0" fontId="5" fillId="33" borderId="23" xfId="0" applyFont="1" applyFill="1" applyBorder="1" applyAlignment="1">
      <alignment wrapText="1"/>
    </xf>
    <xf numFmtId="167" fontId="6" fillId="0" borderId="10" xfId="0" applyNumberFormat="1" applyFont="1" applyFill="1" applyBorder="1" applyAlignment="1">
      <alignment horizontal="center" vertical="top" wrapText="1"/>
    </xf>
    <xf numFmtId="0" fontId="2" fillId="0" borderId="0" xfId="0" applyFont="1" applyAlignment="1">
      <alignment/>
    </xf>
    <xf numFmtId="15" fontId="2" fillId="0" borderId="0" xfId="0" applyNumberFormat="1" applyFont="1" applyAlignment="1">
      <alignment/>
    </xf>
    <xf numFmtId="0" fontId="0" fillId="0" borderId="0" xfId="0" applyAlignment="1" quotePrefix="1">
      <alignment/>
    </xf>
    <xf numFmtId="0" fontId="8" fillId="0" borderId="0" xfId="0" applyFont="1" applyAlignment="1">
      <alignment/>
    </xf>
    <xf numFmtId="0" fontId="4" fillId="0" borderId="0" xfId="0" applyFont="1" applyAlignment="1">
      <alignment/>
    </xf>
    <xf numFmtId="0" fontId="4" fillId="0" borderId="29" xfId="0" applyFont="1" applyBorder="1" applyAlignment="1">
      <alignment/>
    </xf>
    <xf numFmtId="0" fontId="4" fillId="0" borderId="29" xfId="0" applyFont="1" applyBorder="1" applyAlignment="1">
      <alignment vertical="top" wrapText="1"/>
    </xf>
    <xf numFmtId="166" fontId="4" fillId="0" borderId="29" xfId="42" applyNumberFormat="1" applyFont="1" applyFill="1" applyBorder="1" applyAlignment="1">
      <alignment vertical="top" wrapText="1"/>
    </xf>
    <xf numFmtId="168" fontId="4" fillId="0" borderId="29" xfId="44" applyNumberFormat="1" applyFont="1" applyBorder="1" applyAlignment="1">
      <alignment vertical="top" wrapText="1"/>
    </xf>
    <xf numFmtId="0" fontId="0" fillId="0" borderId="29" xfId="0" applyFill="1" applyBorder="1" applyAlignment="1">
      <alignment vertical="top" wrapText="1"/>
    </xf>
    <xf numFmtId="0" fontId="19" fillId="0" borderId="13" xfId="0" applyFont="1" applyBorder="1" applyAlignment="1">
      <alignment vertical="center" wrapText="1"/>
    </xf>
    <xf numFmtId="0" fontId="20" fillId="0" borderId="14" xfId="0" applyFont="1" applyBorder="1" applyAlignment="1">
      <alignment horizontal="right" vertical="center" wrapText="1"/>
    </xf>
    <xf numFmtId="3" fontId="20" fillId="0" borderId="14" xfId="0" applyNumberFormat="1" applyFont="1" applyBorder="1" applyAlignment="1">
      <alignment horizontal="right" vertical="center" wrapText="1"/>
    </xf>
    <xf numFmtId="0" fontId="20" fillId="0" borderId="14" xfId="0" applyFont="1" applyBorder="1" applyAlignment="1">
      <alignment vertical="center" wrapText="1"/>
    </xf>
    <xf numFmtId="0" fontId="50" fillId="0" borderId="14" xfId="53" applyBorder="1" applyAlignment="1">
      <alignment vertical="center" wrapText="1"/>
    </xf>
    <xf numFmtId="0" fontId="20" fillId="0" borderId="16" xfId="0" applyFont="1" applyBorder="1" applyAlignment="1">
      <alignment vertical="center" wrapText="1"/>
    </xf>
    <xf numFmtId="0" fontId="0" fillId="0" borderId="16" xfId="0" applyBorder="1" applyAlignment="1">
      <alignment vertical="center" wrapText="1"/>
    </xf>
    <xf numFmtId="0" fontId="50" fillId="0" borderId="16" xfId="53" applyBorder="1" applyAlignment="1">
      <alignment vertical="center" wrapText="1"/>
    </xf>
    <xf numFmtId="0" fontId="0" fillId="0" borderId="30" xfId="0" applyBorder="1" applyAlignment="1">
      <alignment vertical="top" wrapText="1"/>
    </xf>
    <xf numFmtId="3" fontId="20" fillId="0" borderId="16" xfId="0" applyNumberFormat="1" applyFont="1" applyBorder="1" applyAlignment="1">
      <alignment vertical="center" wrapText="1"/>
    </xf>
    <xf numFmtId="8" fontId="20" fillId="0" borderId="16" xfId="0" applyNumberFormat="1" applyFont="1" applyBorder="1" applyAlignment="1">
      <alignment vertical="center" wrapText="1"/>
    </xf>
    <xf numFmtId="6" fontId="20" fillId="0" borderId="16" xfId="0" applyNumberFormat="1" applyFont="1" applyBorder="1" applyAlignment="1">
      <alignment vertical="center" wrapText="1"/>
    </xf>
    <xf numFmtId="0" fontId="20" fillId="0" borderId="28" xfId="0" applyFont="1" applyBorder="1" applyAlignment="1">
      <alignment vertical="center" wrapText="1"/>
    </xf>
    <xf numFmtId="0" fontId="20" fillId="0" borderId="25" xfId="0" applyFont="1" applyBorder="1" applyAlignment="1">
      <alignment vertical="center" wrapText="1"/>
    </xf>
    <xf numFmtId="0" fontId="0" fillId="0" borderId="16" xfId="0" applyBorder="1" applyAlignment="1">
      <alignment vertical="top" wrapText="1"/>
    </xf>
    <xf numFmtId="0" fontId="0" fillId="0" borderId="14" xfId="0" applyBorder="1" applyAlignment="1">
      <alignment vertical="top" wrapText="1"/>
    </xf>
    <xf numFmtId="6" fontId="20" fillId="0" borderId="14" xfId="0" applyNumberFormat="1" applyFont="1" applyBorder="1" applyAlignment="1">
      <alignment vertical="center" wrapText="1"/>
    </xf>
    <xf numFmtId="0" fontId="20" fillId="0" borderId="12" xfId="0" applyFont="1" applyBorder="1" applyAlignment="1">
      <alignment vertical="center" wrapText="1"/>
    </xf>
    <xf numFmtId="0" fontId="11" fillId="0" borderId="0" xfId="57" applyFont="1" applyAlignment="1">
      <alignment wrapText="1"/>
      <protection/>
    </xf>
    <xf numFmtId="0" fontId="4" fillId="0" borderId="0" xfId="57">
      <alignment/>
      <protection/>
    </xf>
    <xf numFmtId="0" fontId="10" fillId="0" borderId="13" xfId="57" applyFont="1" applyBorder="1" applyAlignment="1">
      <alignment vertical="top" wrapText="1"/>
      <protection/>
    </xf>
    <xf numFmtId="0" fontId="11" fillId="0" borderId="14" xfId="57" applyFont="1" applyBorder="1" applyAlignment="1">
      <alignment horizontal="right" vertical="top" wrapText="1"/>
      <protection/>
    </xf>
    <xf numFmtId="3" fontId="11" fillId="0" borderId="14" xfId="57" applyNumberFormat="1" applyFont="1" applyBorder="1" applyAlignment="1">
      <alignment horizontal="right" vertical="top" wrapText="1"/>
      <protection/>
    </xf>
    <xf numFmtId="0" fontId="11" fillId="0" borderId="14" xfId="57" applyFont="1" applyBorder="1" applyAlignment="1">
      <alignment vertical="top" wrapText="1"/>
      <protection/>
    </xf>
    <xf numFmtId="0" fontId="11" fillId="0" borderId="16" xfId="57" applyFont="1" applyBorder="1" applyAlignment="1">
      <alignment vertical="top" wrapText="1"/>
      <protection/>
    </xf>
    <xf numFmtId="0" fontId="11" fillId="0" borderId="11" xfId="57" applyFont="1" applyBorder="1" applyAlignment="1">
      <alignment vertical="top" wrapText="1"/>
      <protection/>
    </xf>
    <xf numFmtId="0" fontId="11" fillId="0" borderId="0" xfId="57" applyFont="1" applyAlignment="1">
      <alignment vertical="top" wrapText="1"/>
      <protection/>
    </xf>
    <xf numFmtId="0" fontId="11" fillId="0" borderId="25" xfId="57" applyFont="1" applyBorder="1" applyAlignment="1">
      <alignment vertical="top" wrapText="1"/>
      <protection/>
    </xf>
    <xf numFmtId="0" fontId="11" fillId="0" borderId="28" xfId="57" applyFont="1" applyBorder="1" applyAlignment="1">
      <alignment vertical="top" wrapText="1"/>
      <protection/>
    </xf>
    <xf numFmtId="3" fontId="11" fillId="0" borderId="28" xfId="57" applyNumberFormat="1" applyFont="1" applyBorder="1" applyAlignment="1">
      <alignment horizontal="right" vertical="top" wrapText="1"/>
      <protection/>
    </xf>
    <xf numFmtId="0" fontId="11" fillId="0" borderId="31" xfId="57" applyFont="1" applyBorder="1" applyAlignment="1">
      <alignment vertical="top" wrapText="1"/>
      <protection/>
    </xf>
    <xf numFmtId="0" fontId="11" fillId="0" borderId="12" xfId="57" applyFont="1" applyBorder="1" applyAlignment="1">
      <alignment vertical="top" wrapText="1"/>
      <protection/>
    </xf>
    <xf numFmtId="3" fontId="4" fillId="0" borderId="0" xfId="57" applyNumberFormat="1">
      <alignment/>
      <protection/>
    </xf>
    <xf numFmtId="0" fontId="11" fillId="0" borderId="13" xfId="57" applyFont="1" applyBorder="1" applyAlignment="1">
      <alignment vertical="top" wrapText="1"/>
      <protection/>
    </xf>
    <xf numFmtId="3" fontId="11" fillId="0" borderId="14" xfId="57" applyNumberFormat="1" applyFont="1" applyBorder="1" applyAlignment="1">
      <alignment vertical="top" wrapText="1"/>
      <protection/>
    </xf>
    <xf numFmtId="0" fontId="2" fillId="0" borderId="0" xfId="57" applyFont="1">
      <alignment/>
      <protection/>
    </xf>
    <xf numFmtId="0" fontId="12" fillId="0" borderId="0" xfId="57" applyFont="1">
      <alignment/>
      <protection/>
    </xf>
    <xf numFmtId="0" fontId="4" fillId="0" borderId="0" xfId="57" applyFont="1">
      <alignment/>
      <protection/>
    </xf>
    <xf numFmtId="0" fontId="12" fillId="0" borderId="0" xfId="57" applyFont="1" applyAlignment="1">
      <alignment horizontal="right"/>
      <protection/>
    </xf>
    <xf numFmtId="0" fontId="13" fillId="0" borderId="29" xfId="57" applyFont="1" applyBorder="1">
      <alignment/>
      <protection/>
    </xf>
    <xf numFmtId="0" fontId="12" fillId="0" borderId="29" xfId="57" applyFont="1" applyBorder="1">
      <alignment/>
      <protection/>
    </xf>
    <xf numFmtId="173" fontId="13" fillId="0" borderId="29" xfId="57" applyNumberFormat="1" applyFont="1" applyBorder="1" applyAlignment="1">
      <alignment horizontal="center"/>
      <protection/>
    </xf>
    <xf numFmtId="173" fontId="12" fillId="0" borderId="29" xfId="57" applyNumberFormat="1" applyFont="1" applyBorder="1" applyAlignment="1">
      <alignment horizontal="center"/>
      <protection/>
    </xf>
    <xf numFmtId="3" fontId="14" fillId="0" borderId="0" xfId="57" applyNumberFormat="1" applyFont="1" applyBorder="1" applyAlignment="1">
      <alignment vertical="center" wrapText="1"/>
      <protection/>
    </xf>
    <xf numFmtId="0" fontId="4" fillId="0" borderId="0" xfId="57" applyBorder="1">
      <alignment/>
      <protection/>
    </xf>
    <xf numFmtId="0" fontId="4" fillId="0" borderId="29" xfId="57" applyBorder="1">
      <alignment/>
      <protection/>
    </xf>
    <xf numFmtId="0" fontId="4" fillId="0" borderId="12" xfId="57" applyBorder="1">
      <alignment/>
      <protection/>
    </xf>
    <xf numFmtId="173" fontId="4" fillId="0" borderId="12" xfId="57" applyNumberFormat="1" applyBorder="1" applyAlignment="1">
      <alignment horizontal="center"/>
      <protection/>
    </xf>
    <xf numFmtId="0" fontId="15" fillId="0" borderId="32" xfId="57" applyFont="1" applyBorder="1">
      <alignment/>
      <protection/>
    </xf>
    <xf numFmtId="173" fontId="15" fillId="0" borderId="32" xfId="57" applyNumberFormat="1" applyFont="1" applyBorder="1">
      <alignment/>
      <protection/>
    </xf>
    <xf numFmtId="0" fontId="15" fillId="0" borderId="0" xfId="57" applyFont="1">
      <alignment/>
      <protection/>
    </xf>
    <xf numFmtId="173" fontId="15" fillId="0" borderId="0" xfId="57" applyNumberFormat="1" applyFont="1">
      <alignment/>
      <protection/>
    </xf>
    <xf numFmtId="0" fontId="15" fillId="0" borderId="0" xfId="57" applyFont="1" applyFill="1" applyBorder="1">
      <alignment/>
      <protection/>
    </xf>
    <xf numFmtId="1" fontId="4" fillId="0" borderId="0" xfId="57" applyNumberFormat="1">
      <alignment/>
      <protection/>
    </xf>
    <xf numFmtId="0" fontId="2" fillId="0" borderId="12" xfId="57" applyFont="1" applyBorder="1">
      <alignment/>
      <protection/>
    </xf>
    <xf numFmtId="0" fontId="12" fillId="0" borderId="12" xfId="57" applyFont="1" applyBorder="1">
      <alignment/>
      <protection/>
    </xf>
    <xf numFmtId="1" fontId="14" fillId="0" borderId="31" xfId="57" applyNumberFormat="1" applyFont="1" applyBorder="1" applyAlignment="1">
      <alignment horizontal="left" wrapText="1"/>
      <protection/>
    </xf>
    <xf numFmtId="0" fontId="13" fillId="0" borderId="0" xfId="57" applyFont="1">
      <alignment/>
      <protection/>
    </xf>
    <xf numFmtId="0" fontId="13" fillId="0" borderId="32" xfId="57" applyFont="1" applyBorder="1" applyAlignment="1">
      <alignment horizontal="center"/>
      <protection/>
    </xf>
    <xf numFmtId="0" fontId="13" fillId="0" borderId="0" xfId="57" applyFont="1" applyAlignment="1">
      <alignment horizontal="center"/>
      <protection/>
    </xf>
    <xf numFmtId="0" fontId="15" fillId="0" borderId="33" xfId="57" applyFont="1" applyBorder="1" applyAlignment="1">
      <alignment horizontal="center"/>
      <protection/>
    </xf>
    <xf numFmtId="173" fontId="14" fillId="0" borderId="0" xfId="57" applyNumberFormat="1" applyFont="1" applyBorder="1" applyAlignment="1">
      <alignment horizontal="center" wrapText="1"/>
      <protection/>
    </xf>
    <xf numFmtId="173" fontId="15" fillId="0" borderId="0" xfId="57" applyNumberFormat="1" applyFont="1" applyBorder="1" applyAlignment="1">
      <alignment horizontal="center"/>
      <protection/>
    </xf>
    <xf numFmtId="0" fontId="2" fillId="0" borderId="34" xfId="57" applyFont="1" applyBorder="1">
      <alignment/>
      <protection/>
    </xf>
    <xf numFmtId="173" fontId="12" fillId="0" borderId="34" xfId="57" applyNumberFormat="1" applyFont="1" applyBorder="1" applyAlignment="1">
      <alignment horizontal="center"/>
      <protection/>
    </xf>
    <xf numFmtId="173" fontId="14" fillId="0" borderId="34" xfId="57" applyNumberFormat="1" applyFont="1" applyBorder="1" applyAlignment="1">
      <alignment horizontal="center" wrapText="1"/>
      <protection/>
    </xf>
    <xf numFmtId="173" fontId="4" fillId="0" borderId="0" xfId="57" applyNumberFormat="1" applyAlignment="1">
      <alignment horizontal="center"/>
      <protection/>
    </xf>
    <xf numFmtId="0" fontId="2" fillId="0" borderId="0" xfId="57" applyFont="1" applyBorder="1">
      <alignment/>
      <protection/>
    </xf>
    <xf numFmtId="173" fontId="12" fillId="0" borderId="0" xfId="57" applyNumberFormat="1" applyFont="1" applyBorder="1" applyAlignment="1">
      <alignment horizontal="center"/>
      <protection/>
    </xf>
    <xf numFmtId="173" fontId="12" fillId="0" borderId="33" xfId="57" applyNumberFormat="1" applyFont="1" applyBorder="1" applyAlignment="1">
      <alignment horizontal="center"/>
      <protection/>
    </xf>
    <xf numFmtId="173" fontId="12" fillId="0" borderId="0" xfId="57" applyNumberFormat="1" applyFont="1" applyAlignment="1">
      <alignment horizontal="center"/>
      <protection/>
    </xf>
    <xf numFmtId="173" fontId="13" fillId="0" borderId="35" xfId="57" applyNumberFormat="1" applyFont="1" applyBorder="1" applyAlignment="1">
      <alignment horizontal="center"/>
      <protection/>
    </xf>
    <xf numFmtId="173" fontId="13" fillId="0" borderId="0" xfId="57" applyNumberFormat="1" applyFont="1" applyAlignment="1">
      <alignment horizontal="center"/>
      <protection/>
    </xf>
    <xf numFmtId="173" fontId="14" fillId="0" borderId="0" xfId="57" applyNumberFormat="1" applyFont="1" applyBorder="1" applyAlignment="1">
      <alignment horizontal="center" vertical="center" wrapText="1"/>
      <protection/>
    </xf>
    <xf numFmtId="173" fontId="15" fillId="0" borderId="0" xfId="57" applyNumberFormat="1" applyFont="1" applyAlignment="1">
      <alignment horizontal="center"/>
      <protection/>
    </xf>
    <xf numFmtId="0" fontId="4" fillId="0" borderId="34" xfId="57" applyBorder="1">
      <alignment/>
      <protection/>
    </xf>
    <xf numFmtId="173" fontId="4" fillId="0" borderId="34" xfId="57" applyNumberFormat="1" applyBorder="1" applyAlignment="1">
      <alignment horizontal="center"/>
      <protection/>
    </xf>
    <xf numFmtId="3" fontId="14" fillId="0" borderId="0" xfId="57" applyNumberFormat="1" applyFont="1" applyBorder="1" applyAlignment="1">
      <alignment horizontal="center" vertical="center" wrapText="1"/>
      <protection/>
    </xf>
    <xf numFmtId="174" fontId="15" fillId="0" borderId="0" xfId="57" applyNumberFormat="1" applyFont="1" applyBorder="1" applyAlignment="1">
      <alignment horizontal="center"/>
      <protection/>
    </xf>
    <xf numFmtId="0" fontId="12" fillId="35" borderId="29" xfId="57" applyFont="1" applyFill="1" applyBorder="1">
      <alignment/>
      <protection/>
    </xf>
    <xf numFmtId="0" fontId="15" fillId="0" borderId="0" xfId="57" applyFont="1" quotePrefix="1">
      <alignment/>
      <protection/>
    </xf>
    <xf numFmtId="0" fontId="15" fillId="0" borderId="0" xfId="57" applyFont="1" applyBorder="1">
      <alignment/>
      <protection/>
    </xf>
    <xf numFmtId="173" fontId="15" fillId="0" borderId="0" xfId="57" applyNumberFormat="1" applyFont="1" applyBorder="1">
      <alignment/>
      <protection/>
    </xf>
    <xf numFmtId="173" fontId="15" fillId="0" borderId="0" xfId="57" applyNumberFormat="1" applyFont="1" applyBorder="1" applyAlignment="1">
      <alignment horizontal="right"/>
      <protection/>
    </xf>
    <xf numFmtId="0" fontId="12" fillId="0" borderId="36" xfId="57" applyFont="1" applyBorder="1">
      <alignment/>
      <protection/>
    </xf>
    <xf numFmtId="173" fontId="14" fillId="0" borderId="29" xfId="57" applyNumberFormat="1" applyFont="1" applyBorder="1" applyAlignment="1">
      <alignment horizontal="right" vertical="center" wrapText="1"/>
      <protection/>
    </xf>
    <xf numFmtId="173" fontId="14" fillId="35" borderId="29" xfId="57" applyNumberFormat="1" applyFont="1" applyFill="1" applyBorder="1" applyAlignment="1">
      <alignment horizontal="right" vertical="center" wrapText="1"/>
      <protection/>
    </xf>
    <xf numFmtId="173" fontId="15" fillId="0" borderId="29" xfId="57" applyNumberFormat="1" applyFont="1" applyBorder="1" applyAlignment="1">
      <alignment horizontal="right"/>
      <protection/>
    </xf>
    <xf numFmtId="0" fontId="4" fillId="0" borderId="29" xfId="57" applyBorder="1" applyAlignment="1">
      <alignment horizontal="right"/>
      <protection/>
    </xf>
    <xf numFmtId="173" fontId="14" fillId="0" borderId="36" xfId="57" applyNumberFormat="1" applyFont="1" applyBorder="1" applyAlignment="1">
      <alignment horizontal="right" vertical="center" wrapText="1"/>
      <protection/>
    </xf>
    <xf numFmtId="173" fontId="14" fillId="0" borderId="0" xfId="57" applyNumberFormat="1" applyFont="1" applyBorder="1" applyAlignment="1">
      <alignment horizontal="right" vertical="center" wrapText="1"/>
      <protection/>
    </xf>
    <xf numFmtId="173" fontId="14" fillId="0" borderId="29" xfId="57" applyNumberFormat="1" applyFont="1" applyFill="1" applyBorder="1" applyAlignment="1">
      <alignment horizontal="right" vertical="center" wrapText="1"/>
      <protection/>
    </xf>
    <xf numFmtId="173" fontId="15" fillId="0" borderId="29" xfId="57" applyNumberFormat="1" applyFont="1" applyFill="1" applyBorder="1" applyAlignment="1">
      <alignment horizontal="right"/>
      <protection/>
    </xf>
    <xf numFmtId="0" fontId="4" fillId="0" borderId="29" xfId="57" applyFill="1" applyBorder="1" applyAlignment="1">
      <alignment horizontal="right"/>
      <protection/>
    </xf>
    <xf numFmtId="0" fontId="10" fillId="0" borderId="10" xfId="57" applyFont="1" applyBorder="1" applyAlignment="1">
      <alignment vertical="top" wrapText="1"/>
      <protection/>
    </xf>
    <xf numFmtId="0" fontId="11" fillId="0" borderId="10" xfId="57" applyFont="1" applyBorder="1" applyAlignment="1">
      <alignment horizontal="right" vertical="top" wrapText="1"/>
      <protection/>
    </xf>
    <xf numFmtId="3" fontId="11" fillId="0" borderId="10" xfId="57" applyNumberFormat="1" applyFont="1" applyBorder="1" applyAlignment="1">
      <alignment horizontal="right" vertical="top" wrapText="1"/>
      <protection/>
    </xf>
    <xf numFmtId="0" fontId="11" fillId="0" borderId="10" xfId="57" applyFont="1" applyBorder="1" applyAlignment="1">
      <alignment vertical="top" wrapText="1"/>
      <protection/>
    </xf>
    <xf numFmtId="3" fontId="11" fillId="0" borderId="16" xfId="57" applyNumberFormat="1" applyFont="1" applyBorder="1" applyAlignment="1">
      <alignment vertical="top" wrapText="1"/>
      <protection/>
    </xf>
    <xf numFmtId="3" fontId="11" fillId="0" borderId="25" xfId="57" applyNumberFormat="1" applyFont="1" applyBorder="1" applyAlignment="1">
      <alignment vertical="top" wrapText="1"/>
      <protection/>
    </xf>
    <xf numFmtId="0" fontId="10" fillId="0" borderId="28" xfId="57" applyFont="1" applyBorder="1" applyAlignment="1">
      <alignment vertical="top" wrapText="1"/>
      <protection/>
    </xf>
    <xf numFmtId="0" fontId="12" fillId="0" borderId="29" xfId="57" applyFont="1" applyFill="1" applyBorder="1">
      <alignment/>
      <protection/>
    </xf>
    <xf numFmtId="0" fontId="15" fillId="0" borderId="0" xfId="57" applyFont="1" applyFill="1" applyBorder="1" applyAlignment="1">
      <alignment horizontal="left"/>
      <protection/>
    </xf>
    <xf numFmtId="0" fontId="20" fillId="35" borderId="16" xfId="0" applyFont="1" applyFill="1" applyBorder="1" applyAlignment="1">
      <alignment vertical="center" wrapText="1"/>
    </xf>
    <xf numFmtId="3" fontId="20" fillId="35" borderId="14" xfId="0" applyNumberFormat="1" applyFont="1" applyFill="1" applyBorder="1" applyAlignment="1">
      <alignment horizontal="right" vertical="center" wrapText="1"/>
    </xf>
    <xf numFmtId="0" fontId="20" fillId="35" borderId="14" xfId="0" applyFont="1" applyFill="1" applyBorder="1" applyAlignment="1">
      <alignment horizontal="right" vertical="center" wrapText="1"/>
    </xf>
    <xf numFmtId="0" fontId="20" fillId="35" borderId="14" xfId="0" applyFont="1" applyFill="1" applyBorder="1" applyAlignment="1">
      <alignment vertical="center" wrapText="1"/>
    </xf>
    <xf numFmtId="3" fontId="20" fillId="35" borderId="16" xfId="0" applyNumberFormat="1" applyFont="1" applyFill="1" applyBorder="1" applyAlignment="1">
      <alignment vertical="center" wrapText="1"/>
    </xf>
    <xf numFmtId="168" fontId="6" fillId="0" borderId="0" xfId="44" applyNumberFormat="1" applyFont="1" applyAlignment="1">
      <alignment/>
    </xf>
    <xf numFmtId="0" fontId="20" fillId="35" borderId="12" xfId="0" applyFont="1" applyFill="1" applyBorder="1" applyAlignment="1">
      <alignment vertical="center" wrapText="1"/>
    </xf>
    <xf numFmtId="0" fontId="20" fillId="36" borderId="14" xfId="0" applyFont="1" applyFill="1" applyBorder="1" applyAlignment="1">
      <alignment horizontal="right" vertical="center" wrapText="1"/>
    </xf>
    <xf numFmtId="3" fontId="20" fillId="36" borderId="14" xfId="0" applyNumberFormat="1" applyFont="1" applyFill="1" applyBorder="1" applyAlignment="1">
      <alignment horizontal="right" vertical="center" wrapText="1"/>
    </xf>
    <xf numFmtId="3" fontId="20" fillId="0" borderId="14" xfId="0" applyNumberFormat="1" applyFont="1" applyFill="1" applyBorder="1" applyAlignment="1">
      <alignment horizontal="right" vertical="center" wrapText="1"/>
    </xf>
    <xf numFmtId="0" fontId="20" fillId="0" borderId="14" xfId="0" applyFont="1" applyFill="1" applyBorder="1" applyAlignment="1">
      <alignment horizontal="right" vertical="center" wrapText="1"/>
    </xf>
    <xf numFmtId="0" fontId="0" fillId="0" borderId="16" xfId="0" applyFill="1" applyBorder="1" applyAlignment="1">
      <alignment vertical="center" wrapText="1"/>
    </xf>
    <xf numFmtId="6" fontId="20" fillId="0" borderId="10" xfId="0" applyNumberFormat="1" applyFont="1" applyBorder="1" applyAlignment="1">
      <alignment vertical="center" wrapText="1"/>
    </xf>
    <xf numFmtId="6" fontId="0" fillId="0" borderId="0" xfId="0" applyNumberFormat="1" applyAlignment="1">
      <alignment/>
    </xf>
    <xf numFmtId="164" fontId="4" fillId="0" borderId="0" xfId="0" applyNumberFormat="1" applyFont="1" applyFill="1" applyBorder="1" applyAlignment="1">
      <alignment/>
    </xf>
    <xf numFmtId="164" fontId="4" fillId="0" borderId="10" xfId="0" applyNumberFormat="1" applyFont="1" applyFill="1" applyBorder="1" applyAlignment="1">
      <alignment horizontal="right" vertical="top"/>
    </xf>
    <xf numFmtId="0" fontId="18" fillId="0" borderId="10" xfId="0" applyFont="1" applyFill="1" applyBorder="1" applyAlignment="1">
      <alignment horizontal="right" wrapText="1"/>
    </xf>
    <xf numFmtId="166" fontId="4" fillId="0" borderId="29" xfId="42" applyNumberFormat="1" applyFont="1" applyBorder="1" applyAlignment="1">
      <alignment vertical="top" wrapText="1"/>
    </xf>
    <xf numFmtId="9" fontId="4" fillId="0" borderId="29" xfId="61" applyFont="1" applyBorder="1" applyAlignment="1">
      <alignment horizontal="right" wrapText="1"/>
    </xf>
    <xf numFmtId="173" fontId="4" fillId="0" borderId="0" xfId="57" applyNumberFormat="1">
      <alignment/>
      <protection/>
    </xf>
    <xf numFmtId="173" fontId="4" fillId="0" borderId="0" xfId="57" applyNumberFormat="1" applyFont="1">
      <alignment/>
      <protection/>
    </xf>
    <xf numFmtId="0" fontId="4" fillId="0" borderId="0" xfId="57" applyFont="1" applyAlignment="1">
      <alignment wrapText="1"/>
      <protection/>
    </xf>
    <xf numFmtId="9" fontId="4" fillId="0" borderId="0" xfId="60" applyFont="1" applyAlignment="1">
      <alignment/>
    </xf>
    <xf numFmtId="166" fontId="4" fillId="0" borderId="0" xfId="42" applyNumberFormat="1" applyFont="1" applyAlignment="1">
      <alignment/>
    </xf>
    <xf numFmtId="3" fontId="0" fillId="0" borderId="0" xfId="0" applyNumberFormat="1" applyAlignment="1">
      <alignment/>
    </xf>
    <xf numFmtId="166" fontId="4" fillId="0" borderId="0" xfId="42" applyNumberFormat="1" applyFont="1" applyBorder="1" applyAlignment="1">
      <alignment/>
    </xf>
    <xf numFmtId="0" fontId="20" fillId="36" borderId="16" xfId="0" applyFont="1" applyFill="1" applyBorder="1" applyAlignment="1">
      <alignment vertical="center" wrapText="1"/>
    </xf>
    <xf numFmtId="44" fontId="20" fillId="0" borderId="16" xfId="44" applyFont="1" applyBorder="1" applyAlignment="1">
      <alignment vertical="center" wrapText="1"/>
    </xf>
    <xf numFmtId="166" fontId="4" fillId="0" borderId="0" xfId="42" applyNumberFormat="1" applyFont="1" applyBorder="1" applyAlignment="1">
      <alignment vertical="top" wrapText="1"/>
    </xf>
    <xf numFmtId="9" fontId="4" fillId="0" borderId="0" xfId="61" applyFont="1" applyBorder="1" applyAlignment="1">
      <alignment horizontal="right" wrapText="1"/>
    </xf>
    <xf numFmtId="166" fontId="4" fillId="0" borderId="29" xfId="42" applyNumberFormat="1" applyFont="1" applyBorder="1" applyAlignment="1">
      <alignment horizontal="left"/>
    </xf>
    <xf numFmtId="166" fontId="4" fillId="0" borderId="29" xfId="42" applyNumberFormat="1" applyFont="1" applyBorder="1" applyAlignment="1">
      <alignment horizontal="left" wrapText="1"/>
    </xf>
    <xf numFmtId="0" fontId="11" fillId="0" borderId="37" xfId="57" applyFont="1" applyBorder="1" applyAlignment="1">
      <alignment horizontal="left" vertical="top"/>
      <protection/>
    </xf>
    <xf numFmtId="0" fontId="4" fillId="0" borderId="0" xfId="57" applyAlignment="1">
      <alignment horizontal="left"/>
      <protection/>
    </xf>
    <xf numFmtId="9" fontId="4" fillId="0" borderId="0" xfId="57" applyNumberFormat="1">
      <alignment/>
      <protection/>
    </xf>
    <xf numFmtId="9" fontId="4" fillId="0" borderId="0" xfId="60" applyFont="1" applyAlignment="1">
      <alignment horizontal="right"/>
    </xf>
    <xf numFmtId="0" fontId="10" fillId="0" borderId="0" xfId="57" applyFont="1" applyBorder="1" applyAlignment="1">
      <alignment horizontal="center" vertical="top" wrapText="1"/>
      <protection/>
    </xf>
    <xf numFmtId="0" fontId="17" fillId="0" borderId="0" xfId="57" applyFont="1" applyAlignment="1">
      <alignment horizontal="left" wrapText="1"/>
      <protection/>
    </xf>
    <xf numFmtId="173" fontId="14" fillId="35" borderId="36" xfId="57" applyNumberFormat="1" applyFont="1" applyFill="1" applyBorder="1" applyAlignment="1">
      <alignment horizontal="right" vertical="center" wrapText="1"/>
      <protection/>
    </xf>
    <xf numFmtId="167" fontId="4" fillId="0" borderId="0" xfId="57" applyNumberFormat="1">
      <alignment/>
      <protection/>
    </xf>
    <xf numFmtId="0" fontId="10" fillId="0" borderId="37" xfId="57" applyFont="1" applyBorder="1" applyAlignment="1">
      <alignment horizontal="center" vertical="top" wrapText="1"/>
      <protection/>
    </xf>
    <xf numFmtId="0" fontId="11" fillId="0" borderId="28" xfId="57" applyFont="1" applyBorder="1" applyAlignment="1">
      <alignment horizontal="right" vertical="top" wrapText="1"/>
      <protection/>
    </xf>
    <xf numFmtId="0" fontId="10" fillId="0" borderId="28" xfId="57" applyFont="1" applyBorder="1" applyAlignment="1">
      <alignment horizontal="right" vertical="top" wrapText="1"/>
      <protection/>
    </xf>
    <xf numFmtId="180" fontId="14" fillId="0" borderId="29" xfId="57" applyNumberFormat="1" applyFont="1" applyFill="1" applyBorder="1" applyAlignment="1">
      <alignment horizontal="right" vertical="center" wrapText="1"/>
      <protection/>
    </xf>
    <xf numFmtId="0" fontId="50" fillId="0" borderId="16" xfId="53" applyBorder="1" applyAlignment="1">
      <alignment vertical="top" wrapText="1"/>
    </xf>
    <xf numFmtId="0" fontId="50" fillId="0" borderId="30" xfId="53" applyBorder="1" applyAlignment="1">
      <alignment vertical="top" wrapText="1"/>
    </xf>
    <xf numFmtId="173" fontId="14" fillId="0" borderId="36" xfId="57" applyNumberFormat="1" applyFont="1" applyFill="1" applyBorder="1" applyAlignment="1">
      <alignment horizontal="right" vertical="center" wrapText="1"/>
      <protection/>
    </xf>
    <xf numFmtId="0" fontId="21" fillId="0" borderId="0" xfId="0" applyFont="1" applyAlignment="1">
      <alignment/>
    </xf>
    <xf numFmtId="0" fontId="22" fillId="0" borderId="29" xfId="57" applyFont="1" applyBorder="1" applyAlignment="1">
      <alignment vertical="top" wrapText="1"/>
      <protection/>
    </xf>
    <xf numFmtId="0" fontId="18" fillId="0" borderId="28" xfId="0" applyFont="1" applyBorder="1" applyAlignment="1">
      <alignment vertical="center" wrapText="1"/>
    </xf>
    <xf numFmtId="0" fontId="4" fillId="0" borderId="29" xfId="57" applyFont="1" applyBorder="1" applyAlignment="1">
      <alignment vertical="top" wrapText="1"/>
      <protection/>
    </xf>
    <xf numFmtId="3" fontId="4" fillId="0" borderId="29" xfId="57" applyNumberFormat="1" applyFont="1" applyBorder="1" applyAlignment="1">
      <alignment vertical="top" wrapText="1"/>
      <protection/>
    </xf>
    <xf numFmtId="6" fontId="6" fillId="0" borderId="14" xfId="0" applyNumberFormat="1" applyFont="1" applyBorder="1" applyAlignment="1">
      <alignment vertical="center" wrapText="1"/>
    </xf>
    <xf numFmtId="0" fontId="6" fillId="0" borderId="14" xfId="0" applyFont="1" applyBorder="1" applyAlignment="1">
      <alignment horizontal="right" vertical="center" wrapText="1"/>
    </xf>
    <xf numFmtId="0" fontId="4" fillId="0" borderId="29" xfId="57" applyFont="1" applyBorder="1" applyAlignment="1">
      <alignment horizontal="right" vertical="top" wrapText="1"/>
      <protection/>
    </xf>
    <xf numFmtId="6" fontId="4" fillId="0" borderId="0" xfId="57" applyNumberFormat="1" applyFont="1">
      <alignment/>
      <protection/>
    </xf>
    <xf numFmtId="0" fontId="4" fillId="0" borderId="0" xfId="57" applyFont="1" applyBorder="1" applyAlignment="1">
      <alignment vertical="top" wrapText="1"/>
      <protection/>
    </xf>
    <xf numFmtId="6" fontId="4" fillId="0" borderId="0" xfId="57" applyNumberFormat="1" applyFont="1" applyBorder="1">
      <alignment/>
      <protection/>
    </xf>
    <xf numFmtId="0" fontId="22" fillId="0" borderId="28" xfId="57" applyFont="1" applyBorder="1" applyAlignment="1">
      <alignment vertical="top" wrapText="1"/>
      <protection/>
    </xf>
    <xf numFmtId="6" fontId="4" fillId="0" borderId="14" xfId="57" applyNumberFormat="1" applyFont="1" applyBorder="1">
      <alignment/>
      <protection/>
    </xf>
    <xf numFmtId="6" fontId="4" fillId="0" borderId="10" xfId="57" applyNumberFormat="1" applyFont="1" applyBorder="1">
      <alignment/>
      <protection/>
    </xf>
    <xf numFmtId="0" fontId="15" fillId="0" borderId="38" xfId="57" applyFont="1" applyBorder="1" applyAlignment="1">
      <alignment wrapText="1"/>
      <protection/>
    </xf>
    <xf numFmtId="0" fontId="15" fillId="0" borderId="36" xfId="57" applyFont="1" applyBorder="1" applyAlignment="1">
      <alignment wrapText="1"/>
      <protection/>
    </xf>
    <xf numFmtId="173" fontId="14" fillId="0" borderId="39" xfId="57" applyNumberFormat="1" applyFont="1" applyFill="1" applyBorder="1" applyAlignment="1">
      <alignment horizontal="right" vertical="center" wrapText="1"/>
      <protection/>
    </xf>
    <xf numFmtId="0" fontId="12" fillId="0" borderId="39" xfId="57" applyFont="1" applyFill="1" applyBorder="1">
      <alignment/>
      <protection/>
    </xf>
    <xf numFmtId="173" fontId="2" fillId="0" borderId="12" xfId="57" applyNumberFormat="1" applyFont="1" applyBorder="1" applyAlignment="1">
      <alignment horizontal="center"/>
      <protection/>
    </xf>
    <xf numFmtId="173" fontId="13" fillId="0" borderId="38" xfId="57" applyNumberFormat="1" applyFont="1" applyBorder="1" applyAlignment="1">
      <alignment horizontal="center"/>
      <protection/>
    </xf>
    <xf numFmtId="0" fontId="2" fillId="0" borderId="31" xfId="57" applyFont="1" applyBorder="1" applyAlignment="1">
      <alignment horizontal="center"/>
      <protection/>
    </xf>
    <xf numFmtId="0" fontId="13" fillId="0" borderId="40" xfId="57" applyFont="1" applyBorder="1" applyAlignment="1">
      <alignment horizontal="center"/>
      <protection/>
    </xf>
    <xf numFmtId="0" fontId="11" fillId="0" borderId="37" xfId="57" applyFont="1" applyBorder="1" applyAlignment="1">
      <alignment wrapText="1"/>
      <protection/>
    </xf>
    <xf numFmtId="0" fontId="10" fillId="0" borderId="41" xfId="57" applyFont="1" applyBorder="1" applyAlignment="1">
      <alignment vertical="top" wrapText="1"/>
      <protection/>
    </xf>
    <xf numFmtId="0" fontId="10" fillId="0" borderId="42" xfId="57" applyFont="1" applyBorder="1" applyAlignment="1">
      <alignment vertical="top" wrapText="1"/>
      <protection/>
    </xf>
    <xf numFmtId="0" fontId="11" fillId="0" borderId="41" xfId="57" applyFont="1" applyBorder="1" applyAlignment="1">
      <alignment horizontal="right" vertical="top" wrapText="1"/>
      <protection/>
    </xf>
    <xf numFmtId="0" fontId="11" fillId="0" borderId="42" xfId="57" applyFont="1" applyBorder="1" applyAlignment="1">
      <alignment horizontal="right" vertical="top" wrapText="1"/>
      <protection/>
    </xf>
    <xf numFmtId="0" fontId="11" fillId="0" borderId="41" xfId="57" applyFont="1" applyBorder="1" applyAlignment="1">
      <alignment vertical="top" wrapText="1"/>
      <protection/>
    </xf>
    <xf numFmtId="0" fontId="11" fillId="0" borderId="42" xfId="57" applyFont="1" applyBorder="1" applyAlignment="1">
      <alignment vertical="top" wrapText="1"/>
      <protection/>
    </xf>
    <xf numFmtId="0" fontId="10" fillId="0" borderId="15" xfId="57" applyFont="1" applyBorder="1" applyAlignment="1">
      <alignment vertical="top" wrapText="1"/>
      <protection/>
    </xf>
    <xf numFmtId="0" fontId="11" fillId="0" borderId="15" xfId="57" applyFont="1" applyBorder="1" applyAlignment="1">
      <alignment horizontal="right" vertical="top" wrapText="1"/>
      <protection/>
    </xf>
    <xf numFmtId="0" fontId="11" fillId="0" borderId="15" xfId="57" applyFont="1" applyBorder="1" applyAlignment="1">
      <alignment vertical="top" wrapText="1"/>
      <protection/>
    </xf>
    <xf numFmtId="0" fontId="10" fillId="0" borderId="23" xfId="57" applyFont="1" applyBorder="1" applyAlignment="1">
      <alignment vertical="top" wrapText="1"/>
      <protection/>
    </xf>
    <xf numFmtId="0" fontId="11" fillId="0" borderId="23" xfId="57" applyFont="1" applyBorder="1" applyAlignment="1">
      <alignment horizontal="right" vertical="top" wrapText="1"/>
      <protection/>
    </xf>
    <xf numFmtId="0" fontId="11" fillId="0" borderId="23" xfId="57" applyFont="1" applyBorder="1" applyAlignment="1">
      <alignment vertical="top" wrapText="1"/>
      <protection/>
    </xf>
    <xf numFmtId="3" fontId="11" fillId="0" borderId="23" xfId="57" applyNumberFormat="1" applyFont="1" applyBorder="1" applyAlignment="1">
      <alignment horizontal="right" vertical="top" wrapText="1"/>
      <protection/>
    </xf>
    <xf numFmtId="3" fontId="11" fillId="0" borderId="42" xfId="57" applyNumberFormat="1" applyFont="1" applyBorder="1" applyAlignment="1">
      <alignment horizontal="right" vertical="top" wrapText="1"/>
      <protection/>
    </xf>
    <xf numFmtId="3" fontId="11" fillId="0" borderId="15" xfId="57" applyNumberFormat="1" applyFont="1" applyBorder="1" applyAlignment="1">
      <alignment horizontal="right" vertical="top" wrapText="1"/>
      <protection/>
    </xf>
    <xf numFmtId="0" fontId="19" fillId="0" borderId="23" xfId="0" applyFont="1" applyBorder="1" applyAlignment="1">
      <alignment vertical="center" wrapText="1"/>
    </xf>
    <xf numFmtId="0" fontId="19" fillId="0" borderId="42" xfId="0" applyFont="1" applyBorder="1" applyAlignment="1">
      <alignment vertical="center" wrapText="1"/>
    </xf>
    <xf numFmtId="3" fontId="20" fillId="0" borderId="23" xfId="0" applyNumberFormat="1" applyFont="1" applyFill="1" applyBorder="1" applyAlignment="1">
      <alignment horizontal="right" vertical="center" wrapText="1"/>
    </xf>
    <xf numFmtId="3" fontId="20" fillId="0" borderId="15" xfId="0" applyNumberFormat="1" applyFont="1" applyFill="1" applyBorder="1" applyAlignment="1">
      <alignment horizontal="right" vertical="center" wrapText="1"/>
    </xf>
    <xf numFmtId="3" fontId="20" fillId="0" borderId="13" xfId="0" applyNumberFormat="1" applyFont="1" applyFill="1" applyBorder="1" applyAlignment="1">
      <alignment horizontal="right" vertical="center" wrapText="1"/>
    </xf>
    <xf numFmtId="0" fontId="20" fillId="0" borderId="23" xfId="0" applyFont="1" applyBorder="1" applyAlignment="1">
      <alignment vertical="center" wrapText="1"/>
    </xf>
    <xf numFmtId="0" fontId="20" fillId="0" borderId="15" xfId="0" applyFont="1" applyBorder="1" applyAlignment="1">
      <alignment vertical="center" wrapText="1"/>
    </xf>
    <xf numFmtId="0" fontId="20" fillId="0" borderId="13" xfId="0" applyFont="1" applyBorder="1" applyAlignment="1">
      <alignment vertical="center" wrapText="1"/>
    </xf>
    <xf numFmtId="3" fontId="20" fillId="0" borderId="23" xfId="0" applyNumberFormat="1" applyFont="1" applyBorder="1" applyAlignment="1">
      <alignment horizontal="right" vertical="center" wrapText="1"/>
    </xf>
    <xf numFmtId="3" fontId="20" fillId="0" borderId="15" xfId="0" applyNumberFormat="1" applyFont="1" applyBorder="1" applyAlignment="1">
      <alignment horizontal="right" vertical="center" wrapText="1"/>
    </xf>
    <xf numFmtId="3" fontId="20" fillId="0" borderId="42" xfId="0" applyNumberFormat="1" applyFont="1" applyBorder="1" applyAlignment="1">
      <alignment horizontal="right" vertical="center" wrapText="1"/>
    </xf>
    <xf numFmtId="0" fontId="20" fillId="0" borderId="42" xfId="0" applyFont="1" applyBorder="1" applyAlignment="1">
      <alignment vertical="center" wrapText="1"/>
    </xf>
    <xf numFmtId="0" fontId="20" fillId="0" borderId="41" xfId="0" applyFont="1" applyBorder="1" applyAlignment="1">
      <alignment vertical="center" wrapText="1"/>
    </xf>
    <xf numFmtId="3" fontId="20" fillId="0" borderId="13" xfId="0" applyNumberFormat="1" applyFont="1" applyBorder="1" applyAlignment="1">
      <alignment horizontal="right" vertical="center" wrapText="1"/>
    </xf>
    <xf numFmtId="0" fontId="19" fillId="0" borderId="15" xfId="0" applyFont="1" applyBorder="1" applyAlignment="1">
      <alignment vertical="center" wrapText="1"/>
    </xf>
    <xf numFmtId="0" fontId="20" fillId="0" borderId="23" xfId="0" applyFont="1" applyBorder="1" applyAlignment="1">
      <alignment horizontal="right" vertical="center" wrapText="1"/>
    </xf>
    <xf numFmtId="0" fontId="20" fillId="0" borderId="15" xfId="0" applyFont="1" applyBorder="1" applyAlignment="1">
      <alignment horizontal="right" vertical="center" wrapText="1"/>
    </xf>
    <xf numFmtId="0" fontId="20" fillId="0" borderId="42" xfId="0" applyFont="1" applyBorder="1" applyAlignment="1">
      <alignment horizontal="right" vertical="center" wrapText="1"/>
    </xf>
    <xf numFmtId="0" fontId="20" fillId="0" borderId="2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1" xfId="0" applyFont="1" applyBorder="1" applyAlignment="1">
      <alignment horizontal="right" vertical="center" wrapText="1"/>
    </xf>
    <xf numFmtId="0" fontId="20" fillId="35" borderId="23" xfId="0" applyFont="1" applyFill="1" applyBorder="1" applyAlignment="1">
      <alignment vertical="center" wrapText="1"/>
    </xf>
    <xf numFmtId="0" fontId="20" fillId="35" borderId="15" xfId="0" applyFont="1" applyFill="1" applyBorder="1" applyAlignment="1">
      <alignment vertical="center" wrapText="1"/>
    </xf>
    <xf numFmtId="0" fontId="20" fillId="35" borderId="13" xfId="0" applyFont="1" applyFill="1" applyBorder="1" applyAlignment="1">
      <alignment vertical="center" wrapText="1"/>
    </xf>
    <xf numFmtId="0" fontId="19" fillId="0" borderId="41" xfId="0" applyFont="1" applyBorder="1" applyAlignment="1">
      <alignment vertical="center" wrapText="1"/>
    </xf>
    <xf numFmtId="3" fontId="20" fillId="0" borderId="41" xfId="0" applyNumberFormat="1" applyFont="1" applyBorder="1" applyAlignment="1">
      <alignment horizontal="right" vertical="center" wrapText="1"/>
    </xf>
    <xf numFmtId="0" fontId="19" fillId="0" borderId="23" xfId="0" applyFont="1" applyBorder="1" applyAlignment="1">
      <alignment horizontal="left" vertical="center" wrapText="1"/>
    </xf>
    <xf numFmtId="0" fontId="19" fillId="0" borderId="42" xfId="0" applyFont="1" applyBorder="1" applyAlignment="1">
      <alignment horizontal="left" vertical="center" wrapText="1"/>
    </xf>
    <xf numFmtId="0" fontId="50" fillId="0" borderId="23" xfId="53" applyBorder="1" applyAlignment="1">
      <alignment vertical="center" wrapText="1"/>
    </xf>
    <xf numFmtId="0" fontId="50" fillId="0" borderId="42" xfId="53" applyBorder="1" applyAlignment="1">
      <alignment vertical="center" wrapText="1"/>
    </xf>
    <xf numFmtId="173" fontId="2" fillId="0" borderId="29" xfId="57" applyNumberFormat="1" applyFont="1" applyBorder="1" applyAlignment="1">
      <alignment horizontal="center"/>
      <protection/>
    </xf>
    <xf numFmtId="173" fontId="13" fillId="0" borderId="29" xfId="57" applyNumberFormat="1" applyFont="1" applyBorder="1" applyAlignment="1">
      <alignment horizontal="center"/>
      <protection/>
    </xf>
    <xf numFmtId="0" fontId="11" fillId="0" borderId="37" xfId="57" applyFont="1" applyBorder="1" applyAlignment="1">
      <alignment horizontal="left" vertical="top"/>
      <protection/>
    </xf>
    <xf numFmtId="0" fontId="11" fillId="0" borderId="0" xfId="57" applyFont="1" applyBorder="1" applyAlignment="1">
      <alignment horizontal="left" vertical="top"/>
      <protection/>
    </xf>
    <xf numFmtId="0" fontId="10" fillId="0" borderId="37" xfId="57" applyFont="1" applyBorder="1" applyAlignment="1">
      <alignment horizontal="center" vertical="top" wrapText="1"/>
      <protection/>
    </xf>
    <xf numFmtId="0" fontId="10" fillId="0" borderId="0" xfId="57" applyFont="1" applyBorder="1" applyAlignment="1">
      <alignment horizontal="center" vertical="top" wrapText="1"/>
      <protection/>
    </xf>
    <xf numFmtId="0" fontId="15" fillId="0" borderId="0" xfId="57" applyFont="1" applyAlignment="1">
      <alignment horizontal="left" wrapText="1"/>
      <protection/>
    </xf>
    <xf numFmtId="0" fontId="17" fillId="0" borderId="0" xfId="57" applyFont="1" applyAlignment="1">
      <alignment horizontal="left" wrapText="1"/>
      <protection/>
    </xf>
    <xf numFmtId="0" fontId="21" fillId="0" borderId="0" xfId="0" applyFont="1" applyAlignment="1">
      <alignment horizontal="left" wrapText="1"/>
    </xf>
    <xf numFmtId="0" fontId="6" fillId="0" borderId="23" xfId="0" applyFont="1" applyFill="1" applyBorder="1" applyAlignment="1">
      <alignment horizontal="center" wrapText="1"/>
    </xf>
    <xf numFmtId="0" fontId="6" fillId="0" borderId="15" xfId="0" applyFont="1" applyFill="1" applyBorder="1" applyAlignment="1">
      <alignment horizontal="center" wrapText="1"/>
    </xf>
    <xf numFmtId="0" fontId="6" fillId="0" borderId="13" xfId="0" applyFont="1" applyFill="1" applyBorder="1" applyAlignment="1">
      <alignment horizontal="center" wrapText="1"/>
    </xf>
    <xf numFmtId="164" fontId="6" fillId="0" borderId="27" xfId="0" applyNumberFormat="1" applyFont="1" applyFill="1" applyBorder="1" applyAlignment="1">
      <alignment horizontal="right" wrapText="1"/>
    </xf>
    <xf numFmtId="164" fontId="6" fillId="0" borderId="28" xfId="0" applyNumberFormat="1" applyFont="1" applyFill="1" applyBorder="1" applyAlignment="1">
      <alignment horizontal="right" wrapText="1"/>
    </xf>
    <xf numFmtId="164" fontId="6" fillId="34" borderId="23" xfId="0" applyNumberFormat="1" applyFont="1" applyFill="1" applyBorder="1" applyAlignment="1">
      <alignment horizontal="right" wrapText="1"/>
    </xf>
    <xf numFmtId="164" fontId="6" fillId="34" borderId="13" xfId="0" applyNumberFormat="1" applyFont="1" applyFill="1" applyBorder="1" applyAlignment="1">
      <alignment horizontal="right" wrapText="1"/>
    </xf>
    <xf numFmtId="165" fontId="6" fillId="34" borderId="24" xfId="42" applyNumberFormat="1" applyFont="1" applyFill="1" applyBorder="1" applyAlignment="1">
      <alignment horizontal="center" wrapText="1"/>
    </xf>
    <xf numFmtId="165" fontId="6" fillId="34" borderId="25" xfId="42" applyNumberFormat="1" applyFont="1" applyFill="1" applyBorder="1" applyAlignment="1">
      <alignment horizontal="center" wrapText="1"/>
    </xf>
    <xf numFmtId="165" fontId="6" fillId="34" borderId="26" xfId="42" applyNumberFormat="1" applyFont="1" applyFill="1" applyBorder="1" applyAlignment="1">
      <alignment horizontal="center" wrapText="1"/>
    </xf>
    <xf numFmtId="165" fontId="6" fillId="34" borderId="14" xfId="42" applyNumberFormat="1" applyFont="1" applyFill="1" applyBorder="1" applyAlignment="1">
      <alignment horizontal="center" wrapText="1"/>
    </xf>
    <xf numFmtId="0" fontId="5" fillId="33" borderId="27" xfId="0" applyFont="1" applyFill="1" applyBorder="1" applyAlignment="1">
      <alignment horizontal="left" vertical="top" wrapText="1"/>
    </xf>
    <xf numFmtId="0" fontId="5" fillId="33" borderId="31" xfId="0" applyFont="1" applyFill="1" applyBorder="1" applyAlignment="1">
      <alignment horizontal="left" vertical="top" wrapText="1"/>
    </xf>
    <xf numFmtId="0" fontId="5" fillId="33" borderId="28"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iropractic-uk.co.uk/" TargetMode="External" /><Relationship Id="rId2" Type="http://schemas.openxmlformats.org/officeDocument/2006/relationships/hyperlink" Target="http://www.bda.org/" TargetMode="External" /><Relationship Id="rId3" Type="http://schemas.openxmlformats.org/officeDocument/2006/relationships/hyperlink" Target="http://www.bacdt.org.uk/" TargetMode="External" /><Relationship Id="rId4" Type="http://schemas.openxmlformats.org/officeDocument/2006/relationships/hyperlink" Target="http://www.bsdht.org.uk/" TargetMode="External" /><Relationship Id="rId5" Type="http://schemas.openxmlformats.org/officeDocument/2006/relationships/hyperlink" Target="http://badn.org.uk/" TargetMode="External" /><Relationship Id="rId6" Type="http://schemas.openxmlformats.org/officeDocument/2006/relationships/hyperlink" Target="http://www.dta-uk.org/" TargetMode="External" /><Relationship Id="rId7" Type="http://schemas.openxmlformats.org/officeDocument/2006/relationships/hyperlink" Target="http://www.bsdht.org.uk/" TargetMode="External" /><Relationship Id="rId8" Type="http://schemas.openxmlformats.org/officeDocument/2006/relationships/hyperlink" Target="http://orthodontic-ong.org/" TargetMode="External" /><Relationship Id="rId9" Type="http://schemas.openxmlformats.org/officeDocument/2006/relationships/hyperlink" Target="http://bma.org.uk/" TargetMode="External" /><Relationship Id="rId10" Type="http://schemas.openxmlformats.org/officeDocument/2006/relationships/hyperlink" Target="http://www.college-optometrists.org/" TargetMode="External" /><Relationship Id="rId11" Type="http://schemas.openxmlformats.org/officeDocument/2006/relationships/hyperlink" Target="http://www.aop.org.uk/" TargetMode="External" /><Relationship Id="rId12" Type="http://schemas.openxmlformats.org/officeDocument/2006/relationships/hyperlink" Target="http://www.osteopathy.org/" TargetMode="External" /><Relationship Id="rId13" Type="http://schemas.openxmlformats.org/officeDocument/2006/relationships/hyperlink" Target="http://www.rpharms.com/" TargetMode="External" /><Relationship Id="rId14" Type="http://schemas.openxmlformats.org/officeDocument/2006/relationships/hyperlink" Target="http://www.aptuk.org/" TargetMode="External" /><Relationship Id="rId15" Type="http://schemas.openxmlformats.org/officeDocument/2006/relationships/hyperlink" Target="http://baat.org/" TargetMode="External" /><Relationship Id="rId16" Type="http://schemas.openxmlformats.org/officeDocument/2006/relationships/hyperlink" Target="http://badth.org.uk/" TargetMode="External" /><Relationship Id="rId17" Type="http://schemas.openxmlformats.org/officeDocument/2006/relationships/hyperlink" Target="http://www.bamt.org/" TargetMode="External" /><Relationship Id="rId18" Type="http://schemas.openxmlformats.org/officeDocument/2006/relationships/hyperlink" Target="http://www.ibms.org/" TargetMode="External" /><Relationship Id="rId19" Type="http://schemas.openxmlformats.org/officeDocument/2006/relationships/hyperlink" Target="http://www.scpod.org/" TargetMode="External" /><Relationship Id="rId20" Type="http://schemas.openxmlformats.org/officeDocument/2006/relationships/hyperlink" Target="http://www.bcha-uk.org/" TargetMode="External" /><Relationship Id="rId21" Type="http://schemas.openxmlformats.org/officeDocument/2006/relationships/hyperlink" Target="http://www.iocp.org.uk/" TargetMode="External" /><Relationship Id="rId22" Type="http://schemas.openxmlformats.org/officeDocument/2006/relationships/hyperlink" Target="http://www.thealliancepsp.com/" TargetMode="External" /><Relationship Id="rId23" Type="http://schemas.openxmlformats.org/officeDocument/2006/relationships/hyperlink" Target="http://www.assclinsci.org/" TargetMode="External" /><Relationship Id="rId24" Type="http://schemas.openxmlformats.org/officeDocument/2006/relationships/hyperlink" Target="http://www.bda.uk.com/" TargetMode="External" /><Relationship Id="rId25" Type="http://schemas.openxmlformats.org/officeDocument/2006/relationships/hyperlink" Target="http://www.bshaa.com/" TargetMode="External" /><Relationship Id="rId26" Type="http://schemas.openxmlformats.org/officeDocument/2006/relationships/hyperlink" Target="http://www.cot.co.uk/" TargetMode="External" /><Relationship Id="rId27" Type="http://schemas.openxmlformats.org/officeDocument/2006/relationships/hyperlink" Target="http://www.codp.org.uk/" TargetMode="External" /><Relationship Id="rId28" Type="http://schemas.openxmlformats.org/officeDocument/2006/relationships/hyperlink" Target="http://www.afpp.org.uk/" TargetMode="External" /><Relationship Id="rId29" Type="http://schemas.openxmlformats.org/officeDocument/2006/relationships/hyperlink" Target="http://www.orthoptics.org.uk/" TargetMode="External" /><Relationship Id="rId30" Type="http://schemas.openxmlformats.org/officeDocument/2006/relationships/hyperlink" Target="https://www.collegeofparamedics.co.uk/" TargetMode="External" /><Relationship Id="rId31" Type="http://schemas.openxmlformats.org/officeDocument/2006/relationships/hyperlink" Target="http://www.csp.org.uk/" TargetMode="External" /><Relationship Id="rId32" Type="http://schemas.openxmlformats.org/officeDocument/2006/relationships/hyperlink" Target="http://www.bapo.com/" TargetMode="External" /><Relationship Id="rId33" Type="http://schemas.openxmlformats.org/officeDocument/2006/relationships/hyperlink" Target="http://www.sor.org/" TargetMode="External" /><Relationship Id="rId34" Type="http://schemas.openxmlformats.org/officeDocument/2006/relationships/hyperlink" Target="http://www.rcslt.org/" TargetMode="External" /><Relationship Id="rId35" Type="http://schemas.openxmlformats.org/officeDocument/2006/relationships/hyperlink" Target="http://www.bps.org.uk/" TargetMode="External" /><Relationship Id="rId36" Type="http://schemas.openxmlformats.org/officeDocument/2006/relationships/hyperlink" Target="http://www.aep.org.uk/" TargetMode="External" /><Relationship Id="rId37" Type="http://schemas.openxmlformats.org/officeDocument/2006/relationships/hyperlink" Target="http://www.rcn.org.uk/" TargetMode="External" /><Relationship Id="rId38" Type="http://schemas.openxmlformats.org/officeDocument/2006/relationships/hyperlink" Target="http://www.rcm.org.uk/" TargetMode="External" /><Relationship Id="rId39" Type="http://schemas.openxmlformats.org/officeDocument/2006/relationships/hyperlink" Target="http://www.psni.org.uk/" TargetMode="External" /><Relationship Id="rId40" Type="http://schemas.openxmlformats.org/officeDocument/2006/relationships/hyperlink" Target="http://www.abdo.org.uk/" TargetMode="External" /><Relationship Id="rId41" Type="http://schemas.openxmlformats.org/officeDocument/2006/relationships/hyperlink" Target="http://www.fodo.com/" TargetMode="External" /><Relationship Id="rId4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10"/>
  <sheetViews>
    <sheetView zoomScalePageLayoutView="0" workbookViewId="0" topLeftCell="A1">
      <selection activeCell="A1" sqref="A1"/>
    </sheetView>
  </sheetViews>
  <sheetFormatPr defaultColWidth="7.10546875" defaultRowHeight="15"/>
  <cols>
    <col min="1" max="1" width="28.77734375" style="78" customWidth="1"/>
    <col min="2" max="4" width="8.88671875" style="78" customWidth="1"/>
    <col min="5" max="5" width="3.77734375" style="78" customWidth="1"/>
    <col min="6" max="8" width="8.88671875" style="78" customWidth="1"/>
    <col min="9" max="16384" width="7.10546875" style="78" customWidth="1"/>
  </cols>
  <sheetData>
    <row r="1" spans="1:8" ht="12.75">
      <c r="A1" s="94" t="s">
        <v>199</v>
      </c>
      <c r="B1" s="95"/>
      <c r="C1" s="95"/>
      <c r="D1" s="95"/>
      <c r="E1" s="95"/>
      <c r="F1" s="95"/>
      <c r="G1" s="96"/>
      <c r="H1" s="97" t="s">
        <v>200</v>
      </c>
    </row>
    <row r="2" spans="1:8" ht="13.5" thickBot="1">
      <c r="A2" s="113"/>
      <c r="B2" s="114"/>
      <c r="C2" s="114"/>
      <c r="D2" s="114"/>
      <c r="E2" s="114"/>
      <c r="F2" s="114"/>
      <c r="G2" s="114"/>
      <c r="H2" s="114"/>
    </row>
    <row r="3" spans="1:8" ht="36.75" thickBot="1">
      <c r="A3" s="115" t="s">
        <v>239</v>
      </c>
      <c r="B3" s="229" t="s">
        <v>240</v>
      </c>
      <c r="C3" s="229"/>
      <c r="D3" s="229"/>
      <c r="E3" s="229"/>
      <c r="F3" s="229"/>
      <c r="G3" s="229"/>
      <c r="H3" s="229"/>
    </row>
    <row r="4" spans="1:8" ht="12.75">
      <c r="A4" s="95"/>
      <c r="B4" s="230" t="s">
        <v>202</v>
      </c>
      <c r="C4" s="230"/>
      <c r="D4" s="230"/>
      <c r="E4" s="95"/>
      <c r="F4" s="230" t="s">
        <v>203</v>
      </c>
      <c r="G4" s="230"/>
      <c r="H4" s="230"/>
    </row>
    <row r="5" spans="1:8" ht="13.5" thickBot="1">
      <c r="A5" s="116" t="s">
        <v>204</v>
      </c>
      <c r="B5" s="117" t="s">
        <v>205</v>
      </c>
      <c r="C5" s="117" t="s">
        <v>206</v>
      </c>
      <c r="D5" s="117" t="s">
        <v>207</v>
      </c>
      <c r="E5" s="118"/>
      <c r="F5" s="117" t="s">
        <v>205</v>
      </c>
      <c r="G5" s="117" t="s">
        <v>206</v>
      </c>
      <c r="H5" s="117" t="s">
        <v>207</v>
      </c>
    </row>
    <row r="6" spans="1:8" ht="13.5" thickTop="1">
      <c r="A6" s="116" t="s">
        <v>208</v>
      </c>
      <c r="B6" s="119"/>
      <c r="C6" s="119"/>
      <c r="D6" s="119"/>
      <c r="E6" s="119"/>
      <c r="F6" s="119"/>
      <c r="G6" s="119"/>
      <c r="H6" s="119"/>
    </row>
    <row r="7" spans="1:8" ht="12.75">
      <c r="A7" s="95" t="s">
        <v>209</v>
      </c>
      <c r="B7" s="120">
        <v>52000</v>
      </c>
      <c r="C7" s="120">
        <v>10000</v>
      </c>
      <c r="D7" s="120">
        <v>41000</v>
      </c>
      <c r="E7" s="121"/>
      <c r="F7" s="120">
        <v>151000</v>
      </c>
      <c r="G7" s="120">
        <v>151000</v>
      </c>
      <c r="H7" s="120" t="s">
        <v>210</v>
      </c>
    </row>
    <row r="8" spans="1:8" ht="12.75">
      <c r="A8" s="95" t="s">
        <v>211</v>
      </c>
      <c r="B8" s="120">
        <v>6000</v>
      </c>
      <c r="C8" s="120">
        <v>1000</v>
      </c>
      <c r="D8" s="120">
        <v>5000</v>
      </c>
      <c r="E8" s="121"/>
      <c r="F8" s="120">
        <v>21000</v>
      </c>
      <c r="G8" s="120">
        <v>21000</v>
      </c>
      <c r="H8" s="120" t="s">
        <v>210</v>
      </c>
    </row>
    <row r="9" spans="1:8" ht="12.75">
      <c r="A9" s="95" t="s">
        <v>212</v>
      </c>
      <c r="B9" s="120">
        <v>23000</v>
      </c>
      <c r="C9" s="120">
        <v>16000</v>
      </c>
      <c r="D9" s="120">
        <v>7000</v>
      </c>
      <c r="E9" s="121"/>
      <c r="F9" s="120">
        <v>10000</v>
      </c>
      <c r="G9" s="120">
        <v>10000</v>
      </c>
      <c r="H9" s="120" t="s">
        <v>210</v>
      </c>
    </row>
    <row r="10" spans="1:8" ht="12.75">
      <c r="A10" s="95" t="s">
        <v>213</v>
      </c>
      <c r="B10" s="120">
        <v>9000</v>
      </c>
      <c r="C10" s="120">
        <v>7000</v>
      </c>
      <c r="D10" s="120">
        <v>2000</v>
      </c>
      <c r="E10" s="121"/>
      <c r="F10" s="120" t="s">
        <v>216</v>
      </c>
      <c r="G10" s="120" t="s">
        <v>216</v>
      </c>
      <c r="H10" s="120" t="s">
        <v>210</v>
      </c>
    </row>
    <row r="11" spans="1:8" ht="12.75">
      <c r="A11" s="95" t="s">
        <v>214</v>
      </c>
      <c r="B11" s="120">
        <v>22000</v>
      </c>
      <c r="C11" s="120">
        <v>1000</v>
      </c>
      <c r="D11" s="120">
        <v>21000</v>
      </c>
      <c r="E11" s="121"/>
      <c r="F11" s="120">
        <v>7000</v>
      </c>
      <c r="G11" s="120">
        <v>7000</v>
      </c>
      <c r="H11" s="120" t="s">
        <v>210</v>
      </c>
    </row>
    <row r="12" spans="1:8" ht="12.75">
      <c r="A12" s="95"/>
      <c r="B12" s="121"/>
      <c r="C12" s="121"/>
      <c r="D12" s="121"/>
      <c r="E12" s="121"/>
      <c r="F12" s="121"/>
      <c r="G12" s="121"/>
      <c r="H12" s="120"/>
    </row>
    <row r="13" spans="1:8" ht="12.75">
      <c r="A13" s="95" t="s">
        <v>215</v>
      </c>
      <c r="B13" s="120">
        <v>16000</v>
      </c>
      <c r="C13" s="120">
        <v>12000</v>
      </c>
      <c r="D13" s="120">
        <v>4000</v>
      </c>
      <c r="E13" s="121"/>
      <c r="F13" s="120">
        <v>77000</v>
      </c>
      <c r="G13" s="120">
        <v>77000</v>
      </c>
      <c r="H13" s="120" t="s">
        <v>210</v>
      </c>
    </row>
    <row r="14" spans="1:8" ht="12.75">
      <c r="A14" s="95"/>
      <c r="B14" s="121"/>
      <c r="C14" s="121"/>
      <c r="D14" s="121"/>
      <c r="E14" s="121"/>
      <c r="F14" s="121"/>
      <c r="G14" s="121"/>
      <c r="H14" s="120"/>
    </row>
    <row r="15" spans="1:8" ht="12.75">
      <c r="A15" s="116" t="s">
        <v>217</v>
      </c>
      <c r="B15" s="121"/>
      <c r="C15" s="121"/>
      <c r="D15" s="121"/>
      <c r="E15" s="121"/>
      <c r="F15" s="121"/>
      <c r="G15" s="121"/>
      <c r="H15" s="120"/>
    </row>
    <row r="16" spans="1:8" ht="12.75">
      <c r="A16" s="116" t="s">
        <v>218</v>
      </c>
      <c r="B16" s="121"/>
      <c r="C16" s="121"/>
      <c r="D16" s="121"/>
      <c r="E16" s="121"/>
      <c r="F16" s="121"/>
      <c r="G16" s="121"/>
      <c r="H16" s="120"/>
    </row>
    <row r="17" spans="1:8" ht="12.75">
      <c r="A17" s="95" t="s">
        <v>219</v>
      </c>
      <c r="B17" s="120">
        <v>65000</v>
      </c>
      <c r="C17" s="120">
        <v>63000</v>
      </c>
      <c r="D17" s="120">
        <v>2000</v>
      </c>
      <c r="E17" s="121"/>
      <c r="F17" s="120">
        <v>339000</v>
      </c>
      <c r="G17" s="120">
        <v>339000</v>
      </c>
      <c r="H17" s="120" t="s">
        <v>210</v>
      </c>
    </row>
    <row r="18" spans="1:8" ht="12.75">
      <c r="A18" s="95" t="s">
        <v>220</v>
      </c>
      <c r="B18" s="120">
        <v>1000</v>
      </c>
      <c r="C18" s="120">
        <v>1000</v>
      </c>
      <c r="D18" s="120" t="s">
        <v>210</v>
      </c>
      <c r="E18" s="121"/>
      <c r="F18" s="120">
        <v>27000</v>
      </c>
      <c r="G18" s="120">
        <v>27000</v>
      </c>
      <c r="H18" s="120" t="s">
        <v>210</v>
      </c>
    </row>
    <row r="19" spans="1:8" ht="12.75">
      <c r="A19" s="95" t="s">
        <v>221</v>
      </c>
      <c r="B19" s="120" t="s">
        <v>216</v>
      </c>
      <c r="C19" s="120" t="s">
        <v>216</v>
      </c>
      <c r="D19" s="120" t="s">
        <v>210</v>
      </c>
      <c r="E19" s="121"/>
      <c r="F19" s="120">
        <v>17000</v>
      </c>
      <c r="G19" s="120">
        <v>17000</v>
      </c>
      <c r="H19" s="120" t="s">
        <v>210</v>
      </c>
    </row>
    <row r="20" spans="1:8" ht="12.75">
      <c r="A20" s="95" t="s">
        <v>222</v>
      </c>
      <c r="B20" s="120">
        <v>3000</v>
      </c>
      <c r="C20" s="120">
        <v>3000</v>
      </c>
      <c r="D20" s="120" t="s">
        <v>210</v>
      </c>
      <c r="E20" s="121"/>
      <c r="F20" s="120">
        <v>17000</v>
      </c>
      <c r="G20" s="120">
        <v>17000</v>
      </c>
      <c r="H20" s="120" t="s">
        <v>210</v>
      </c>
    </row>
    <row r="21" spans="1:8" ht="12.75">
      <c r="A21" s="95" t="s">
        <v>223</v>
      </c>
      <c r="B21" s="120">
        <v>5000</v>
      </c>
      <c r="C21" s="120" t="s">
        <v>216</v>
      </c>
      <c r="D21" s="120" t="s">
        <v>216</v>
      </c>
      <c r="E21" s="121"/>
      <c r="F21" s="120">
        <v>4000</v>
      </c>
      <c r="G21" s="120">
        <v>4000</v>
      </c>
      <c r="H21" s="120" t="s">
        <v>210</v>
      </c>
    </row>
    <row r="22" spans="1:8" ht="12.75">
      <c r="A22" s="95" t="s">
        <v>224</v>
      </c>
      <c r="B22" s="120">
        <v>5000</v>
      </c>
      <c r="C22" s="120">
        <v>5000</v>
      </c>
      <c r="D22" s="120" t="s">
        <v>216</v>
      </c>
      <c r="E22" s="121"/>
      <c r="F22" s="120" t="s">
        <v>210</v>
      </c>
      <c r="G22" s="120" t="s">
        <v>210</v>
      </c>
      <c r="H22" s="120" t="s">
        <v>210</v>
      </c>
    </row>
    <row r="23" spans="1:8" ht="12.75">
      <c r="A23" s="95" t="s">
        <v>225</v>
      </c>
      <c r="B23" s="120">
        <v>28000</v>
      </c>
      <c r="C23" s="120">
        <v>27000</v>
      </c>
      <c r="D23" s="120" t="s">
        <v>216</v>
      </c>
      <c r="E23" s="121"/>
      <c r="F23" s="120">
        <v>11000</v>
      </c>
      <c r="G23" s="120">
        <v>11000</v>
      </c>
      <c r="H23" s="120" t="s">
        <v>210</v>
      </c>
    </row>
    <row r="24" spans="1:8" ht="12.75">
      <c r="A24" s="95" t="s">
        <v>226</v>
      </c>
      <c r="B24" s="120">
        <v>17000</v>
      </c>
      <c r="C24" s="120">
        <v>12000</v>
      </c>
      <c r="D24" s="120">
        <v>5000</v>
      </c>
      <c r="E24" s="121"/>
      <c r="F24" s="120">
        <v>20000</v>
      </c>
      <c r="G24" s="120">
        <v>20000</v>
      </c>
      <c r="H24" s="120" t="s">
        <v>210</v>
      </c>
    </row>
    <row r="25" spans="1:8" ht="12.75">
      <c r="A25" s="95"/>
      <c r="B25" s="121"/>
      <c r="C25" s="121"/>
      <c r="D25" s="121"/>
      <c r="E25" s="121"/>
      <c r="F25" s="121"/>
      <c r="G25" s="121"/>
      <c r="H25" s="120"/>
    </row>
    <row r="26" spans="1:8" ht="12.75">
      <c r="A26" s="116" t="s">
        <v>241</v>
      </c>
      <c r="B26" s="121"/>
      <c r="C26" s="121"/>
      <c r="D26" s="121"/>
      <c r="E26" s="121"/>
      <c r="F26" s="121"/>
      <c r="G26" s="121"/>
      <c r="H26" s="120"/>
    </row>
    <row r="27" spans="1:8" ht="12.75">
      <c r="A27" s="95" t="s">
        <v>228</v>
      </c>
      <c r="B27" s="120">
        <v>12000</v>
      </c>
      <c r="C27" s="120">
        <v>4000</v>
      </c>
      <c r="D27" s="120">
        <v>7000</v>
      </c>
      <c r="E27" s="121"/>
      <c r="F27" s="120">
        <v>27000</v>
      </c>
      <c r="G27" s="120">
        <v>27000</v>
      </c>
      <c r="H27" s="120" t="s">
        <v>210</v>
      </c>
    </row>
    <row r="28" spans="1:8" ht="12.75">
      <c r="A28" s="95" t="s">
        <v>229</v>
      </c>
      <c r="B28" s="120">
        <v>3000</v>
      </c>
      <c r="C28" s="120">
        <v>2000</v>
      </c>
      <c r="D28" s="120">
        <v>1000</v>
      </c>
      <c r="E28" s="121"/>
      <c r="F28" s="120">
        <v>25000</v>
      </c>
      <c r="G28" s="120">
        <v>25000</v>
      </c>
      <c r="H28" s="120" t="s">
        <v>210</v>
      </c>
    </row>
    <row r="29" spans="1:8" ht="12.75">
      <c r="A29" s="95" t="s">
        <v>230</v>
      </c>
      <c r="B29" s="120">
        <v>2000</v>
      </c>
      <c r="C29" s="120">
        <v>1000</v>
      </c>
      <c r="D29" s="120" t="s">
        <v>216</v>
      </c>
      <c r="E29" s="121"/>
      <c r="F29" s="120">
        <v>8000</v>
      </c>
      <c r="G29" s="120">
        <v>8000</v>
      </c>
      <c r="H29" s="120" t="s">
        <v>210</v>
      </c>
    </row>
    <row r="30" spans="1:8" ht="12.75">
      <c r="A30" s="95" t="s">
        <v>231</v>
      </c>
      <c r="B30" s="120">
        <v>44000</v>
      </c>
      <c r="C30" s="120">
        <v>8000</v>
      </c>
      <c r="D30" s="120">
        <v>36000</v>
      </c>
      <c r="E30" s="121"/>
      <c r="F30" s="120">
        <v>19000</v>
      </c>
      <c r="G30" s="120">
        <v>19000</v>
      </c>
      <c r="H30" s="120" t="s">
        <v>210</v>
      </c>
    </row>
    <row r="31" spans="1:8" ht="12.75">
      <c r="A31" s="95"/>
      <c r="B31" s="121"/>
      <c r="C31" s="121"/>
      <c r="D31" s="121"/>
      <c r="E31" s="121"/>
      <c r="F31" s="121"/>
      <c r="G31" s="121"/>
      <c r="H31" s="120"/>
    </row>
    <row r="32" spans="1:8" ht="12.75">
      <c r="A32" s="116" t="s">
        <v>232</v>
      </c>
      <c r="B32" s="121"/>
      <c r="C32" s="121"/>
      <c r="D32" s="121"/>
      <c r="E32" s="121"/>
      <c r="F32" s="121"/>
      <c r="G32" s="121"/>
      <c r="H32" s="120"/>
    </row>
    <row r="33" spans="1:8" ht="12.75">
      <c r="A33" s="116" t="s">
        <v>242</v>
      </c>
      <c r="B33" s="121"/>
      <c r="C33" s="121"/>
      <c r="D33" s="121"/>
      <c r="E33" s="121"/>
      <c r="F33" s="121"/>
      <c r="G33" s="121"/>
      <c r="H33" s="120"/>
    </row>
    <row r="34" spans="1:8" ht="12.75">
      <c r="A34" s="95" t="s">
        <v>243</v>
      </c>
      <c r="B34" s="120">
        <v>35000</v>
      </c>
      <c r="C34" s="120">
        <v>35000</v>
      </c>
      <c r="D34" s="120" t="s">
        <v>216</v>
      </c>
      <c r="E34" s="121"/>
      <c r="F34" s="120">
        <v>152000</v>
      </c>
      <c r="G34" s="120">
        <v>152000</v>
      </c>
      <c r="H34" s="120" t="s">
        <v>210</v>
      </c>
    </row>
    <row r="35" spans="1:8" ht="12.75">
      <c r="A35" s="95" t="s">
        <v>244</v>
      </c>
      <c r="B35" s="120">
        <v>4000</v>
      </c>
      <c r="C35" s="120">
        <v>4000</v>
      </c>
      <c r="D35" s="120" t="s">
        <v>210</v>
      </c>
      <c r="E35" s="121"/>
      <c r="F35" s="120">
        <v>14000</v>
      </c>
      <c r="G35" s="120">
        <v>14000</v>
      </c>
      <c r="H35" s="120" t="s">
        <v>210</v>
      </c>
    </row>
    <row r="36" spans="1:8" ht="12.75">
      <c r="A36" s="95" t="s">
        <v>234</v>
      </c>
      <c r="B36" s="120">
        <v>29000</v>
      </c>
      <c r="C36" s="120">
        <v>28000</v>
      </c>
      <c r="D36" s="120" t="s">
        <v>216</v>
      </c>
      <c r="E36" s="121"/>
      <c r="F36" s="120">
        <v>9000</v>
      </c>
      <c r="G36" s="120">
        <v>9000</v>
      </c>
      <c r="H36" s="120" t="s">
        <v>210</v>
      </c>
    </row>
    <row r="37" spans="1:8" ht="12.75">
      <c r="A37" s="95" t="s">
        <v>245</v>
      </c>
      <c r="B37" s="120">
        <v>26000</v>
      </c>
      <c r="C37" s="120">
        <v>14000</v>
      </c>
      <c r="D37" s="120">
        <v>12000</v>
      </c>
      <c r="E37" s="121"/>
      <c r="F37" s="120">
        <v>13000</v>
      </c>
      <c r="G37" s="120">
        <v>13000</v>
      </c>
      <c r="H37" s="120" t="s">
        <v>210</v>
      </c>
    </row>
    <row r="38" spans="1:8" ht="12.75">
      <c r="A38" s="95" t="s">
        <v>246</v>
      </c>
      <c r="B38" s="120">
        <v>447000</v>
      </c>
      <c r="C38" s="120">
        <v>431000</v>
      </c>
      <c r="D38" s="120">
        <v>13000</v>
      </c>
      <c r="E38" s="121"/>
      <c r="F38" s="120">
        <v>146000</v>
      </c>
      <c r="G38" s="120">
        <v>146000</v>
      </c>
      <c r="H38" s="120" t="s">
        <v>210</v>
      </c>
    </row>
    <row r="39" spans="1:8" ht="13.5" thickBot="1">
      <c r="A39" s="122"/>
      <c r="B39" s="123"/>
      <c r="C39" s="123"/>
      <c r="D39" s="123"/>
      <c r="E39" s="123"/>
      <c r="F39" s="124"/>
      <c r="G39" s="124"/>
      <c r="H39" s="125"/>
    </row>
    <row r="40" spans="1:8" ht="13.5" thickTop="1">
      <c r="A40" s="126"/>
      <c r="B40" s="127"/>
      <c r="C40" s="127"/>
      <c r="D40" s="127"/>
      <c r="E40" s="127"/>
      <c r="F40" s="127"/>
      <c r="G40" s="127"/>
      <c r="H40" s="128"/>
    </row>
    <row r="41" spans="1:8" ht="13.5" thickBot="1">
      <c r="A41" s="116"/>
      <c r="B41" s="227" t="s">
        <v>247</v>
      </c>
      <c r="C41" s="227"/>
      <c r="D41" s="227"/>
      <c r="E41" s="227"/>
      <c r="F41" s="227"/>
      <c r="G41" s="227"/>
      <c r="H41" s="227"/>
    </row>
    <row r="42" spans="1:8" ht="12.75">
      <c r="A42" s="95"/>
      <c r="B42" s="228" t="s">
        <v>202</v>
      </c>
      <c r="C42" s="228"/>
      <c r="D42" s="228"/>
      <c r="E42" s="129"/>
      <c r="F42" s="228" t="s">
        <v>203</v>
      </c>
      <c r="G42" s="228"/>
      <c r="H42" s="228"/>
    </row>
    <row r="43" spans="1:8" ht="12.75">
      <c r="A43" s="116" t="s">
        <v>204</v>
      </c>
      <c r="B43" s="130" t="s">
        <v>205</v>
      </c>
      <c r="C43" s="130" t="s">
        <v>206</v>
      </c>
      <c r="D43" s="130" t="s">
        <v>207</v>
      </c>
      <c r="E43" s="131"/>
      <c r="F43" s="130" t="s">
        <v>205</v>
      </c>
      <c r="G43" s="130" t="s">
        <v>206</v>
      </c>
      <c r="H43" s="130" t="s">
        <v>207</v>
      </c>
    </row>
    <row r="44" spans="1:8" ht="12.75">
      <c r="A44" s="116" t="s">
        <v>208</v>
      </c>
      <c r="B44" s="129"/>
      <c r="C44" s="129"/>
      <c r="D44" s="129"/>
      <c r="E44" s="129"/>
      <c r="F44" s="129"/>
      <c r="G44" s="129"/>
      <c r="H44" s="129"/>
    </row>
    <row r="45" spans="1:10" ht="12.75">
      <c r="A45" s="95" t="s">
        <v>209</v>
      </c>
      <c r="B45" s="132">
        <v>4000</v>
      </c>
      <c r="C45" s="132">
        <v>1000</v>
      </c>
      <c r="D45" s="132">
        <v>4000</v>
      </c>
      <c r="E45" s="121"/>
      <c r="F45" s="121">
        <v>8000</v>
      </c>
      <c r="G45" s="121">
        <v>8000</v>
      </c>
      <c r="H45" s="132" t="s">
        <v>210</v>
      </c>
      <c r="I45" s="103"/>
      <c r="J45" s="103"/>
    </row>
    <row r="46" spans="1:10" ht="12.75">
      <c r="A46" s="95" t="s">
        <v>211</v>
      </c>
      <c r="B46" s="132" t="s">
        <v>216</v>
      </c>
      <c r="C46" s="132" t="s">
        <v>216</v>
      </c>
      <c r="D46" s="132" t="s">
        <v>216</v>
      </c>
      <c r="E46" s="121"/>
      <c r="F46" s="121">
        <v>1000</v>
      </c>
      <c r="G46" s="121">
        <v>1000</v>
      </c>
      <c r="H46" s="132" t="s">
        <v>210</v>
      </c>
      <c r="I46" s="103"/>
      <c r="J46" s="103"/>
    </row>
    <row r="47" spans="1:10" ht="12.75">
      <c r="A47" s="95" t="s">
        <v>212</v>
      </c>
      <c r="B47" s="132">
        <v>1000</v>
      </c>
      <c r="C47" s="132">
        <v>1000</v>
      </c>
      <c r="D47" s="132" t="s">
        <v>216</v>
      </c>
      <c r="E47" s="121"/>
      <c r="F47" s="132" t="s">
        <v>216</v>
      </c>
      <c r="G47" s="132" t="s">
        <v>216</v>
      </c>
      <c r="H47" s="132" t="s">
        <v>210</v>
      </c>
      <c r="I47" s="103"/>
      <c r="J47" s="103"/>
    </row>
    <row r="48" spans="1:10" ht="12.75">
      <c r="A48" s="95" t="s">
        <v>213</v>
      </c>
      <c r="B48" s="132">
        <v>1000</v>
      </c>
      <c r="C48" s="132" t="s">
        <v>210</v>
      </c>
      <c r="D48" s="132">
        <v>1000</v>
      </c>
      <c r="E48" s="121"/>
      <c r="F48" s="132" t="s">
        <v>210</v>
      </c>
      <c r="G48" s="132" t="s">
        <v>210</v>
      </c>
      <c r="H48" s="132" t="s">
        <v>210</v>
      </c>
      <c r="I48" s="103"/>
      <c r="J48" s="103"/>
    </row>
    <row r="49" spans="1:10" ht="12.75">
      <c r="A49" s="95" t="s">
        <v>214</v>
      </c>
      <c r="B49" s="132">
        <v>1000</v>
      </c>
      <c r="C49" s="132" t="s">
        <v>216</v>
      </c>
      <c r="D49" s="132">
        <v>1000</v>
      </c>
      <c r="E49" s="121"/>
      <c r="F49" s="121">
        <v>1000</v>
      </c>
      <c r="G49" s="121">
        <v>1000</v>
      </c>
      <c r="H49" s="132" t="s">
        <v>210</v>
      </c>
      <c r="I49" s="103"/>
      <c r="J49" s="103"/>
    </row>
    <row r="50" spans="1:10" ht="12.75">
      <c r="A50" s="95"/>
      <c r="B50" s="121"/>
      <c r="C50" s="121"/>
      <c r="D50" s="121"/>
      <c r="E50" s="121"/>
      <c r="I50" s="103"/>
      <c r="J50" s="103"/>
    </row>
    <row r="51" spans="1:10" ht="12.75">
      <c r="A51" s="95" t="s">
        <v>215</v>
      </c>
      <c r="B51" s="132">
        <v>1000</v>
      </c>
      <c r="C51" s="132">
        <v>1000</v>
      </c>
      <c r="D51" s="132" t="s">
        <v>216</v>
      </c>
      <c r="E51" s="121"/>
      <c r="F51" s="132">
        <v>6000</v>
      </c>
      <c r="G51" s="132">
        <v>6000</v>
      </c>
      <c r="H51" s="132" t="s">
        <v>210</v>
      </c>
      <c r="I51" s="103"/>
      <c r="J51" s="103"/>
    </row>
    <row r="52" spans="1:10" ht="12.75">
      <c r="A52" s="95"/>
      <c r="B52" s="121"/>
      <c r="C52" s="121"/>
      <c r="D52" s="121"/>
      <c r="E52" s="121"/>
      <c r="F52" s="121"/>
      <c r="G52" s="121"/>
      <c r="H52" s="121"/>
      <c r="I52" s="103"/>
      <c r="J52" s="103"/>
    </row>
    <row r="53" spans="1:10" ht="12.75">
      <c r="A53" s="116" t="s">
        <v>217</v>
      </c>
      <c r="B53" s="121"/>
      <c r="C53" s="121"/>
      <c r="D53" s="121"/>
      <c r="E53" s="121"/>
      <c r="F53" s="121"/>
      <c r="G53" s="121"/>
      <c r="H53" s="121"/>
      <c r="I53" s="103"/>
      <c r="J53" s="103"/>
    </row>
    <row r="54" spans="1:10" ht="12.75">
      <c r="A54" s="116" t="s">
        <v>218</v>
      </c>
      <c r="B54" s="121"/>
      <c r="C54" s="121"/>
      <c r="D54" s="121"/>
      <c r="E54" s="121"/>
      <c r="F54" s="121"/>
      <c r="G54" s="121"/>
      <c r="H54" s="121"/>
      <c r="I54" s="103"/>
      <c r="J54" s="103"/>
    </row>
    <row r="55" spans="1:10" ht="12.75">
      <c r="A55" s="95" t="s">
        <v>219</v>
      </c>
      <c r="B55" s="132">
        <v>5000</v>
      </c>
      <c r="C55" s="132">
        <v>5000</v>
      </c>
      <c r="D55" s="132" t="s">
        <v>216</v>
      </c>
      <c r="E55" s="121"/>
      <c r="F55" s="132">
        <v>25000</v>
      </c>
      <c r="G55" s="132">
        <v>25000</v>
      </c>
      <c r="H55" s="132" t="s">
        <v>210</v>
      </c>
      <c r="I55" s="102"/>
      <c r="J55" s="103"/>
    </row>
    <row r="56" spans="1:10" ht="12.75">
      <c r="A56" s="95" t="s">
        <v>220</v>
      </c>
      <c r="B56" s="132" t="s">
        <v>216</v>
      </c>
      <c r="C56" s="132" t="s">
        <v>216</v>
      </c>
      <c r="D56" s="132" t="s">
        <v>210</v>
      </c>
      <c r="E56" s="121"/>
      <c r="F56" s="132">
        <v>2000</v>
      </c>
      <c r="G56" s="132">
        <v>2000</v>
      </c>
      <c r="H56" s="132" t="s">
        <v>210</v>
      </c>
      <c r="I56" s="102"/>
      <c r="J56" s="103"/>
    </row>
    <row r="57" spans="1:10" ht="12.75">
      <c r="A57" s="95" t="s">
        <v>221</v>
      </c>
      <c r="B57" s="132" t="s">
        <v>216</v>
      </c>
      <c r="C57" s="132" t="s">
        <v>216</v>
      </c>
      <c r="D57" s="132" t="s">
        <v>210</v>
      </c>
      <c r="E57" s="121"/>
      <c r="F57" s="132">
        <v>1000</v>
      </c>
      <c r="G57" s="132">
        <v>1000</v>
      </c>
      <c r="H57" s="132" t="s">
        <v>210</v>
      </c>
      <c r="I57" s="102"/>
      <c r="J57" s="103"/>
    </row>
    <row r="58" spans="1:10" ht="12.75">
      <c r="A58" s="95" t="s">
        <v>222</v>
      </c>
      <c r="B58" s="132" t="s">
        <v>210</v>
      </c>
      <c r="C58" s="132" t="s">
        <v>210</v>
      </c>
      <c r="D58" s="132" t="s">
        <v>210</v>
      </c>
      <c r="E58" s="121"/>
      <c r="F58" s="132">
        <v>1000</v>
      </c>
      <c r="G58" s="132">
        <v>1000</v>
      </c>
      <c r="H58" s="132" t="s">
        <v>210</v>
      </c>
      <c r="I58" s="102"/>
      <c r="J58" s="103"/>
    </row>
    <row r="59" spans="1:10" ht="12.75">
      <c r="A59" s="95" t="s">
        <v>223</v>
      </c>
      <c r="B59" s="132">
        <v>1000</v>
      </c>
      <c r="C59" s="132" t="s">
        <v>210</v>
      </c>
      <c r="D59" s="132">
        <v>1000</v>
      </c>
      <c r="E59" s="121"/>
      <c r="F59" s="132" t="s">
        <v>216</v>
      </c>
      <c r="G59" s="132" t="s">
        <v>216</v>
      </c>
      <c r="H59" s="132" t="s">
        <v>210</v>
      </c>
      <c r="I59" s="102"/>
      <c r="J59" s="103"/>
    </row>
    <row r="60" spans="1:10" ht="12.75">
      <c r="A60" s="95" t="s">
        <v>224</v>
      </c>
      <c r="B60" s="132" t="s">
        <v>216</v>
      </c>
      <c r="C60" s="132" t="s">
        <v>216</v>
      </c>
      <c r="D60" s="132" t="s">
        <v>216</v>
      </c>
      <c r="E60" s="132"/>
      <c r="F60" s="132" t="s">
        <v>210</v>
      </c>
      <c r="G60" s="132" t="s">
        <v>210</v>
      </c>
      <c r="H60" s="132" t="s">
        <v>210</v>
      </c>
      <c r="I60" s="102"/>
      <c r="J60" s="103"/>
    </row>
    <row r="61" spans="1:10" ht="12.75">
      <c r="A61" s="95" t="s">
        <v>225</v>
      </c>
      <c r="B61" s="132">
        <v>2000</v>
      </c>
      <c r="C61" s="132">
        <v>2000</v>
      </c>
      <c r="D61" s="132" t="s">
        <v>216</v>
      </c>
      <c r="E61" s="121"/>
      <c r="F61" s="132" t="s">
        <v>216</v>
      </c>
      <c r="G61" s="132" t="s">
        <v>216</v>
      </c>
      <c r="H61" s="132" t="s">
        <v>210</v>
      </c>
      <c r="I61" s="102"/>
      <c r="J61" s="103"/>
    </row>
    <row r="62" spans="1:10" ht="12.75">
      <c r="A62" s="95" t="s">
        <v>226</v>
      </c>
      <c r="B62" s="132">
        <v>1000</v>
      </c>
      <c r="C62" s="132" t="s">
        <v>216</v>
      </c>
      <c r="D62" s="132">
        <v>1000</v>
      </c>
      <c r="E62" s="121"/>
      <c r="F62" s="132">
        <v>1000</v>
      </c>
      <c r="G62" s="132">
        <v>1000</v>
      </c>
      <c r="H62" s="132" t="s">
        <v>210</v>
      </c>
      <c r="I62" s="102"/>
      <c r="J62" s="103"/>
    </row>
    <row r="63" spans="1:10" ht="12.75">
      <c r="A63" s="95"/>
      <c r="B63" s="121"/>
      <c r="C63" s="121"/>
      <c r="D63" s="121"/>
      <c r="E63" s="121"/>
      <c r="F63" s="121"/>
      <c r="G63" s="121"/>
      <c r="H63" s="121"/>
      <c r="I63" s="103"/>
      <c r="J63" s="103"/>
    </row>
    <row r="64" spans="1:10" ht="12.75">
      <c r="A64" s="116" t="s">
        <v>248</v>
      </c>
      <c r="B64" s="121"/>
      <c r="C64" s="121"/>
      <c r="D64" s="121"/>
      <c r="E64" s="121"/>
      <c r="F64" s="121"/>
      <c r="G64" s="121"/>
      <c r="H64" s="121"/>
      <c r="I64" s="103"/>
      <c r="J64" s="103"/>
    </row>
    <row r="65" spans="1:10" ht="12.75">
      <c r="A65" s="95" t="s">
        <v>228</v>
      </c>
      <c r="B65" s="132">
        <v>1000</v>
      </c>
      <c r="C65" s="132" t="s">
        <v>216</v>
      </c>
      <c r="D65" s="132" t="s">
        <v>216</v>
      </c>
      <c r="E65" s="121"/>
      <c r="F65" s="132">
        <v>1000</v>
      </c>
      <c r="G65" s="132">
        <v>1000</v>
      </c>
      <c r="H65" s="132" t="s">
        <v>210</v>
      </c>
      <c r="I65" s="103"/>
      <c r="J65" s="103"/>
    </row>
    <row r="66" spans="1:10" ht="12.75">
      <c r="A66" s="95" t="s">
        <v>229</v>
      </c>
      <c r="B66" s="132" t="s">
        <v>216</v>
      </c>
      <c r="C66" s="132" t="s">
        <v>210</v>
      </c>
      <c r="D66" s="132" t="s">
        <v>216</v>
      </c>
      <c r="E66" s="121"/>
      <c r="F66" s="132">
        <v>1000</v>
      </c>
      <c r="G66" s="132">
        <v>1000</v>
      </c>
      <c r="H66" s="132" t="s">
        <v>210</v>
      </c>
      <c r="I66" s="103"/>
      <c r="J66" s="103"/>
    </row>
    <row r="67" spans="1:10" ht="12.75">
      <c r="A67" s="95" t="s">
        <v>230</v>
      </c>
      <c r="B67" s="132" t="s">
        <v>216</v>
      </c>
      <c r="C67" s="132" t="s">
        <v>210</v>
      </c>
      <c r="D67" s="132" t="s">
        <v>216</v>
      </c>
      <c r="E67" s="121"/>
      <c r="F67" s="132">
        <v>1000</v>
      </c>
      <c r="G67" s="132">
        <v>1000</v>
      </c>
      <c r="H67" s="132" t="s">
        <v>210</v>
      </c>
      <c r="I67" s="103"/>
      <c r="J67" s="103"/>
    </row>
    <row r="68" spans="1:10" ht="12.75">
      <c r="A68" s="95" t="s">
        <v>231</v>
      </c>
      <c r="B68" s="132">
        <v>2000</v>
      </c>
      <c r="C68" s="132" t="s">
        <v>216</v>
      </c>
      <c r="D68" s="132">
        <v>2000</v>
      </c>
      <c r="E68" s="121"/>
      <c r="F68" s="132" t="s">
        <v>216</v>
      </c>
      <c r="G68" s="132" t="s">
        <v>216</v>
      </c>
      <c r="H68" s="132" t="s">
        <v>210</v>
      </c>
      <c r="I68" s="103"/>
      <c r="J68" s="103"/>
    </row>
    <row r="69" spans="1:8" ht="12.75">
      <c r="A69" s="95"/>
      <c r="B69" s="133"/>
      <c r="C69" s="133"/>
      <c r="D69" s="133"/>
      <c r="E69" s="133"/>
      <c r="F69" s="133"/>
      <c r="G69" s="133"/>
      <c r="H69" s="133"/>
    </row>
    <row r="70" spans="1:8" ht="12.75">
      <c r="A70" s="116" t="s">
        <v>232</v>
      </c>
      <c r="B70" s="133"/>
      <c r="C70" s="133"/>
      <c r="D70" s="133"/>
      <c r="E70" s="133"/>
      <c r="F70" s="133"/>
      <c r="G70" s="133"/>
      <c r="H70" s="133"/>
    </row>
    <row r="71" spans="1:8" ht="12.75">
      <c r="A71" s="116" t="s">
        <v>233</v>
      </c>
      <c r="B71" s="133"/>
      <c r="C71" s="133"/>
      <c r="D71" s="133"/>
      <c r="E71" s="133"/>
      <c r="F71" s="133"/>
      <c r="G71" s="133"/>
      <c r="H71" s="133"/>
    </row>
    <row r="72" spans="1:8" ht="12.75">
      <c r="A72" s="95" t="s">
        <v>243</v>
      </c>
      <c r="B72" s="132">
        <v>3000</v>
      </c>
      <c r="C72" s="132">
        <v>3000</v>
      </c>
      <c r="D72" s="132" t="s">
        <v>210</v>
      </c>
      <c r="E72" s="121"/>
      <c r="F72" s="132">
        <v>13000</v>
      </c>
      <c r="G72" s="132">
        <v>13000</v>
      </c>
      <c r="H72" s="132" t="s">
        <v>210</v>
      </c>
    </row>
    <row r="73" spans="1:8" ht="12.75">
      <c r="A73" s="95" t="s">
        <v>244</v>
      </c>
      <c r="B73" s="132" t="s">
        <v>210</v>
      </c>
      <c r="C73" s="132" t="s">
        <v>210</v>
      </c>
      <c r="D73" s="132" t="s">
        <v>210</v>
      </c>
      <c r="E73" s="121"/>
      <c r="F73" s="132">
        <v>1000</v>
      </c>
      <c r="G73" s="132">
        <v>1000</v>
      </c>
      <c r="H73" s="132" t="s">
        <v>210</v>
      </c>
    </row>
    <row r="74" spans="1:8" ht="12.75">
      <c r="A74" s="95" t="s">
        <v>234</v>
      </c>
      <c r="B74" s="132">
        <v>1000</v>
      </c>
      <c r="C74" s="132">
        <v>1000</v>
      </c>
      <c r="D74" s="132" t="s">
        <v>210</v>
      </c>
      <c r="E74" s="121"/>
      <c r="F74" s="132">
        <v>1000</v>
      </c>
      <c r="G74" s="132">
        <v>1000</v>
      </c>
      <c r="H74" s="132" t="s">
        <v>210</v>
      </c>
    </row>
    <row r="75" spans="1:8" ht="12.75">
      <c r="A75" s="95" t="s">
        <v>245</v>
      </c>
      <c r="B75" s="132">
        <v>1000</v>
      </c>
      <c r="C75" s="132">
        <v>1000</v>
      </c>
      <c r="D75" s="132" t="s">
        <v>216</v>
      </c>
      <c r="E75" s="121"/>
      <c r="F75" s="132">
        <v>1000</v>
      </c>
      <c r="G75" s="132">
        <v>1000</v>
      </c>
      <c r="H75" s="132" t="s">
        <v>210</v>
      </c>
    </row>
    <row r="76" spans="1:8" ht="12.75">
      <c r="A76" s="95" t="s">
        <v>249</v>
      </c>
      <c r="B76" s="132">
        <v>32000</v>
      </c>
      <c r="C76" s="132">
        <v>31000</v>
      </c>
      <c r="D76" s="132">
        <v>1000</v>
      </c>
      <c r="E76" s="121"/>
      <c r="F76" s="132">
        <v>13000</v>
      </c>
      <c r="G76" s="132">
        <v>13000</v>
      </c>
      <c r="H76" s="132" t="s">
        <v>210</v>
      </c>
    </row>
    <row r="77" spans="1:8" ht="13.5" thickBot="1">
      <c r="A77" s="134"/>
      <c r="B77" s="135"/>
      <c r="C77" s="135"/>
      <c r="D77" s="135"/>
      <c r="E77" s="135"/>
      <c r="F77" s="135"/>
      <c r="G77" s="135"/>
      <c r="H77" s="135"/>
    </row>
    <row r="78" spans="1:8" ht="13.5" thickTop="1">
      <c r="A78" s="94"/>
      <c r="B78" s="129"/>
      <c r="C78" s="129"/>
      <c r="D78" s="129"/>
      <c r="E78" s="129"/>
      <c r="F78" s="129"/>
      <c r="G78" s="129"/>
      <c r="H78" s="129"/>
    </row>
    <row r="79" spans="1:8" ht="13.5" thickBot="1">
      <c r="A79" s="116"/>
      <c r="B79" s="227" t="s">
        <v>250</v>
      </c>
      <c r="C79" s="227"/>
      <c r="D79" s="227"/>
      <c r="E79" s="227"/>
      <c r="F79" s="227"/>
      <c r="G79" s="227"/>
      <c r="H79" s="227"/>
    </row>
    <row r="80" spans="1:8" ht="12.75">
      <c r="A80" s="95"/>
      <c r="B80" s="228" t="s">
        <v>202</v>
      </c>
      <c r="C80" s="228"/>
      <c r="D80" s="228"/>
      <c r="E80" s="129"/>
      <c r="F80" s="228" t="s">
        <v>203</v>
      </c>
      <c r="G80" s="228"/>
      <c r="H80" s="228"/>
    </row>
    <row r="81" spans="1:8" ht="12.75">
      <c r="A81" s="116" t="s">
        <v>204</v>
      </c>
      <c r="B81" s="130" t="s">
        <v>205</v>
      </c>
      <c r="C81" s="130" t="s">
        <v>206</v>
      </c>
      <c r="D81" s="130" t="s">
        <v>207</v>
      </c>
      <c r="E81" s="131"/>
      <c r="F81" s="130" t="s">
        <v>205</v>
      </c>
      <c r="G81" s="130" t="s">
        <v>206</v>
      </c>
      <c r="H81" s="130" t="s">
        <v>207</v>
      </c>
    </row>
    <row r="82" spans="1:8" ht="12.75">
      <c r="A82" s="116" t="s">
        <v>208</v>
      </c>
      <c r="B82" s="129"/>
      <c r="C82" s="129"/>
      <c r="D82" s="129"/>
      <c r="E82" s="129"/>
      <c r="F82" s="129"/>
      <c r="G82" s="129"/>
      <c r="H82" s="129"/>
    </row>
    <row r="83" spans="1:8" ht="12.75">
      <c r="A83" s="95" t="s">
        <v>209</v>
      </c>
      <c r="B83" s="132">
        <v>6000</v>
      </c>
      <c r="C83" s="132">
        <v>1000</v>
      </c>
      <c r="D83" s="132">
        <v>5000</v>
      </c>
      <c r="E83" s="121"/>
      <c r="F83" s="132">
        <v>17000</v>
      </c>
      <c r="G83" s="132">
        <v>17000</v>
      </c>
      <c r="H83" s="132" t="s">
        <v>210</v>
      </c>
    </row>
    <row r="84" spans="1:8" ht="12.75">
      <c r="A84" s="95" t="s">
        <v>211</v>
      </c>
      <c r="B84" s="132" t="s">
        <v>216</v>
      </c>
      <c r="C84" s="132" t="s">
        <v>216</v>
      </c>
      <c r="D84" s="132" t="s">
        <v>216</v>
      </c>
      <c r="E84" s="121"/>
      <c r="F84" s="132">
        <v>2000</v>
      </c>
      <c r="G84" s="132">
        <v>2000</v>
      </c>
      <c r="H84" s="132" t="s">
        <v>210</v>
      </c>
    </row>
    <row r="85" spans="1:8" ht="12.75">
      <c r="A85" s="95" t="s">
        <v>212</v>
      </c>
      <c r="B85" s="132">
        <v>3000</v>
      </c>
      <c r="C85" s="132">
        <v>2000</v>
      </c>
      <c r="D85" s="132">
        <v>1000</v>
      </c>
      <c r="E85" s="121"/>
      <c r="F85" s="132">
        <v>2000</v>
      </c>
      <c r="G85" s="132">
        <v>2000</v>
      </c>
      <c r="H85" s="132" t="s">
        <v>210</v>
      </c>
    </row>
    <row r="86" spans="1:8" ht="12.75">
      <c r="A86" s="95" t="s">
        <v>213</v>
      </c>
      <c r="B86" s="132">
        <v>2000</v>
      </c>
      <c r="C86" s="132" t="s">
        <v>216</v>
      </c>
      <c r="D86" s="132" t="s">
        <v>216</v>
      </c>
      <c r="E86" s="121"/>
      <c r="F86" s="132" t="s">
        <v>210</v>
      </c>
      <c r="G86" s="132" t="s">
        <v>210</v>
      </c>
      <c r="H86" s="132" t="s">
        <v>210</v>
      </c>
    </row>
    <row r="87" spans="1:8" ht="12.75">
      <c r="A87" s="95" t="s">
        <v>214</v>
      </c>
      <c r="B87" s="132">
        <v>2000</v>
      </c>
      <c r="C87" s="132" t="s">
        <v>216</v>
      </c>
      <c r="D87" s="132" t="s">
        <v>216</v>
      </c>
      <c r="E87" s="121"/>
      <c r="F87" s="132">
        <v>2000</v>
      </c>
      <c r="G87" s="132">
        <v>2000</v>
      </c>
      <c r="H87" s="132" t="s">
        <v>210</v>
      </c>
    </row>
    <row r="88" spans="1:8" ht="12.75">
      <c r="A88" s="95"/>
      <c r="B88" s="121"/>
      <c r="C88" s="121"/>
      <c r="D88" s="121"/>
      <c r="E88" s="121"/>
      <c r="F88" s="121"/>
      <c r="G88" s="121"/>
      <c r="H88" s="133"/>
    </row>
    <row r="89" spans="1:8" ht="12.75">
      <c r="A89" s="95" t="s">
        <v>215</v>
      </c>
      <c r="B89" s="132">
        <v>2000</v>
      </c>
      <c r="C89" s="136" t="s">
        <v>216</v>
      </c>
      <c r="D89" s="136" t="s">
        <v>216</v>
      </c>
      <c r="E89" s="121"/>
      <c r="F89" s="132">
        <v>11000</v>
      </c>
      <c r="G89" s="132">
        <v>11000</v>
      </c>
      <c r="H89" s="132" t="s">
        <v>210</v>
      </c>
    </row>
    <row r="90" spans="1:8" ht="12.75">
      <c r="A90" s="95"/>
      <c r="B90" s="121"/>
      <c r="C90" s="137"/>
      <c r="D90" s="137"/>
      <c r="E90" s="121"/>
      <c r="F90" s="121"/>
      <c r="G90" s="121"/>
      <c r="H90" s="133"/>
    </row>
    <row r="91" spans="1:8" ht="12.75">
      <c r="A91" s="116" t="s">
        <v>217</v>
      </c>
      <c r="B91" s="121"/>
      <c r="C91" s="137"/>
      <c r="D91" s="137"/>
      <c r="E91" s="121"/>
      <c r="F91" s="121"/>
      <c r="G91" s="121"/>
      <c r="H91" s="133"/>
    </row>
    <row r="92" spans="1:8" ht="12.75">
      <c r="A92" s="116" t="s">
        <v>218</v>
      </c>
      <c r="B92" s="121"/>
      <c r="C92" s="137"/>
      <c r="D92" s="137"/>
      <c r="E92" s="121"/>
      <c r="F92" s="121"/>
      <c r="G92" s="121"/>
      <c r="H92" s="133"/>
    </row>
    <row r="93" spans="1:8" ht="12.75">
      <c r="A93" s="95" t="s">
        <v>219</v>
      </c>
      <c r="B93" s="132">
        <v>9000</v>
      </c>
      <c r="C93" s="132" t="s">
        <v>216</v>
      </c>
      <c r="D93" s="132" t="s">
        <v>216</v>
      </c>
      <c r="E93" s="121"/>
      <c r="F93" s="132">
        <v>47000</v>
      </c>
      <c r="G93" s="132">
        <v>47000</v>
      </c>
      <c r="H93" s="132" t="s">
        <v>210</v>
      </c>
    </row>
    <row r="94" spans="1:8" ht="12.75">
      <c r="A94" s="95" t="s">
        <v>220</v>
      </c>
      <c r="B94" s="136" t="s">
        <v>216</v>
      </c>
      <c r="C94" s="136" t="s">
        <v>216</v>
      </c>
      <c r="D94" s="136" t="s">
        <v>216</v>
      </c>
      <c r="E94" s="121"/>
      <c r="F94" s="132">
        <v>3000</v>
      </c>
      <c r="G94" s="132">
        <v>3000</v>
      </c>
      <c r="H94" s="132" t="s">
        <v>210</v>
      </c>
    </row>
    <row r="95" spans="1:8" ht="12.75">
      <c r="A95" s="95" t="s">
        <v>221</v>
      </c>
      <c r="B95" s="136" t="s">
        <v>210</v>
      </c>
      <c r="C95" s="136" t="s">
        <v>210</v>
      </c>
      <c r="D95" s="136" t="s">
        <v>210</v>
      </c>
      <c r="E95" s="121"/>
      <c r="F95" s="132">
        <v>2000</v>
      </c>
      <c r="G95" s="132">
        <v>2000</v>
      </c>
      <c r="H95" s="132" t="s">
        <v>210</v>
      </c>
    </row>
    <row r="96" spans="1:8" ht="12.75">
      <c r="A96" s="95" t="s">
        <v>222</v>
      </c>
      <c r="B96" s="136" t="s">
        <v>216</v>
      </c>
      <c r="C96" s="136" t="s">
        <v>216</v>
      </c>
      <c r="D96" s="136" t="s">
        <v>210</v>
      </c>
      <c r="E96" s="121"/>
      <c r="F96" s="132">
        <v>1000</v>
      </c>
      <c r="G96" s="132">
        <v>1000</v>
      </c>
      <c r="H96" s="132" t="s">
        <v>210</v>
      </c>
    </row>
    <row r="97" spans="1:8" ht="12.75">
      <c r="A97" s="95" t="s">
        <v>223</v>
      </c>
      <c r="B97" s="136" t="s">
        <v>216</v>
      </c>
      <c r="C97" s="136" t="s">
        <v>216</v>
      </c>
      <c r="D97" s="136" t="s">
        <v>216</v>
      </c>
      <c r="E97" s="121"/>
      <c r="F97" s="132">
        <v>1000</v>
      </c>
      <c r="G97" s="132">
        <v>1000</v>
      </c>
      <c r="H97" s="132" t="s">
        <v>210</v>
      </c>
    </row>
    <row r="98" spans="1:8" ht="12.75">
      <c r="A98" s="95" t="s">
        <v>224</v>
      </c>
      <c r="B98" s="132">
        <v>1000</v>
      </c>
      <c r="C98" s="132" t="s">
        <v>216</v>
      </c>
      <c r="D98" s="132" t="s">
        <v>216</v>
      </c>
      <c r="E98" s="121"/>
      <c r="F98" s="132" t="s">
        <v>210</v>
      </c>
      <c r="G98" s="132" t="s">
        <v>210</v>
      </c>
      <c r="H98" s="132" t="s">
        <v>210</v>
      </c>
    </row>
    <row r="99" spans="1:8" ht="12.75">
      <c r="A99" s="95" t="s">
        <v>225</v>
      </c>
      <c r="B99" s="132">
        <v>3000</v>
      </c>
      <c r="C99" s="132">
        <v>3000</v>
      </c>
      <c r="D99" s="132" t="s">
        <v>210</v>
      </c>
      <c r="E99" s="121"/>
      <c r="F99" s="132">
        <v>1000</v>
      </c>
      <c r="G99" s="132">
        <v>1000</v>
      </c>
      <c r="H99" s="132" t="s">
        <v>210</v>
      </c>
    </row>
    <row r="100" spans="1:8" ht="12.75">
      <c r="A100" s="95" t="s">
        <v>226</v>
      </c>
      <c r="B100" s="132">
        <v>1000</v>
      </c>
      <c r="C100" s="136" t="s">
        <v>216</v>
      </c>
      <c r="D100" s="136" t="s">
        <v>216</v>
      </c>
      <c r="E100" s="121"/>
      <c r="F100" s="132">
        <v>3000</v>
      </c>
      <c r="G100" s="132">
        <v>3000</v>
      </c>
      <c r="H100" s="132" t="s">
        <v>210</v>
      </c>
    </row>
    <row r="101" spans="1:8" ht="12.75">
      <c r="A101" s="95"/>
      <c r="B101" s="121"/>
      <c r="C101" s="121"/>
      <c r="D101" s="121"/>
      <c r="E101" s="121"/>
      <c r="F101" s="121"/>
      <c r="G101" s="121"/>
      <c r="H101" s="132"/>
    </row>
    <row r="102" spans="1:8" ht="12.75">
      <c r="A102" s="116" t="s">
        <v>227</v>
      </c>
      <c r="B102" s="121"/>
      <c r="C102" s="121"/>
      <c r="D102" s="121"/>
      <c r="E102" s="121"/>
      <c r="F102" s="121"/>
      <c r="G102" s="121"/>
      <c r="H102" s="132"/>
    </row>
    <row r="103" spans="1:8" ht="12.75">
      <c r="A103" s="95" t="s">
        <v>228</v>
      </c>
      <c r="B103" s="132">
        <v>1000</v>
      </c>
      <c r="C103" s="132" t="s">
        <v>210</v>
      </c>
      <c r="D103" s="132">
        <v>1000</v>
      </c>
      <c r="E103" s="121"/>
      <c r="F103" s="132">
        <v>3000</v>
      </c>
      <c r="G103" s="132">
        <v>3000</v>
      </c>
      <c r="H103" s="132" t="s">
        <v>210</v>
      </c>
    </row>
    <row r="104" spans="1:8" ht="12.75">
      <c r="A104" s="95" t="s">
        <v>229</v>
      </c>
      <c r="B104" s="136" t="s">
        <v>216</v>
      </c>
      <c r="C104" s="136" t="s">
        <v>216</v>
      </c>
      <c r="D104" s="136" t="s">
        <v>216</v>
      </c>
      <c r="E104" s="121"/>
      <c r="F104" s="132">
        <v>3000</v>
      </c>
      <c r="G104" s="132">
        <v>3000</v>
      </c>
      <c r="H104" s="132" t="s">
        <v>210</v>
      </c>
    </row>
    <row r="105" spans="1:8" ht="12.75">
      <c r="A105" s="95" t="s">
        <v>230</v>
      </c>
      <c r="B105" s="132" t="s">
        <v>210</v>
      </c>
      <c r="C105" s="132" t="s">
        <v>210</v>
      </c>
      <c r="D105" s="132" t="s">
        <v>210</v>
      </c>
      <c r="E105" s="121"/>
      <c r="F105" s="132">
        <v>2000</v>
      </c>
      <c r="G105" s="132">
        <v>2000</v>
      </c>
      <c r="H105" s="132" t="s">
        <v>210</v>
      </c>
    </row>
    <row r="106" spans="1:8" ht="12.75">
      <c r="A106" s="95" t="s">
        <v>231</v>
      </c>
      <c r="B106" s="132">
        <v>2000</v>
      </c>
      <c r="C106" s="136" t="s">
        <v>216</v>
      </c>
      <c r="D106" s="136" t="s">
        <v>216</v>
      </c>
      <c r="E106" s="121"/>
      <c r="F106" s="132">
        <v>1000</v>
      </c>
      <c r="G106" s="132">
        <v>1000</v>
      </c>
      <c r="H106" s="132" t="s">
        <v>210</v>
      </c>
    </row>
    <row r="107" spans="1:8" ht="12.75">
      <c r="A107" s="95"/>
      <c r="B107" s="121"/>
      <c r="C107" s="121"/>
      <c r="D107" s="121"/>
      <c r="E107" s="121"/>
      <c r="F107" s="121"/>
      <c r="G107" s="121"/>
      <c r="H107" s="133"/>
    </row>
    <row r="108" spans="1:8" ht="12.75">
      <c r="A108" s="116" t="s">
        <v>232</v>
      </c>
      <c r="B108" s="121"/>
      <c r="C108" s="121"/>
      <c r="D108" s="121"/>
      <c r="E108" s="121"/>
      <c r="F108" s="121"/>
      <c r="G108" s="121"/>
      <c r="H108" s="133"/>
    </row>
    <row r="109" spans="1:8" ht="12.75">
      <c r="A109" s="116" t="s">
        <v>233</v>
      </c>
      <c r="B109" s="121"/>
      <c r="C109" s="121"/>
      <c r="D109" s="121"/>
      <c r="E109" s="121"/>
      <c r="F109" s="121"/>
      <c r="G109" s="121"/>
      <c r="H109" s="133"/>
    </row>
    <row r="110" spans="1:8" ht="12.75">
      <c r="A110" s="95" t="s">
        <v>243</v>
      </c>
      <c r="B110" s="132">
        <v>3000</v>
      </c>
      <c r="C110" s="132">
        <v>3000</v>
      </c>
      <c r="D110" s="132" t="s">
        <v>210</v>
      </c>
      <c r="E110" s="121"/>
      <c r="F110" s="132">
        <v>17000</v>
      </c>
      <c r="G110" s="132">
        <v>17000</v>
      </c>
      <c r="H110" s="132" t="s">
        <v>210</v>
      </c>
    </row>
    <row r="111" spans="1:8" ht="12.75">
      <c r="A111" s="95" t="s">
        <v>244</v>
      </c>
      <c r="B111" s="136" t="s">
        <v>216</v>
      </c>
      <c r="C111" s="136" t="s">
        <v>216</v>
      </c>
      <c r="D111" s="136" t="s">
        <v>210</v>
      </c>
      <c r="E111" s="121"/>
      <c r="F111" s="132">
        <v>2000</v>
      </c>
      <c r="G111" s="132">
        <v>2000</v>
      </c>
      <c r="H111" s="132" t="s">
        <v>210</v>
      </c>
    </row>
    <row r="112" spans="1:8" ht="12.75">
      <c r="A112" s="95" t="s">
        <v>234</v>
      </c>
      <c r="B112" s="132">
        <v>3000</v>
      </c>
      <c r="C112" s="132">
        <v>3000</v>
      </c>
      <c r="D112" s="132" t="s">
        <v>210</v>
      </c>
      <c r="E112" s="121"/>
      <c r="F112" s="132">
        <v>2000</v>
      </c>
      <c r="G112" s="132">
        <v>2000</v>
      </c>
      <c r="H112" s="132" t="s">
        <v>210</v>
      </c>
    </row>
    <row r="113" spans="1:8" ht="12.75">
      <c r="A113" s="95" t="s">
        <v>245</v>
      </c>
      <c r="B113" s="132">
        <v>3000</v>
      </c>
      <c r="C113" s="132">
        <v>2000</v>
      </c>
      <c r="D113" s="132">
        <v>1000</v>
      </c>
      <c r="E113" s="121"/>
      <c r="F113" s="132">
        <v>2000</v>
      </c>
      <c r="G113" s="132">
        <v>2000</v>
      </c>
      <c r="H113" s="132" t="s">
        <v>210</v>
      </c>
    </row>
    <row r="114" spans="1:8" ht="12.75">
      <c r="A114" s="95" t="s">
        <v>249</v>
      </c>
      <c r="B114" s="132">
        <v>56000</v>
      </c>
      <c r="C114" s="132">
        <v>55000</v>
      </c>
      <c r="D114" s="132">
        <v>1000</v>
      </c>
      <c r="E114" s="121"/>
      <c r="F114" s="132">
        <v>30000</v>
      </c>
      <c r="G114" s="132">
        <v>30000</v>
      </c>
      <c r="H114" s="132" t="s">
        <v>210</v>
      </c>
    </row>
    <row r="115" spans="1:8" ht="13.5" thickBot="1">
      <c r="A115" s="134"/>
      <c r="B115" s="135"/>
      <c r="C115" s="135"/>
      <c r="D115" s="135"/>
      <c r="E115" s="135"/>
      <c r="F115" s="123"/>
      <c r="G115" s="123"/>
      <c r="H115" s="123"/>
    </row>
    <row r="116" spans="1:8" ht="13.5" thickTop="1">
      <c r="A116" s="94"/>
      <c r="B116" s="129"/>
      <c r="C116" s="129"/>
      <c r="D116" s="129"/>
      <c r="E116" s="129"/>
      <c r="F116" s="129"/>
      <c r="G116" s="129"/>
      <c r="H116" s="129"/>
    </row>
    <row r="117" spans="1:8" ht="13.5" thickBot="1">
      <c r="A117" s="116"/>
      <c r="B117" s="227" t="s">
        <v>251</v>
      </c>
      <c r="C117" s="227"/>
      <c r="D117" s="227"/>
      <c r="E117" s="227"/>
      <c r="F117" s="227"/>
      <c r="G117" s="227"/>
      <c r="H117" s="227"/>
    </row>
    <row r="118" spans="1:21" ht="12.75">
      <c r="A118" s="95"/>
      <c r="B118" s="228" t="s">
        <v>202</v>
      </c>
      <c r="C118" s="228"/>
      <c r="D118" s="228"/>
      <c r="E118" s="129"/>
      <c r="F118" s="228" t="s">
        <v>203</v>
      </c>
      <c r="G118" s="228"/>
      <c r="H118" s="228"/>
      <c r="K118" s="102"/>
      <c r="L118" s="102"/>
      <c r="M118" s="102"/>
      <c r="N118" s="102"/>
      <c r="O118" s="102"/>
      <c r="P118" s="102"/>
      <c r="Q118" s="102"/>
      <c r="R118" s="102"/>
      <c r="S118" s="103"/>
      <c r="T118" s="103"/>
      <c r="U118" s="103"/>
    </row>
    <row r="119" spans="1:21" ht="12.75">
      <c r="A119" s="116" t="s">
        <v>204</v>
      </c>
      <c r="B119" s="130" t="s">
        <v>205</v>
      </c>
      <c r="C119" s="130" t="s">
        <v>206</v>
      </c>
      <c r="D119" s="130" t="s">
        <v>207</v>
      </c>
      <c r="E119" s="131"/>
      <c r="F119" s="130" t="s">
        <v>205</v>
      </c>
      <c r="G119" s="130" t="s">
        <v>206</v>
      </c>
      <c r="H119" s="130" t="s">
        <v>207</v>
      </c>
      <c r="K119" s="102"/>
      <c r="L119" s="102"/>
      <c r="M119" s="102"/>
      <c r="N119" s="102"/>
      <c r="O119" s="102"/>
      <c r="P119" s="102"/>
      <c r="Q119" s="102"/>
      <c r="R119" s="102"/>
      <c r="S119" s="103"/>
      <c r="T119" s="103"/>
      <c r="U119" s="103"/>
    </row>
    <row r="120" spans="1:21" ht="12.75">
      <c r="A120" s="116" t="s">
        <v>208</v>
      </c>
      <c r="B120" s="129"/>
      <c r="C120" s="129"/>
      <c r="D120" s="129"/>
      <c r="E120" s="129"/>
      <c r="F120" s="129"/>
      <c r="G120" s="129"/>
      <c r="H120" s="129"/>
      <c r="K120" s="102"/>
      <c r="L120" s="102"/>
      <c r="M120" s="102"/>
      <c r="N120" s="102"/>
      <c r="O120" s="102"/>
      <c r="P120" s="102"/>
      <c r="Q120" s="102"/>
      <c r="R120" s="102"/>
      <c r="S120" s="103"/>
      <c r="T120" s="103"/>
      <c r="U120" s="103"/>
    </row>
    <row r="121" spans="1:21" ht="12.75">
      <c r="A121" s="95" t="s">
        <v>209</v>
      </c>
      <c r="B121" s="132">
        <v>1000</v>
      </c>
      <c r="C121" s="132" t="s">
        <v>216</v>
      </c>
      <c r="D121" s="132">
        <v>1000</v>
      </c>
      <c r="E121" s="121"/>
      <c r="F121" s="132">
        <v>3000</v>
      </c>
      <c r="G121" s="132">
        <v>3000</v>
      </c>
      <c r="H121" s="132" t="s">
        <v>210</v>
      </c>
      <c r="K121" s="102"/>
      <c r="L121" s="102"/>
      <c r="M121" s="102"/>
      <c r="N121" s="102"/>
      <c r="O121" s="102"/>
      <c r="P121" s="102"/>
      <c r="Q121" s="102"/>
      <c r="R121" s="102"/>
      <c r="S121" s="103"/>
      <c r="T121" s="103"/>
      <c r="U121" s="103"/>
    </row>
    <row r="122" spans="1:21" ht="12.75">
      <c r="A122" s="95" t="s">
        <v>211</v>
      </c>
      <c r="B122" s="132" t="s">
        <v>210</v>
      </c>
      <c r="C122" s="132" t="s">
        <v>210</v>
      </c>
      <c r="D122" s="132" t="s">
        <v>210</v>
      </c>
      <c r="E122" s="121"/>
      <c r="F122" s="132" t="s">
        <v>216</v>
      </c>
      <c r="G122" s="132" t="s">
        <v>216</v>
      </c>
      <c r="H122" s="132" t="s">
        <v>210</v>
      </c>
      <c r="K122" s="102"/>
      <c r="L122" s="102"/>
      <c r="M122" s="102"/>
      <c r="N122" s="102"/>
      <c r="O122" s="102"/>
      <c r="P122" s="102"/>
      <c r="Q122" s="102"/>
      <c r="R122" s="102"/>
      <c r="S122" s="103"/>
      <c r="T122" s="103"/>
      <c r="U122" s="103"/>
    </row>
    <row r="123" spans="1:21" ht="12.75">
      <c r="A123" s="95" t="s">
        <v>212</v>
      </c>
      <c r="B123" s="132">
        <v>1000</v>
      </c>
      <c r="C123" s="132" t="s">
        <v>216</v>
      </c>
      <c r="D123" s="132">
        <v>1000</v>
      </c>
      <c r="E123" s="121"/>
      <c r="F123" s="132" t="s">
        <v>216</v>
      </c>
      <c r="G123" s="132" t="s">
        <v>216</v>
      </c>
      <c r="H123" s="132" t="s">
        <v>210</v>
      </c>
      <c r="K123" s="102"/>
      <c r="L123" s="102"/>
      <c r="M123" s="102"/>
      <c r="N123" s="102"/>
      <c r="O123" s="102"/>
      <c r="P123" s="102"/>
      <c r="Q123" s="102"/>
      <c r="R123" s="102"/>
      <c r="S123" s="103"/>
      <c r="T123" s="103"/>
      <c r="U123" s="103"/>
    </row>
    <row r="124" spans="1:21" ht="12.75">
      <c r="A124" s="95" t="s">
        <v>213</v>
      </c>
      <c r="B124" s="132">
        <v>1000</v>
      </c>
      <c r="C124" s="132" t="s">
        <v>210</v>
      </c>
      <c r="D124" s="132">
        <v>1000</v>
      </c>
      <c r="E124" s="121"/>
      <c r="F124" s="132" t="s">
        <v>210</v>
      </c>
      <c r="G124" s="132" t="s">
        <v>210</v>
      </c>
      <c r="H124" s="132" t="s">
        <v>210</v>
      </c>
      <c r="K124" s="102"/>
      <c r="L124" s="102"/>
      <c r="M124" s="102"/>
      <c r="N124" s="102"/>
      <c r="O124" s="102"/>
      <c r="P124" s="102"/>
      <c r="Q124" s="102"/>
      <c r="R124" s="102"/>
      <c r="S124" s="103"/>
      <c r="T124" s="103"/>
      <c r="U124" s="103"/>
    </row>
    <row r="125" spans="1:21" ht="12.75">
      <c r="A125" s="95" t="s">
        <v>214</v>
      </c>
      <c r="B125" s="132">
        <v>1000</v>
      </c>
      <c r="C125" s="132" t="s">
        <v>210</v>
      </c>
      <c r="D125" s="132">
        <v>1000</v>
      </c>
      <c r="E125" s="121"/>
      <c r="F125" s="132" t="s">
        <v>210</v>
      </c>
      <c r="G125" s="132" t="s">
        <v>210</v>
      </c>
      <c r="H125" s="132" t="s">
        <v>210</v>
      </c>
      <c r="K125" s="102"/>
      <c r="L125" s="102"/>
      <c r="M125" s="102"/>
      <c r="N125" s="102"/>
      <c r="O125" s="102"/>
      <c r="P125" s="102"/>
      <c r="Q125" s="102"/>
      <c r="R125" s="102"/>
      <c r="S125" s="103"/>
      <c r="T125" s="103"/>
      <c r="U125" s="103"/>
    </row>
    <row r="126" spans="1:21" ht="12.75">
      <c r="A126" s="95"/>
      <c r="B126" s="121"/>
      <c r="C126" s="121"/>
      <c r="D126" s="121"/>
      <c r="E126" s="121"/>
      <c r="F126" s="121"/>
      <c r="G126" s="121"/>
      <c r="H126" s="133"/>
      <c r="K126" s="102"/>
      <c r="L126" s="102"/>
      <c r="M126" s="102"/>
      <c r="N126" s="102"/>
      <c r="O126" s="102"/>
      <c r="P126" s="102"/>
      <c r="Q126" s="102"/>
      <c r="R126" s="102"/>
      <c r="S126" s="103"/>
      <c r="T126" s="103"/>
      <c r="U126" s="103"/>
    </row>
    <row r="127" spans="1:21" ht="12.75">
      <c r="A127" s="95" t="s">
        <v>215</v>
      </c>
      <c r="B127" s="132">
        <v>1000</v>
      </c>
      <c r="C127" s="132" t="s">
        <v>216</v>
      </c>
      <c r="D127" s="132" t="s">
        <v>216</v>
      </c>
      <c r="E127" s="121"/>
      <c r="F127" s="132">
        <v>4000</v>
      </c>
      <c r="G127" s="132">
        <v>4000</v>
      </c>
      <c r="H127" s="132" t="s">
        <v>210</v>
      </c>
      <c r="K127" s="102"/>
      <c r="L127" s="102"/>
      <c r="M127" s="102"/>
      <c r="N127" s="102"/>
      <c r="O127" s="102"/>
      <c r="P127" s="102"/>
      <c r="Q127" s="102"/>
      <c r="R127" s="102"/>
      <c r="S127" s="103"/>
      <c r="T127" s="103"/>
      <c r="U127" s="103"/>
    </row>
    <row r="128" spans="1:21" ht="12.75">
      <c r="A128" s="95"/>
      <c r="B128" s="121"/>
      <c r="C128" s="121"/>
      <c r="D128" s="121"/>
      <c r="E128" s="121"/>
      <c r="F128" s="121"/>
      <c r="G128" s="121"/>
      <c r="H128" s="133"/>
      <c r="K128" s="102"/>
      <c r="L128" s="102"/>
      <c r="M128" s="102"/>
      <c r="N128" s="102"/>
      <c r="O128" s="102"/>
      <c r="P128" s="102"/>
      <c r="Q128" s="102"/>
      <c r="R128" s="102"/>
      <c r="S128" s="103"/>
      <c r="T128" s="103"/>
      <c r="U128" s="103"/>
    </row>
    <row r="129" spans="1:21" ht="12.75">
      <c r="A129" s="116" t="s">
        <v>217</v>
      </c>
      <c r="B129" s="121"/>
      <c r="C129" s="121"/>
      <c r="D129" s="121"/>
      <c r="E129" s="121"/>
      <c r="F129" s="121"/>
      <c r="G129" s="121"/>
      <c r="H129" s="133"/>
      <c r="K129" s="102"/>
      <c r="L129" s="102"/>
      <c r="M129" s="102"/>
      <c r="N129" s="102"/>
      <c r="O129" s="102"/>
      <c r="P129" s="102"/>
      <c r="Q129" s="102"/>
      <c r="R129" s="102"/>
      <c r="S129" s="103"/>
      <c r="T129" s="103"/>
      <c r="U129" s="103"/>
    </row>
    <row r="130" spans="1:21" ht="12.75">
      <c r="A130" s="116" t="s">
        <v>218</v>
      </c>
      <c r="B130" s="121"/>
      <c r="C130" s="121"/>
      <c r="D130" s="121"/>
      <c r="E130" s="121"/>
      <c r="F130" s="121"/>
      <c r="G130" s="121"/>
      <c r="H130" s="133"/>
      <c r="K130" s="102"/>
      <c r="L130" s="102"/>
      <c r="M130" s="102"/>
      <c r="N130" s="102"/>
      <c r="O130" s="102"/>
      <c r="P130" s="102"/>
      <c r="Q130" s="102"/>
      <c r="R130" s="102"/>
      <c r="S130" s="103"/>
      <c r="T130" s="103"/>
      <c r="U130" s="103"/>
    </row>
    <row r="131" spans="1:21" ht="12.75">
      <c r="A131" s="95" t="s">
        <v>219</v>
      </c>
      <c r="B131" s="132">
        <v>3000</v>
      </c>
      <c r="C131" s="132">
        <v>3000</v>
      </c>
      <c r="D131" s="132" t="s">
        <v>210</v>
      </c>
      <c r="E131" s="121"/>
      <c r="F131" s="132">
        <v>14000</v>
      </c>
      <c r="G131" s="132">
        <v>14000</v>
      </c>
      <c r="H131" s="132" t="s">
        <v>210</v>
      </c>
      <c r="K131" s="102"/>
      <c r="L131" s="102"/>
      <c r="M131" s="102"/>
      <c r="N131" s="102"/>
      <c r="O131" s="102"/>
      <c r="P131" s="102"/>
      <c r="Q131" s="102"/>
      <c r="R131" s="102"/>
      <c r="S131" s="103"/>
      <c r="T131" s="103"/>
      <c r="U131" s="103"/>
    </row>
    <row r="132" spans="1:21" ht="12.75">
      <c r="A132" s="95" t="s">
        <v>220</v>
      </c>
      <c r="B132" s="132" t="s">
        <v>210</v>
      </c>
      <c r="C132" s="132" t="s">
        <v>210</v>
      </c>
      <c r="D132" s="132" t="s">
        <v>210</v>
      </c>
      <c r="E132" s="121"/>
      <c r="F132" s="132">
        <v>2000</v>
      </c>
      <c r="G132" s="132">
        <v>2000</v>
      </c>
      <c r="H132" s="132" t="s">
        <v>210</v>
      </c>
      <c r="K132" s="102"/>
      <c r="L132" s="102"/>
      <c r="M132" s="102"/>
      <c r="N132" s="102"/>
      <c r="O132" s="102"/>
      <c r="P132" s="102"/>
      <c r="Q132" s="102"/>
      <c r="R132" s="102"/>
      <c r="S132" s="103"/>
      <c r="T132" s="103"/>
      <c r="U132" s="103"/>
    </row>
    <row r="133" spans="1:21" ht="12.75">
      <c r="A133" s="95" t="s">
        <v>221</v>
      </c>
      <c r="B133" s="132" t="s">
        <v>210</v>
      </c>
      <c r="C133" s="132" t="s">
        <v>210</v>
      </c>
      <c r="D133" s="132" t="s">
        <v>210</v>
      </c>
      <c r="E133" s="121"/>
      <c r="F133" s="132" t="s">
        <v>216</v>
      </c>
      <c r="G133" s="132" t="s">
        <v>216</v>
      </c>
      <c r="H133" s="132" t="s">
        <v>210</v>
      </c>
      <c r="K133" s="102"/>
      <c r="L133" s="102"/>
      <c r="M133" s="102"/>
      <c r="N133" s="102"/>
      <c r="O133" s="102"/>
      <c r="P133" s="102"/>
      <c r="Q133" s="102"/>
      <c r="R133" s="102"/>
      <c r="S133" s="103"/>
      <c r="T133" s="103"/>
      <c r="U133" s="103"/>
    </row>
    <row r="134" spans="1:21" ht="12.75">
      <c r="A134" s="95" t="s">
        <v>222</v>
      </c>
      <c r="B134" s="132" t="s">
        <v>216</v>
      </c>
      <c r="C134" s="132" t="s">
        <v>210</v>
      </c>
      <c r="D134" s="132" t="s">
        <v>216</v>
      </c>
      <c r="E134" s="121"/>
      <c r="F134" s="132">
        <v>1000</v>
      </c>
      <c r="G134" s="132">
        <v>1000</v>
      </c>
      <c r="H134" s="132" t="s">
        <v>210</v>
      </c>
      <c r="K134" s="102"/>
      <c r="L134" s="102"/>
      <c r="M134" s="102"/>
      <c r="N134" s="102"/>
      <c r="O134" s="102"/>
      <c r="P134" s="102"/>
      <c r="Q134" s="102"/>
      <c r="R134" s="102"/>
      <c r="S134" s="103"/>
      <c r="T134" s="103"/>
      <c r="U134" s="103"/>
    </row>
    <row r="135" spans="1:21" ht="12.75">
      <c r="A135" s="95" t="s">
        <v>223</v>
      </c>
      <c r="B135" s="132" t="s">
        <v>210</v>
      </c>
      <c r="C135" s="132" t="s">
        <v>210</v>
      </c>
      <c r="D135" s="132" t="s">
        <v>210</v>
      </c>
      <c r="E135" s="132"/>
      <c r="F135" s="132" t="s">
        <v>216</v>
      </c>
      <c r="G135" s="132" t="s">
        <v>216</v>
      </c>
      <c r="H135" s="132" t="s">
        <v>210</v>
      </c>
      <c r="I135" s="102"/>
      <c r="K135" s="102"/>
      <c r="L135" s="102"/>
      <c r="M135" s="102"/>
      <c r="N135" s="102"/>
      <c r="O135" s="102"/>
      <c r="P135" s="102"/>
      <c r="Q135" s="102"/>
      <c r="R135" s="102"/>
      <c r="S135" s="103"/>
      <c r="T135" s="103"/>
      <c r="U135" s="103"/>
    </row>
    <row r="136" spans="1:21" ht="12.75">
      <c r="A136" s="95" t="s">
        <v>224</v>
      </c>
      <c r="B136" s="132" t="s">
        <v>210</v>
      </c>
      <c r="C136" s="132" t="s">
        <v>210</v>
      </c>
      <c r="D136" s="132" t="s">
        <v>210</v>
      </c>
      <c r="E136" s="132"/>
      <c r="F136" s="132">
        <v>1000</v>
      </c>
      <c r="G136" s="132">
        <v>1000</v>
      </c>
      <c r="H136" s="132" t="s">
        <v>210</v>
      </c>
      <c r="I136" s="102"/>
      <c r="K136" s="102"/>
      <c r="L136" s="102"/>
      <c r="M136" s="102"/>
      <c r="N136" s="102"/>
      <c r="O136" s="102"/>
      <c r="P136" s="102"/>
      <c r="Q136" s="102"/>
      <c r="R136" s="102"/>
      <c r="S136" s="103"/>
      <c r="T136" s="103"/>
      <c r="U136" s="103"/>
    </row>
    <row r="137" spans="1:21" ht="12.75">
      <c r="A137" s="95" t="s">
        <v>225</v>
      </c>
      <c r="B137" s="132" t="s">
        <v>210</v>
      </c>
      <c r="C137" s="132" t="s">
        <v>210</v>
      </c>
      <c r="D137" s="132" t="s">
        <v>210</v>
      </c>
      <c r="E137" s="132"/>
      <c r="F137" s="132" t="s">
        <v>210</v>
      </c>
      <c r="G137" s="132" t="s">
        <v>210</v>
      </c>
      <c r="H137" s="132" t="s">
        <v>210</v>
      </c>
      <c r="I137" s="102"/>
      <c r="K137" s="102"/>
      <c r="L137" s="102"/>
      <c r="M137" s="102"/>
      <c r="N137" s="102"/>
      <c r="O137" s="102"/>
      <c r="P137" s="102"/>
      <c r="Q137" s="102"/>
      <c r="R137" s="102"/>
      <c r="S137" s="103"/>
      <c r="T137" s="103"/>
      <c r="U137" s="103"/>
    </row>
    <row r="138" spans="1:21" ht="12.75">
      <c r="A138" s="95" t="s">
        <v>226</v>
      </c>
      <c r="B138" s="132" t="s">
        <v>216</v>
      </c>
      <c r="C138" s="132" t="s">
        <v>216</v>
      </c>
      <c r="D138" s="132" t="s">
        <v>216</v>
      </c>
      <c r="E138" s="132"/>
      <c r="F138" s="132" t="s">
        <v>216</v>
      </c>
      <c r="G138" s="132" t="s">
        <v>216</v>
      </c>
      <c r="H138" s="132" t="s">
        <v>216</v>
      </c>
      <c r="I138" s="102"/>
      <c r="K138" s="102"/>
      <c r="L138" s="102"/>
      <c r="M138" s="102"/>
      <c r="N138" s="102"/>
      <c r="O138" s="102"/>
      <c r="P138" s="102"/>
      <c r="Q138" s="102"/>
      <c r="R138" s="102"/>
      <c r="S138" s="103"/>
      <c r="T138" s="103"/>
      <c r="U138" s="103"/>
    </row>
    <row r="139" spans="1:21" ht="12.75">
      <c r="A139" s="95"/>
      <c r="B139" s="121"/>
      <c r="C139" s="121"/>
      <c r="D139" s="121"/>
      <c r="E139" s="121"/>
      <c r="F139" s="121"/>
      <c r="G139" s="121"/>
      <c r="H139" s="133"/>
      <c r="K139" s="102"/>
      <c r="L139" s="102"/>
      <c r="M139" s="102"/>
      <c r="N139" s="102"/>
      <c r="O139" s="102"/>
      <c r="P139" s="102"/>
      <c r="Q139" s="102"/>
      <c r="R139" s="102"/>
      <c r="S139" s="103"/>
      <c r="T139" s="103"/>
      <c r="U139" s="103"/>
    </row>
    <row r="140" spans="1:21" ht="12.75">
      <c r="A140" s="116" t="s">
        <v>227</v>
      </c>
      <c r="B140" s="121"/>
      <c r="C140" s="121"/>
      <c r="D140" s="121"/>
      <c r="E140" s="121"/>
      <c r="F140" s="121"/>
      <c r="G140" s="121"/>
      <c r="H140" s="133"/>
      <c r="K140" s="102"/>
      <c r="L140" s="102"/>
      <c r="M140" s="102"/>
      <c r="N140" s="102"/>
      <c r="O140" s="102"/>
      <c r="P140" s="102"/>
      <c r="Q140" s="102"/>
      <c r="R140" s="102"/>
      <c r="S140" s="103"/>
      <c r="T140" s="103"/>
      <c r="U140" s="103"/>
    </row>
    <row r="141" spans="1:21" ht="12.75">
      <c r="A141" s="95" t="s">
        <v>228</v>
      </c>
      <c r="B141" s="132">
        <v>1000</v>
      </c>
      <c r="C141" s="132">
        <v>1000</v>
      </c>
      <c r="D141" s="132" t="s">
        <v>210</v>
      </c>
      <c r="E141" s="132"/>
      <c r="F141" s="132">
        <v>4000</v>
      </c>
      <c r="G141" s="132">
        <v>4000</v>
      </c>
      <c r="H141" s="132" t="s">
        <v>210</v>
      </c>
      <c r="K141" s="102"/>
      <c r="L141" s="102"/>
      <c r="M141" s="102"/>
      <c r="N141" s="102"/>
      <c r="O141" s="102"/>
      <c r="P141" s="102"/>
      <c r="Q141" s="102"/>
      <c r="R141" s="102"/>
      <c r="S141" s="103"/>
      <c r="T141" s="103"/>
      <c r="U141" s="103"/>
    </row>
    <row r="142" spans="1:21" ht="12.75">
      <c r="A142" s="95" t="s">
        <v>229</v>
      </c>
      <c r="B142" s="132" t="s">
        <v>210</v>
      </c>
      <c r="C142" s="132" t="s">
        <v>210</v>
      </c>
      <c r="D142" s="132" t="s">
        <v>210</v>
      </c>
      <c r="E142" s="132"/>
      <c r="F142" s="132" t="s">
        <v>216</v>
      </c>
      <c r="G142" s="132" t="s">
        <v>216</v>
      </c>
      <c r="H142" s="132" t="s">
        <v>210</v>
      </c>
      <c r="K142" s="102"/>
      <c r="L142" s="102"/>
      <c r="M142" s="102"/>
      <c r="N142" s="102"/>
      <c r="O142" s="102"/>
      <c r="P142" s="102"/>
      <c r="Q142" s="102"/>
      <c r="R142" s="102"/>
      <c r="S142" s="103"/>
      <c r="T142" s="103"/>
      <c r="U142" s="103"/>
    </row>
    <row r="143" spans="1:21" ht="12.75">
      <c r="A143" s="95" t="s">
        <v>230</v>
      </c>
      <c r="B143" s="132">
        <v>1000</v>
      </c>
      <c r="C143" s="132">
        <v>1000</v>
      </c>
      <c r="D143" s="132" t="s">
        <v>210</v>
      </c>
      <c r="E143" s="132"/>
      <c r="F143" s="132">
        <v>1000</v>
      </c>
      <c r="G143" s="132">
        <v>1000</v>
      </c>
      <c r="H143" s="132" t="s">
        <v>210</v>
      </c>
      <c r="K143" s="102"/>
      <c r="L143" s="102"/>
      <c r="M143" s="102"/>
      <c r="N143" s="102"/>
      <c r="O143" s="102"/>
      <c r="P143" s="102"/>
      <c r="Q143" s="102"/>
      <c r="R143" s="102"/>
      <c r="S143" s="103"/>
      <c r="T143" s="103"/>
      <c r="U143" s="103"/>
    </row>
    <row r="144" spans="1:21" ht="12.75">
      <c r="A144" s="95" t="s">
        <v>231</v>
      </c>
      <c r="B144" s="132">
        <v>1000</v>
      </c>
      <c r="C144" s="132">
        <v>1000</v>
      </c>
      <c r="D144" s="132" t="s">
        <v>210</v>
      </c>
      <c r="E144" s="132"/>
      <c r="F144" s="132" t="s">
        <v>210</v>
      </c>
      <c r="G144" s="132" t="s">
        <v>210</v>
      </c>
      <c r="H144" s="132" t="s">
        <v>210</v>
      </c>
      <c r="K144" s="102"/>
      <c r="L144" s="102"/>
      <c r="M144" s="102"/>
      <c r="N144" s="102"/>
      <c r="O144" s="102"/>
      <c r="P144" s="102"/>
      <c r="Q144" s="102"/>
      <c r="R144" s="102"/>
      <c r="S144" s="103"/>
      <c r="T144" s="103"/>
      <c r="U144" s="103"/>
    </row>
    <row r="145" spans="1:21" ht="12.75">
      <c r="A145" s="95"/>
      <c r="B145" s="133"/>
      <c r="C145" s="133"/>
      <c r="D145" s="133"/>
      <c r="E145" s="133"/>
      <c r="F145" s="133"/>
      <c r="G145" s="133"/>
      <c r="H145" s="133"/>
      <c r="K145" s="102"/>
      <c r="L145" s="102"/>
      <c r="M145" s="102"/>
      <c r="N145" s="102"/>
      <c r="O145" s="102"/>
      <c r="P145" s="102"/>
      <c r="Q145" s="102"/>
      <c r="R145" s="102"/>
      <c r="S145" s="103"/>
      <c r="T145" s="103"/>
      <c r="U145" s="103"/>
    </row>
    <row r="146" spans="1:21" ht="12.75">
      <c r="A146" s="116" t="s">
        <v>232</v>
      </c>
      <c r="B146" s="133"/>
      <c r="C146" s="133"/>
      <c r="D146" s="133"/>
      <c r="E146" s="133"/>
      <c r="F146" s="133"/>
      <c r="G146" s="133"/>
      <c r="H146" s="133"/>
      <c r="K146" s="102"/>
      <c r="L146" s="102"/>
      <c r="M146" s="102"/>
      <c r="N146" s="102"/>
      <c r="O146" s="102"/>
      <c r="P146" s="102"/>
      <c r="Q146" s="102"/>
      <c r="R146" s="102"/>
      <c r="S146" s="103"/>
      <c r="T146" s="103"/>
      <c r="U146" s="103"/>
    </row>
    <row r="147" spans="1:21" ht="12.75">
      <c r="A147" s="116" t="s">
        <v>233</v>
      </c>
      <c r="B147" s="133"/>
      <c r="C147" s="133"/>
      <c r="D147" s="133"/>
      <c r="E147" s="133"/>
      <c r="F147" s="133"/>
      <c r="G147" s="133"/>
      <c r="H147" s="133"/>
      <c r="K147" s="102"/>
      <c r="L147" s="102"/>
      <c r="M147" s="102"/>
      <c r="N147" s="102"/>
      <c r="O147" s="102"/>
      <c r="P147" s="102"/>
      <c r="Q147" s="102"/>
      <c r="R147" s="102"/>
      <c r="S147" s="103"/>
      <c r="T147" s="103"/>
      <c r="U147" s="103"/>
    </row>
    <row r="148" spans="1:21" ht="12.75">
      <c r="A148" s="95" t="s">
        <v>243</v>
      </c>
      <c r="B148" s="132" t="s">
        <v>216</v>
      </c>
      <c r="C148" s="132" t="s">
        <v>216</v>
      </c>
      <c r="D148" s="132" t="s">
        <v>210</v>
      </c>
      <c r="E148" s="132"/>
      <c r="F148" s="132">
        <v>4000</v>
      </c>
      <c r="G148" s="132">
        <v>4000</v>
      </c>
      <c r="H148" s="132" t="s">
        <v>210</v>
      </c>
      <c r="K148" s="103"/>
      <c r="L148" s="103"/>
      <c r="M148" s="103"/>
      <c r="N148" s="103"/>
      <c r="O148" s="103"/>
      <c r="P148" s="103"/>
      <c r="Q148" s="103"/>
      <c r="R148" s="103"/>
      <c r="S148" s="103"/>
      <c r="T148" s="103"/>
      <c r="U148" s="103"/>
    </row>
    <row r="149" spans="1:8" ht="12.75">
      <c r="A149" s="95" t="s">
        <v>244</v>
      </c>
      <c r="B149" s="132" t="s">
        <v>210</v>
      </c>
      <c r="C149" s="132" t="s">
        <v>210</v>
      </c>
      <c r="D149" s="132" t="s">
        <v>210</v>
      </c>
      <c r="E149" s="132"/>
      <c r="F149" s="132" t="s">
        <v>216</v>
      </c>
      <c r="G149" s="132" t="s">
        <v>216</v>
      </c>
      <c r="H149" s="132" t="s">
        <v>210</v>
      </c>
    </row>
    <row r="150" spans="1:8" ht="12.75">
      <c r="A150" s="95" t="s">
        <v>234</v>
      </c>
      <c r="B150" s="132">
        <v>1000</v>
      </c>
      <c r="C150" s="132">
        <v>1000</v>
      </c>
      <c r="D150" s="132" t="s">
        <v>210</v>
      </c>
      <c r="E150" s="132"/>
      <c r="F150" s="132" t="s">
        <v>216</v>
      </c>
      <c r="G150" s="132" t="s">
        <v>216</v>
      </c>
      <c r="H150" s="132" t="s">
        <v>210</v>
      </c>
    </row>
    <row r="151" spans="1:8" ht="12.75">
      <c r="A151" s="95" t="s">
        <v>245</v>
      </c>
      <c r="B151" s="132" t="s">
        <v>216</v>
      </c>
      <c r="C151" s="132" t="s">
        <v>216</v>
      </c>
      <c r="D151" s="132" t="s">
        <v>210</v>
      </c>
      <c r="E151" s="132"/>
      <c r="F151" s="132" t="s">
        <v>210</v>
      </c>
      <c r="G151" s="132" t="s">
        <v>210</v>
      </c>
      <c r="H151" s="132" t="s">
        <v>210</v>
      </c>
    </row>
    <row r="152" spans="1:10" ht="12.75">
      <c r="A152" s="95" t="s">
        <v>249</v>
      </c>
      <c r="B152" s="132">
        <v>14000</v>
      </c>
      <c r="C152" s="132">
        <v>14000</v>
      </c>
      <c r="D152" s="132" t="s">
        <v>210</v>
      </c>
      <c r="E152" s="132"/>
      <c r="F152" s="132">
        <v>8000</v>
      </c>
      <c r="G152" s="132">
        <v>8000</v>
      </c>
      <c r="H152" s="132" t="s">
        <v>210</v>
      </c>
      <c r="I152" s="102"/>
      <c r="J152" s="103"/>
    </row>
    <row r="153" spans="1:8" ht="13.5" thickBot="1">
      <c r="A153" s="134"/>
      <c r="B153" s="135"/>
      <c r="C153" s="135"/>
      <c r="D153" s="135"/>
      <c r="E153" s="135"/>
      <c r="F153" s="123"/>
      <c r="G153" s="123"/>
      <c r="H153" s="123"/>
    </row>
    <row r="154" spans="2:8" ht="13.5" thickTop="1">
      <c r="B154" s="125"/>
      <c r="C154" s="125"/>
      <c r="D154" s="125"/>
      <c r="E154" s="125"/>
      <c r="F154" s="129"/>
      <c r="G154" s="129"/>
      <c r="H154" s="129"/>
    </row>
    <row r="155" spans="1:8" ht="13.5" thickBot="1">
      <c r="A155" s="116"/>
      <c r="B155" s="227" t="s">
        <v>201</v>
      </c>
      <c r="C155" s="227"/>
      <c r="D155" s="227"/>
      <c r="E155" s="227"/>
      <c r="F155" s="227"/>
      <c r="G155" s="227"/>
      <c r="H155" s="227"/>
    </row>
    <row r="156" spans="1:19" ht="12.75">
      <c r="A156" s="95"/>
      <c r="B156" s="228" t="s">
        <v>202</v>
      </c>
      <c r="C156" s="228"/>
      <c r="D156" s="228"/>
      <c r="E156" s="129"/>
      <c r="F156" s="228" t="s">
        <v>203</v>
      </c>
      <c r="G156" s="228"/>
      <c r="H156" s="228"/>
      <c r="J156" s="103"/>
      <c r="K156" s="103"/>
      <c r="L156" s="103"/>
      <c r="M156" s="103"/>
      <c r="N156" s="103"/>
      <c r="O156" s="103"/>
      <c r="P156" s="103"/>
      <c r="Q156" s="103"/>
      <c r="R156" s="103"/>
      <c r="S156" s="103"/>
    </row>
    <row r="157" spans="1:19" ht="12.75">
      <c r="A157" s="116" t="s">
        <v>204</v>
      </c>
      <c r="B157" s="130" t="s">
        <v>205</v>
      </c>
      <c r="C157" s="130" t="s">
        <v>206</v>
      </c>
      <c r="D157" s="130" t="s">
        <v>207</v>
      </c>
      <c r="E157" s="131"/>
      <c r="F157" s="130" t="s">
        <v>205</v>
      </c>
      <c r="G157" s="130" t="s">
        <v>206</v>
      </c>
      <c r="H157" s="130" t="s">
        <v>207</v>
      </c>
      <c r="J157" s="102"/>
      <c r="K157" s="102"/>
      <c r="L157" s="102"/>
      <c r="M157" s="102"/>
      <c r="N157" s="102"/>
      <c r="O157" s="102"/>
      <c r="P157" s="102"/>
      <c r="Q157" s="102"/>
      <c r="R157" s="103"/>
      <c r="S157" s="103"/>
    </row>
    <row r="158" spans="1:19" ht="12.75">
      <c r="A158" s="116" t="s">
        <v>208</v>
      </c>
      <c r="B158" s="129"/>
      <c r="C158" s="129"/>
      <c r="D158" s="129"/>
      <c r="E158" s="129"/>
      <c r="F158" s="129"/>
      <c r="G158" s="129"/>
      <c r="H158" s="129"/>
      <c r="J158" s="102"/>
      <c r="K158" s="102"/>
      <c r="L158" s="102"/>
      <c r="M158" s="102"/>
      <c r="N158" s="102"/>
      <c r="O158" s="102"/>
      <c r="P158" s="102"/>
      <c r="Q158" s="102"/>
      <c r="R158" s="103"/>
      <c r="S158" s="103"/>
    </row>
    <row r="159" spans="1:19" ht="12.75">
      <c r="A159" s="95" t="s">
        <v>209</v>
      </c>
      <c r="B159" s="132">
        <v>64000</v>
      </c>
      <c r="C159" s="132">
        <v>12000</v>
      </c>
      <c r="D159" s="132">
        <v>51000</v>
      </c>
      <c r="E159" s="132"/>
      <c r="F159" s="132">
        <v>179000</v>
      </c>
      <c r="G159" s="132">
        <v>179000</v>
      </c>
      <c r="H159" s="132" t="s">
        <v>210</v>
      </c>
      <c r="I159" s="102"/>
      <c r="J159" s="102"/>
      <c r="K159" s="102"/>
      <c r="L159" s="102"/>
      <c r="M159" s="102"/>
      <c r="N159" s="102"/>
      <c r="O159" s="102"/>
      <c r="P159" s="102"/>
      <c r="Q159" s="102"/>
      <c r="R159" s="103"/>
      <c r="S159" s="103"/>
    </row>
    <row r="160" spans="1:19" ht="12.75">
      <c r="A160" s="95" t="s">
        <v>211</v>
      </c>
      <c r="B160" s="132">
        <v>6000</v>
      </c>
      <c r="C160" s="132">
        <v>1000</v>
      </c>
      <c r="D160" s="132">
        <v>5000</v>
      </c>
      <c r="E160" s="132"/>
      <c r="F160" s="132">
        <v>24000</v>
      </c>
      <c r="G160" s="132">
        <v>24000</v>
      </c>
      <c r="H160" s="132" t="s">
        <v>210</v>
      </c>
      <c r="I160" s="102"/>
      <c r="J160" s="102"/>
      <c r="K160" s="102"/>
      <c r="L160" s="102"/>
      <c r="M160" s="102"/>
      <c r="N160" s="102"/>
      <c r="O160" s="102"/>
      <c r="P160" s="102"/>
      <c r="Q160" s="102"/>
      <c r="R160" s="103"/>
      <c r="S160" s="103"/>
    </row>
    <row r="161" spans="1:19" ht="12.75">
      <c r="A161" s="95" t="s">
        <v>212</v>
      </c>
      <c r="B161" s="132">
        <v>29000</v>
      </c>
      <c r="C161" s="132">
        <v>19000</v>
      </c>
      <c r="D161" s="132">
        <v>10000</v>
      </c>
      <c r="E161" s="132"/>
      <c r="F161" s="132">
        <v>13000</v>
      </c>
      <c r="G161" s="132">
        <v>13000</v>
      </c>
      <c r="H161" s="132" t="s">
        <v>210</v>
      </c>
      <c r="I161" s="102"/>
      <c r="J161" s="102"/>
      <c r="K161" s="102"/>
      <c r="L161" s="102"/>
      <c r="M161" s="102"/>
      <c r="N161" s="102"/>
      <c r="O161" s="102"/>
      <c r="P161" s="102"/>
      <c r="Q161" s="102"/>
      <c r="R161" s="103"/>
      <c r="S161" s="103"/>
    </row>
    <row r="162" spans="1:19" ht="12.75">
      <c r="A162" s="95" t="s">
        <v>213</v>
      </c>
      <c r="B162" s="132">
        <v>12000</v>
      </c>
      <c r="C162" s="132">
        <v>8000</v>
      </c>
      <c r="D162" s="132">
        <v>4000</v>
      </c>
      <c r="E162" s="132"/>
      <c r="F162" s="132">
        <v>1000</v>
      </c>
      <c r="G162" s="132">
        <v>1000</v>
      </c>
      <c r="H162" s="132" t="s">
        <v>210</v>
      </c>
      <c r="I162" s="102"/>
      <c r="J162" s="102"/>
      <c r="K162" s="102"/>
      <c r="L162" s="102"/>
      <c r="M162" s="102"/>
      <c r="N162" s="102"/>
      <c r="O162" s="102"/>
      <c r="P162" s="102"/>
      <c r="Q162" s="102"/>
      <c r="R162" s="103"/>
      <c r="S162" s="103"/>
    </row>
    <row r="163" spans="1:19" ht="12.75">
      <c r="A163" s="95" t="s">
        <v>214</v>
      </c>
      <c r="B163" s="132">
        <v>26000</v>
      </c>
      <c r="C163" s="132">
        <v>1000</v>
      </c>
      <c r="D163" s="132">
        <v>25000</v>
      </c>
      <c r="E163" s="132"/>
      <c r="F163" s="132">
        <v>9000</v>
      </c>
      <c r="G163" s="132">
        <v>9000</v>
      </c>
      <c r="H163" s="132" t="s">
        <v>210</v>
      </c>
      <c r="I163" s="102"/>
      <c r="J163" s="102"/>
      <c r="K163" s="102"/>
      <c r="L163" s="102"/>
      <c r="M163" s="102"/>
      <c r="N163" s="102"/>
      <c r="O163" s="102"/>
      <c r="P163" s="102"/>
      <c r="Q163" s="102"/>
      <c r="R163" s="103"/>
      <c r="S163" s="103"/>
    </row>
    <row r="164" spans="1:19" ht="12.75">
      <c r="A164" s="95"/>
      <c r="B164" s="121"/>
      <c r="C164" s="121"/>
      <c r="D164" s="121"/>
      <c r="E164" s="121"/>
      <c r="F164" s="121"/>
      <c r="G164" s="121"/>
      <c r="H164" s="133"/>
      <c r="J164" s="102"/>
      <c r="K164" s="102"/>
      <c r="L164" s="102"/>
      <c r="M164" s="102"/>
      <c r="N164" s="102"/>
      <c r="O164" s="102"/>
      <c r="P164" s="102"/>
      <c r="Q164" s="102"/>
      <c r="R164" s="103"/>
      <c r="S164" s="103"/>
    </row>
    <row r="165" spans="1:19" ht="12.75">
      <c r="A165" s="95" t="s">
        <v>215</v>
      </c>
      <c r="B165" s="132">
        <v>21000</v>
      </c>
      <c r="C165" s="132">
        <v>15000</v>
      </c>
      <c r="D165" s="132">
        <v>6000</v>
      </c>
      <c r="E165" s="132"/>
      <c r="F165" s="132">
        <v>98000</v>
      </c>
      <c r="G165" s="132">
        <v>98000</v>
      </c>
      <c r="H165" s="133" t="s">
        <v>216</v>
      </c>
      <c r="J165" s="102"/>
      <c r="K165" s="102"/>
      <c r="L165" s="102"/>
      <c r="M165" s="102"/>
      <c r="N165" s="102"/>
      <c r="O165" s="102"/>
      <c r="P165" s="102"/>
      <c r="Q165" s="102"/>
      <c r="R165" s="103"/>
      <c r="S165" s="103"/>
    </row>
    <row r="166" spans="1:19" ht="12.75">
      <c r="A166" s="95"/>
      <c r="B166" s="121"/>
      <c r="C166" s="121"/>
      <c r="D166" s="121"/>
      <c r="E166" s="121"/>
      <c r="F166" s="121"/>
      <c r="G166" s="121"/>
      <c r="H166" s="133"/>
      <c r="J166" s="102"/>
      <c r="K166" s="102"/>
      <c r="L166" s="102"/>
      <c r="M166" s="102"/>
      <c r="N166" s="102"/>
      <c r="O166" s="102"/>
      <c r="P166" s="102"/>
      <c r="Q166" s="102"/>
      <c r="R166" s="103"/>
      <c r="S166" s="103"/>
    </row>
    <row r="167" spans="1:19" ht="12.75">
      <c r="A167" s="116" t="s">
        <v>217</v>
      </c>
      <c r="B167" s="121"/>
      <c r="C167" s="121"/>
      <c r="D167" s="121"/>
      <c r="E167" s="121"/>
      <c r="F167" s="121"/>
      <c r="G167" s="121"/>
      <c r="H167" s="133"/>
      <c r="J167" s="102"/>
      <c r="K167" s="102"/>
      <c r="L167" s="102"/>
      <c r="M167" s="102"/>
      <c r="N167" s="102"/>
      <c r="O167" s="102"/>
      <c r="P167" s="102"/>
      <c r="Q167" s="102"/>
      <c r="R167" s="103"/>
      <c r="S167" s="103"/>
    </row>
    <row r="168" spans="1:19" ht="12.75">
      <c r="A168" s="116" t="s">
        <v>218</v>
      </c>
      <c r="B168" s="121"/>
      <c r="C168" s="121"/>
      <c r="D168" s="121"/>
      <c r="E168" s="121"/>
      <c r="F168" s="121"/>
      <c r="G168" s="121"/>
      <c r="H168" s="133"/>
      <c r="J168" s="102"/>
      <c r="K168" s="102"/>
      <c r="L168" s="102"/>
      <c r="M168" s="102"/>
      <c r="N168" s="102"/>
      <c r="O168" s="102"/>
      <c r="P168" s="102"/>
      <c r="Q168" s="102"/>
      <c r="R168" s="103"/>
      <c r="S168" s="103"/>
    </row>
    <row r="169" spans="1:19" ht="12.75">
      <c r="A169" s="95" t="s">
        <v>219</v>
      </c>
      <c r="B169" s="132">
        <v>83000</v>
      </c>
      <c r="C169" s="132">
        <v>80000</v>
      </c>
      <c r="D169" s="132">
        <v>3000</v>
      </c>
      <c r="E169" s="132"/>
      <c r="F169" s="132">
        <v>426000</v>
      </c>
      <c r="G169" s="132">
        <v>426000</v>
      </c>
      <c r="H169" s="132" t="s">
        <v>210</v>
      </c>
      <c r="J169" s="102"/>
      <c r="K169" s="102"/>
      <c r="L169" s="102"/>
      <c r="M169" s="102"/>
      <c r="N169" s="102"/>
      <c r="O169" s="102"/>
      <c r="P169" s="102"/>
      <c r="Q169" s="102"/>
      <c r="R169" s="103"/>
      <c r="S169" s="103"/>
    </row>
    <row r="170" spans="1:19" ht="12.75">
      <c r="A170" s="95" t="s">
        <v>220</v>
      </c>
      <c r="B170" s="132">
        <v>1000</v>
      </c>
      <c r="C170" s="132">
        <v>1000</v>
      </c>
      <c r="D170" s="132" t="s">
        <v>210</v>
      </c>
      <c r="E170" s="132"/>
      <c r="F170" s="132">
        <v>34000</v>
      </c>
      <c r="G170" s="132">
        <v>34000</v>
      </c>
      <c r="H170" s="132" t="s">
        <v>210</v>
      </c>
      <c r="J170" s="102"/>
      <c r="K170" s="102"/>
      <c r="L170" s="102"/>
      <c r="M170" s="102"/>
      <c r="N170" s="102"/>
      <c r="O170" s="102"/>
      <c r="P170" s="102"/>
      <c r="Q170" s="102"/>
      <c r="R170" s="103"/>
      <c r="S170" s="103"/>
    </row>
    <row r="171" spans="1:19" ht="12.75">
      <c r="A171" s="95" t="s">
        <v>221</v>
      </c>
      <c r="B171" s="132" t="s">
        <v>216</v>
      </c>
      <c r="C171" s="132" t="s">
        <v>216</v>
      </c>
      <c r="D171" s="132" t="s">
        <v>210</v>
      </c>
      <c r="E171" s="132"/>
      <c r="F171" s="132">
        <v>21000</v>
      </c>
      <c r="G171" s="132">
        <v>21000</v>
      </c>
      <c r="H171" s="132" t="s">
        <v>210</v>
      </c>
      <c r="J171" s="102"/>
      <c r="K171" s="102"/>
      <c r="L171" s="102"/>
      <c r="M171" s="102"/>
      <c r="N171" s="102"/>
      <c r="O171" s="102"/>
      <c r="P171" s="102"/>
      <c r="Q171" s="102"/>
      <c r="R171" s="103"/>
      <c r="S171" s="103"/>
    </row>
    <row r="172" spans="1:19" ht="12.75">
      <c r="A172" s="95" t="s">
        <v>222</v>
      </c>
      <c r="B172" s="132">
        <v>4000</v>
      </c>
      <c r="C172" s="132">
        <v>4000</v>
      </c>
      <c r="D172" s="132" t="s">
        <v>210</v>
      </c>
      <c r="E172" s="132"/>
      <c r="F172" s="132">
        <v>20000</v>
      </c>
      <c r="G172" s="132">
        <v>20000</v>
      </c>
      <c r="H172" s="132" t="s">
        <v>210</v>
      </c>
      <c r="J172" s="102"/>
      <c r="K172" s="102"/>
      <c r="L172" s="102"/>
      <c r="M172" s="102"/>
      <c r="N172" s="102"/>
      <c r="O172" s="102"/>
      <c r="P172" s="102"/>
      <c r="Q172" s="102"/>
      <c r="R172" s="103"/>
      <c r="S172" s="103"/>
    </row>
    <row r="173" spans="1:19" ht="12.75">
      <c r="A173" s="95" t="s">
        <v>223</v>
      </c>
      <c r="B173" s="132">
        <v>6000</v>
      </c>
      <c r="C173" s="132" t="s">
        <v>210</v>
      </c>
      <c r="D173" s="132">
        <v>6000</v>
      </c>
      <c r="E173" s="132"/>
      <c r="F173" s="132">
        <v>5000</v>
      </c>
      <c r="G173" s="132">
        <v>5000</v>
      </c>
      <c r="H173" s="132" t="s">
        <v>210</v>
      </c>
      <c r="J173" s="102"/>
      <c r="K173" s="102"/>
      <c r="L173" s="102"/>
      <c r="M173" s="102"/>
      <c r="N173" s="102"/>
      <c r="O173" s="102"/>
      <c r="P173" s="102"/>
      <c r="Q173" s="102"/>
      <c r="R173" s="103"/>
      <c r="S173" s="103"/>
    </row>
    <row r="174" spans="1:19" ht="12.75">
      <c r="A174" s="95" t="s">
        <v>224</v>
      </c>
      <c r="B174" s="132">
        <v>6000</v>
      </c>
      <c r="C174" s="132">
        <v>5000</v>
      </c>
      <c r="D174" s="132">
        <v>1000</v>
      </c>
      <c r="E174" s="132"/>
      <c r="F174" s="132" t="s">
        <v>210</v>
      </c>
      <c r="G174" s="132" t="s">
        <v>210</v>
      </c>
      <c r="H174" s="132" t="s">
        <v>210</v>
      </c>
      <c r="J174" s="102"/>
      <c r="K174" s="102"/>
      <c r="L174" s="102"/>
      <c r="M174" s="102"/>
      <c r="N174" s="102"/>
      <c r="O174" s="102"/>
      <c r="P174" s="102"/>
      <c r="Q174" s="102"/>
      <c r="R174" s="103"/>
      <c r="S174" s="103"/>
    </row>
    <row r="175" spans="1:19" ht="12.75">
      <c r="A175" s="95" t="s">
        <v>225</v>
      </c>
      <c r="B175" s="132">
        <v>33000</v>
      </c>
      <c r="C175" s="132">
        <v>32000</v>
      </c>
      <c r="D175" s="132">
        <v>1000</v>
      </c>
      <c r="E175" s="132"/>
      <c r="F175" s="132">
        <v>13000</v>
      </c>
      <c r="G175" s="132">
        <v>13000</v>
      </c>
      <c r="H175" s="132" t="s">
        <v>210</v>
      </c>
      <c r="J175" s="102"/>
      <c r="K175" s="102"/>
      <c r="L175" s="102"/>
      <c r="M175" s="102"/>
      <c r="N175" s="102"/>
      <c r="O175" s="102"/>
      <c r="P175" s="102"/>
      <c r="Q175" s="102"/>
      <c r="R175" s="103"/>
      <c r="S175" s="103"/>
    </row>
    <row r="176" spans="1:19" ht="12.75">
      <c r="A176" s="95" t="s">
        <v>226</v>
      </c>
      <c r="B176" s="132">
        <v>19000</v>
      </c>
      <c r="C176" s="132">
        <v>14000</v>
      </c>
      <c r="D176" s="132">
        <v>5000</v>
      </c>
      <c r="E176" s="132"/>
      <c r="F176" s="132">
        <v>24000</v>
      </c>
      <c r="G176" s="132">
        <v>24000</v>
      </c>
      <c r="H176" s="132" t="s">
        <v>210</v>
      </c>
      <c r="J176" s="102"/>
      <c r="K176" s="102"/>
      <c r="L176" s="102"/>
      <c r="M176" s="102"/>
      <c r="N176" s="102"/>
      <c r="O176" s="102"/>
      <c r="P176" s="102"/>
      <c r="Q176" s="102"/>
      <c r="R176" s="103"/>
      <c r="S176" s="103"/>
    </row>
    <row r="177" spans="1:19" ht="12.75">
      <c r="A177" s="95"/>
      <c r="B177" s="121"/>
      <c r="C177" s="121"/>
      <c r="D177" s="121"/>
      <c r="E177" s="121"/>
      <c r="F177" s="121"/>
      <c r="G177" s="121"/>
      <c r="H177" s="133"/>
      <c r="J177" s="102"/>
      <c r="K177" s="102"/>
      <c r="L177" s="102"/>
      <c r="M177" s="102"/>
      <c r="N177" s="102"/>
      <c r="O177" s="102"/>
      <c r="P177" s="102"/>
      <c r="Q177" s="102"/>
      <c r="R177" s="103"/>
      <c r="S177" s="103"/>
    </row>
    <row r="178" spans="1:19" ht="12.75">
      <c r="A178" s="116" t="s">
        <v>227</v>
      </c>
      <c r="B178" s="121"/>
      <c r="C178" s="121"/>
      <c r="D178" s="121"/>
      <c r="E178" s="121"/>
      <c r="F178" s="121"/>
      <c r="G178" s="121"/>
      <c r="H178" s="133"/>
      <c r="J178" s="102"/>
      <c r="K178" s="102"/>
      <c r="L178" s="102"/>
      <c r="M178" s="102"/>
      <c r="N178" s="102"/>
      <c r="O178" s="102"/>
      <c r="P178" s="102"/>
      <c r="Q178" s="102"/>
      <c r="R178" s="103"/>
      <c r="S178" s="103"/>
    </row>
    <row r="179" spans="1:19" ht="12.75">
      <c r="A179" s="95" t="s">
        <v>228</v>
      </c>
      <c r="B179" s="132">
        <v>14000</v>
      </c>
      <c r="C179" s="132">
        <v>5000</v>
      </c>
      <c r="D179" s="132">
        <v>9000</v>
      </c>
      <c r="E179" s="132"/>
      <c r="F179" s="132">
        <v>32000</v>
      </c>
      <c r="G179" s="132">
        <v>32000</v>
      </c>
      <c r="H179" s="132" t="s">
        <v>210</v>
      </c>
      <c r="J179" s="102"/>
      <c r="K179" s="102"/>
      <c r="L179" s="102"/>
      <c r="M179" s="102"/>
      <c r="N179" s="102"/>
      <c r="O179" s="102"/>
      <c r="P179" s="102"/>
      <c r="Q179" s="102"/>
      <c r="R179" s="103"/>
      <c r="S179" s="103"/>
    </row>
    <row r="180" spans="1:19" ht="12.75">
      <c r="A180" s="95" t="s">
        <v>229</v>
      </c>
      <c r="B180" s="132">
        <v>3000</v>
      </c>
      <c r="C180" s="132">
        <v>2000</v>
      </c>
      <c r="D180" s="132">
        <v>1000</v>
      </c>
      <c r="E180" s="132"/>
      <c r="F180" s="132">
        <v>30000</v>
      </c>
      <c r="G180" s="132">
        <v>30000</v>
      </c>
      <c r="H180" s="132" t="s">
        <v>210</v>
      </c>
      <c r="J180" s="102"/>
      <c r="K180" s="102"/>
      <c r="L180" s="102"/>
      <c r="M180" s="102"/>
      <c r="N180" s="102"/>
      <c r="O180" s="102"/>
      <c r="P180" s="102"/>
      <c r="Q180" s="102"/>
      <c r="R180" s="103"/>
      <c r="S180" s="103"/>
    </row>
    <row r="181" spans="1:19" ht="12.75">
      <c r="A181" s="95" t="s">
        <v>230</v>
      </c>
      <c r="B181" s="132">
        <v>2000</v>
      </c>
      <c r="C181" s="132">
        <v>1000</v>
      </c>
      <c r="D181" s="132">
        <v>1000</v>
      </c>
      <c r="E181" s="132"/>
      <c r="F181" s="132">
        <v>12000</v>
      </c>
      <c r="G181" s="132">
        <v>12000</v>
      </c>
      <c r="H181" s="132" t="s">
        <v>210</v>
      </c>
      <c r="J181" s="102"/>
      <c r="K181" s="102"/>
      <c r="L181" s="102"/>
      <c r="M181" s="102"/>
      <c r="N181" s="102"/>
      <c r="O181" s="102"/>
      <c r="P181" s="102"/>
      <c r="Q181" s="102"/>
      <c r="R181" s="103"/>
      <c r="S181" s="103"/>
    </row>
    <row r="182" spans="1:19" ht="12.75">
      <c r="A182" s="95" t="s">
        <v>231</v>
      </c>
      <c r="B182" s="132">
        <v>48000</v>
      </c>
      <c r="C182" s="132">
        <v>8000</v>
      </c>
      <c r="D182" s="132">
        <v>39000</v>
      </c>
      <c r="E182" s="132"/>
      <c r="F182" s="132">
        <v>21000</v>
      </c>
      <c r="G182" s="132">
        <v>21000</v>
      </c>
      <c r="H182" s="132" t="s">
        <v>210</v>
      </c>
      <c r="J182" s="102"/>
      <c r="K182" s="102"/>
      <c r="L182" s="102"/>
      <c r="M182" s="102"/>
      <c r="N182" s="102"/>
      <c r="O182" s="102"/>
      <c r="P182" s="102"/>
      <c r="Q182" s="102"/>
      <c r="R182" s="103"/>
      <c r="S182" s="103"/>
    </row>
    <row r="183" spans="1:19" ht="12.75">
      <c r="A183" s="95"/>
      <c r="B183" s="121"/>
      <c r="C183" s="121"/>
      <c r="D183" s="121"/>
      <c r="E183" s="121"/>
      <c r="F183" s="121"/>
      <c r="G183" s="121"/>
      <c r="H183" s="132"/>
      <c r="J183" s="102"/>
      <c r="K183" s="102"/>
      <c r="L183" s="102"/>
      <c r="M183" s="102"/>
      <c r="N183" s="102"/>
      <c r="O183" s="102"/>
      <c r="P183" s="102"/>
      <c r="Q183" s="102"/>
      <c r="R183" s="103"/>
      <c r="S183" s="103"/>
    </row>
    <row r="184" spans="1:19" ht="12.75">
      <c r="A184" s="116" t="s">
        <v>232</v>
      </c>
      <c r="B184" s="121"/>
      <c r="C184" s="121"/>
      <c r="D184" s="121"/>
      <c r="E184" s="121"/>
      <c r="F184" s="121"/>
      <c r="G184" s="121"/>
      <c r="H184" s="132"/>
      <c r="J184" s="102"/>
      <c r="K184" s="102"/>
      <c r="L184" s="102"/>
      <c r="M184" s="102"/>
      <c r="N184" s="102"/>
      <c r="O184" s="102"/>
      <c r="P184" s="102"/>
      <c r="Q184" s="102"/>
      <c r="R184" s="103"/>
      <c r="S184" s="103"/>
    </row>
    <row r="185" spans="1:19" ht="12.75">
      <c r="A185" s="116" t="s">
        <v>233</v>
      </c>
      <c r="B185" s="121"/>
      <c r="C185" s="121"/>
      <c r="D185" s="121"/>
      <c r="E185" s="121"/>
      <c r="F185" s="121"/>
      <c r="G185" s="121"/>
      <c r="H185" s="132"/>
      <c r="J185" s="102"/>
      <c r="K185" s="102"/>
      <c r="L185" s="102"/>
      <c r="M185" s="102"/>
      <c r="N185" s="102"/>
      <c r="O185" s="102"/>
      <c r="P185" s="102"/>
      <c r="Q185" s="102"/>
      <c r="R185" s="103"/>
      <c r="S185" s="103"/>
    </row>
    <row r="186" spans="1:19" ht="12.75">
      <c r="A186" s="95" t="s">
        <v>243</v>
      </c>
      <c r="B186" s="132">
        <v>42000</v>
      </c>
      <c r="C186" s="132">
        <v>42000</v>
      </c>
      <c r="D186" s="132">
        <v>1000</v>
      </c>
      <c r="E186" s="132"/>
      <c r="F186" s="132">
        <v>186000</v>
      </c>
      <c r="G186" s="132">
        <v>186000</v>
      </c>
      <c r="H186" s="132" t="s">
        <v>210</v>
      </c>
      <c r="J186" s="102"/>
      <c r="K186" s="102"/>
      <c r="L186" s="102"/>
      <c r="M186" s="102"/>
      <c r="N186" s="102"/>
      <c r="O186" s="102"/>
      <c r="P186" s="102"/>
      <c r="Q186" s="102"/>
      <c r="R186" s="103"/>
      <c r="S186" s="103"/>
    </row>
    <row r="187" spans="1:19" ht="12.75">
      <c r="A187" s="95" t="s">
        <v>244</v>
      </c>
      <c r="B187" s="132">
        <v>4000</v>
      </c>
      <c r="C187" s="132">
        <v>4000</v>
      </c>
      <c r="D187" s="132" t="s">
        <v>210</v>
      </c>
      <c r="E187" s="132"/>
      <c r="F187" s="132">
        <v>18000</v>
      </c>
      <c r="G187" s="132">
        <v>18000</v>
      </c>
      <c r="H187" s="132" t="s">
        <v>210</v>
      </c>
      <c r="J187" s="103"/>
      <c r="K187" s="103"/>
      <c r="L187" s="103"/>
      <c r="M187" s="103"/>
      <c r="N187" s="103"/>
      <c r="O187" s="103"/>
      <c r="P187" s="103"/>
      <c r="Q187" s="103"/>
      <c r="R187" s="103"/>
      <c r="S187" s="103"/>
    </row>
    <row r="188" spans="1:19" ht="12.75">
      <c r="A188" s="95" t="s">
        <v>234</v>
      </c>
      <c r="B188" s="132">
        <v>34000</v>
      </c>
      <c r="C188" s="132">
        <v>34000</v>
      </c>
      <c r="D188" s="132" t="s">
        <v>210</v>
      </c>
      <c r="E188" s="132"/>
      <c r="F188" s="132">
        <v>12000</v>
      </c>
      <c r="G188" s="132">
        <v>12000</v>
      </c>
      <c r="H188" s="132" t="s">
        <v>210</v>
      </c>
      <c r="J188" s="103"/>
      <c r="K188" s="103"/>
      <c r="L188" s="103"/>
      <c r="M188" s="103"/>
      <c r="N188" s="103"/>
      <c r="O188" s="103"/>
      <c r="P188" s="103"/>
      <c r="Q188" s="103"/>
      <c r="R188" s="103"/>
      <c r="S188" s="103"/>
    </row>
    <row r="189" spans="1:19" ht="12.75">
      <c r="A189" s="95" t="s">
        <v>245</v>
      </c>
      <c r="B189" s="132">
        <v>31000</v>
      </c>
      <c r="C189" s="132">
        <v>18000</v>
      </c>
      <c r="D189" s="132">
        <v>13000</v>
      </c>
      <c r="E189" s="132"/>
      <c r="F189" s="132">
        <v>16000</v>
      </c>
      <c r="G189" s="132">
        <v>16000</v>
      </c>
      <c r="H189" s="132" t="s">
        <v>210</v>
      </c>
      <c r="J189" s="103"/>
      <c r="K189" s="103"/>
      <c r="L189" s="103"/>
      <c r="M189" s="103"/>
      <c r="N189" s="103"/>
      <c r="O189" s="103"/>
      <c r="P189" s="103"/>
      <c r="Q189" s="103"/>
      <c r="R189" s="103"/>
      <c r="S189" s="103"/>
    </row>
    <row r="190" spans="1:19" ht="12.75">
      <c r="A190" s="95" t="s">
        <v>249</v>
      </c>
      <c r="B190" s="132">
        <v>549000</v>
      </c>
      <c r="C190" s="132">
        <v>531000</v>
      </c>
      <c r="D190" s="132">
        <v>15000</v>
      </c>
      <c r="E190" s="132"/>
      <c r="F190" s="132">
        <v>198000</v>
      </c>
      <c r="G190" s="132">
        <v>197000</v>
      </c>
      <c r="H190" s="132" t="s">
        <v>210</v>
      </c>
      <c r="J190" s="103"/>
      <c r="K190" s="103"/>
      <c r="L190" s="103"/>
      <c r="M190" s="103"/>
      <c r="N190" s="103"/>
      <c r="O190" s="103"/>
      <c r="P190" s="103"/>
      <c r="Q190" s="103"/>
      <c r="R190" s="103"/>
      <c r="S190" s="103"/>
    </row>
    <row r="191" spans="1:8" ht="13.5" thickBot="1">
      <c r="A191" s="105"/>
      <c r="B191" s="106"/>
      <c r="C191" s="106"/>
      <c r="D191" s="106"/>
      <c r="E191" s="106"/>
      <c r="F191" s="106"/>
      <c r="G191" s="106"/>
      <c r="H191" s="106"/>
    </row>
    <row r="192" spans="1:8" ht="12.75">
      <c r="A192" s="107"/>
      <c r="B192" s="108"/>
      <c r="C192" s="108"/>
      <c r="D192" s="108"/>
      <c r="E192" s="108"/>
      <c r="F192" s="108" t="s">
        <v>235</v>
      </c>
      <c r="G192" s="108"/>
      <c r="H192" s="108"/>
    </row>
    <row r="193" spans="1:8" ht="12.75">
      <c r="A193" s="109" t="s">
        <v>236</v>
      </c>
      <c r="B193" s="110"/>
      <c r="C193" s="110"/>
      <c r="D193" s="110"/>
      <c r="E193" s="110"/>
      <c r="F193" s="110"/>
      <c r="G193" s="110"/>
      <c r="H193" s="110"/>
    </row>
    <row r="194" spans="1:8" ht="12.75">
      <c r="A194" s="109" t="s">
        <v>237</v>
      </c>
      <c r="B194" s="110"/>
      <c r="C194" s="110"/>
      <c r="D194" s="110"/>
      <c r="E194" s="110"/>
      <c r="F194" s="110"/>
      <c r="G194" s="110"/>
      <c r="H194" s="110"/>
    </row>
    <row r="195" spans="2:8" ht="12.75">
      <c r="B195" s="125"/>
      <c r="C195" s="125"/>
      <c r="D195" s="125"/>
      <c r="E195" s="125"/>
      <c r="F195" s="125"/>
      <c r="G195" s="125"/>
      <c r="H195" s="125"/>
    </row>
    <row r="196" spans="2:8" ht="12.75">
      <c r="B196" s="125"/>
      <c r="C196" s="125"/>
      <c r="D196" s="125"/>
      <c r="E196" s="125"/>
      <c r="F196" s="125"/>
      <c r="G196" s="125"/>
      <c r="H196" s="125"/>
    </row>
    <row r="197" spans="2:8" ht="12.75">
      <c r="B197" s="125"/>
      <c r="C197" s="125"/>
      <c r="D197" s="125"/>
      <c r="E197" s="125"/>
      <c r="F197" s="125"/>
      <c r="G197" s="125"/>
      <c r="H197" s="125"/>
    </row>
    <row r="198" spans="2:8" ht="12.75">
      <c r="B198" s="125"/>
      <c r="C198" s="125"/>
      <c r="D198" s="125"/>
      <c r="E198" s="125"/>
      <c r="F198" s="125"/>
      <c r="G198" s="125"/>
      <c r="H198" s="125"/>
    </row>
    <row r="199" spans="2:8" ht="12.75">
      <c r="B199" s="125"/>
      <c r="C199" s="125"/>
      <c r="D199" s="125"/>
      <c r="E199" s="125"/>
      <c r="F199" s="125"/>
      <c r="G199" s="125"/>
      <c r="H199" s="125"/>
    </row>
    <row r="200" spans="2:8" ht="12.75">
      <c r="B200" s="125"/>
      <c r="C200" s="125"/>
      <c r="D200" s="125"/>
      <c r="E200" s="125"/>
      <c r="F200" s="125"/>
      <c r="G200" s="125"/>
      <c r="H200" s="125"/>
    </row>
    <row r="201" spans="2:8" ht="12.75">
      <c r="B201" s="125"/>
      <c r="C201" s="125"/>
      <c r="D201" s="125"/>
      <c r="E201" s="125"/>
      <c r="F201" s="125"/>
      <c r="G201" s="125"/>
      <c r="H201" s="125"/>
    </row>
    <row r="202" spans="2:8" ht="12.75">
      <c r="B202" s="125"/>
      <c r="C202" s="125"/>
      <c r="D202" s="125"/>
      <c r="E202" s="125"/>
      <c r="F202" s="125"/>
      <c r="G202" s="125"/>
      <c r="H202" s="125"/>
    </row>
    <row r="203" spans="2:8" ht="12.75">
      <c r="B203" s="125"/>
      <c r="C203" s="125"/>
      <c r="D203" s="125"/>
      <c r="E203" s="125"/>
      <c r="F203" s="125"/>
      <c r="G203" s="125"/>
      <c r="H203" s="125"/>
    </row>
    <row r="204" spans="2:8" ht="12.75">
      <c r="B204" s="125"/>
      <c r="C204" s="125"/>
      <c r="D204" s="125"/>
      <c r="E204" s="125"/>
      <c r="F204" s="125"/>
      <c r="G204" s="125"/>
      <c r="H204" s="125"/>
    </row>
    <row r="205" spans="2:8" ht="12.75">
      <c r="B205" s="125"/>
      <c r="C205" s="125"/>
      <c r="D205" s="125"/>
      <c r="E205" s="125"/>
      <c r="F205" s="125"/>
      <c r="G205" s="125"/>
      <c r="H205" s="125"/>
    </row>
    <row r="206" spans="2:8" ht="12.75">
      <c r="B206" s="125"/>
      <c r="C206" s="125"/>
      <c r="D206" s="125"/>
      <c r="E206" s="125"/>
      <c r="F206" s="125"/>
      <c r="G206" s="125"/>
      <c r="H206" s="125"/>
    </row>
    <row r="207" spans="2:8" ht="12.75">
      <c r="B207" s="125"/>
      <c r="C207" s="125"/>
      <c r="D207" s="125"/>
      <c r="E207" s="125"/>
      <c r="F207" s="125"/>
      <c r="G207" s="125"/>
      <c r="H207" s="125"/>
    </row>
    <row r="208" spans="2:8" ht="12.75">
      <c r="B208" s="125"/>
      <c r="C208" s="125"/>
      <c r="D208" s="125"/>
      <c r="E208" s="125"/>
      <c r="F208" s="125"/>
      <c r="G208" s="125"/>
      <c r="H208" s="125"/>
    </row>
    <row r="209" spans="2:8" ht="12.75">
      <c r="B209" s="125"/>
      <c r="C209" s="125"/>
      <c r="D209" s="125"/>
      <c r="E209" s="125"/>
      <c r="F209" s="125"/>
      <c r="G209" s="125"/>
      <c r="H209" s="125"/>
    </row>
    <row r="210" spans="2:8" ht="12.75">
      <c r="B210" s="125"/>
      <c r="C210" s="125"/>
      <c r="D210" s="125"/>
      <c r="E210" s="125"/>
      <c r="F210" s="125"/>
      <c r="G210" s="125"/>
      <c r="H210" s="125"/>
    </row>
  </sheetData>
  <sheetProtection/>
  <mergeCells count="15">
    <mergeCell ref="B42:D42"/>
    <mergeCell ref="F42:H42"/>
    <mergeCell ref="B3:H3"/>
    <mergeCell ref="B4:D4"/>
    <mergeCell ref="F4:H4"/>
    <mergeCell ref="B41:H41"/>
    <mergeCell ref="B155:H155"/>
    <mergeCell ref="B156:D156"/>
    <mergeCell ref="F156:H156"/>
    <mergeCell ref="B79:H79"/>
    <mergeCell ref="B80:D80"/>
    <mergeCell ref="F80:H80"/>
    <mergeCell ref="B117:H117"/>
    <mergeCell ref="B118:D118"/>
    <mergeCell ref="F118:H1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61"/>
  <sheetViews>
    <sheetView zoomScalePageLayoutView="0" workbookViewId="0" topLeftCell="A1">
      <selection activeCell="C3" sqref="C3:C9"/>
    </sheetView>
  </sheetViews>
  <sheetFormatPr defaultColWidth="8.88671875" defaultRowHeight="15"/>
  <cols>
    <col min="1" max="1" width="27.99609375" style="78" customWidth="1"/>
    <col min="2" max="3" width="7.99609375" style="78" bestFit="1" customWidth="1"/>
    <col min="4" max="4" width="31.5546875" style="78" customWidth="1"/>
    <col min="5" max="5" width="22.6640625" style="78" customWidth="1"/>
    <col min="6" max="16384" width="8.88671875" style="78" customWidth="1"/>
  </cols>
  <sheetData>
    <row r="1" spans="1:6" ht="26.25" thickBot="1">
      <c r="A1" s="153" t="s">
        <v>177</v>
      </c>
      <c r="B1" s="159" t="s">
        <v>255</v>
      </c>
      <c r="C1" s="153" t="s">
        <v>256</v>
      </c>
      <c r="D1" s="153" t="s">
        <v>257</v>
      </c>
      <c r="E1" s="153" t="s">
        <v>51</v>
      </c>
      <c r="F1" s="77"/>
    </row>
    <row r="2" spans="1:6" ht="13.5" thickBot="1">
      <c r="A2" s="79" t="s">
        <v>55</v>
      </c>
      <c r="B2" s="80">
        <v>1</v>
      </c>
      <c r="C2" s="81">
        <v>2700</v>
      </c>
      <c r="D2" s="82" t="s">
        <v>56</v>
      </c>
      <c r="E2" s="82" t="s">
        <v>57</v>
      </c>
      <c r="F2" s="77"/>
    </row>
    <row r="3" spans="1:6" ht="12.75">
      <c r="A3" s="241" t="s">
        <v>62</v>
      </c>
      <c r="B3" s="242">
        <v>7</v>
      </c>
      <c r="C3" s="244">
        <v>99518</v>
      </c>
      <c r="D3" s="83" t="s">
        <v>63</v>
      </c>
      <c r="E3" s="243" t="s">
        <v>258</v>
      </c>
      <c r="F3" s="231"/>
    </row>
    <row r="4" spans="1:6" ht="12.75">
      <c r="A4" s="238"/>
      <c r="B4" s="239"/>
      <c r="C4" s="246"/>
      <c r="D4" s="83" t="s">
        <v>68</v>
      </c>
      <c r="E4" s="240"/>
      <c r="F4" s="231"/>
    </row>
    <row r="5" spans="1:6" ht="12.75">
      <c r="A5" s="238"/>
      <c r="B5" s="239"/>
      <c r="C5" s="246"/>
      <c r="D5" s="83" t="s">
        <v>72</v>
      </c>
      <c r="E5" s="240"/>
      <c r="F5" s="231"/>
    </row>
    <row r="6" spans="1:6" ht="12.75">
      <c r="A6" s="238"/>
      <c r="B6" s="239"/>
      <c r="C6" s="246"/>
      <c r="D6" s="83" t="s">
        <v>76</v>
      </c>
      <c r="E6" s="240"/>
      <c r="F6" s="231"/>
    </row>
    <row r="7" spans="1:6" ht="12.75">
      <c r="A7" s="238"/>
      <c r="B7" s="239"/>
      <c r="C7" s="246"/>
      <c r="D7" s="83" t="s">
        <v>79</v>
      </c>
      <c r="E7" s="240"/>
      <c r="F7" s="231"/>
    </row>
    <row r="8" spans="1:6" ht="12.75">
      <c r="A8" s="238"/>
      <c r="B8" s="239"/>
      <c r="C8" s="246"/>
      <c r="D8" s="83" t="s">
        <v>83</v>
      </c>
      <c r="E8" s="240"/>
      <c r="F8" s="231"/>
    </row>
    <row r="9" spans="1:6" ht="13.5" thickBot="1">
      <c r="A9" s="233"/>
      <c r="B9" s="235"/>
      <c r="C9" s="245"/>
      <c r="D9" s="83" t="s">
        <v>85</v>
      </c>
      <c r="E9" s="237"/>
      <c r="F9" s="231"/>
    </row>
    <row r="10" spans="1:6" ht="39" customHeight="1" thickBot="1">
      <c r="A10" s="79" t="s">
        <v>88</v>
      </c>
      <c r="B10" s="80">
        <v>1</v>
      </c>
      <c r="C10" s="81">
        <v>246075</v>
      </c>
      <c r="D10" s="156" t="s">
        <v>89</v>
      </c>
      <c r="E10" s="82" t="s">
        <v>258</v>
      </c>
      <c r="F10" s="77"/>
    </row>
    <row r="11" spans="1:6" ht="12.75">
      <c r="A11" s="241" t="s">
        <v>92</v>
      </c>
      <c r="B11" s="242">
        <v>2</v>
      </c>
      <c r="C11" s="244">
        <v>23935</v>
      </c>
      <c r="D11" s="84" t="s">
        <v>93</v>
      </c>
      <c r="E11" s="243" t="s">
        <v>94</v>
      </c>
      <c r="F11" s="231"/>
    </row>
    <row r="12" spans="1:6" ht="39" thickBot="1">
      <c r="A12" s="233"/>
      <c r="B12" s="235"/>
      <c r="C12" s="245"/>
      <c r="D12" s="85" t="s">
        <v>99</v>
      </c>
      <c r="E12" s="237"/>
      <c r="F12" s="231"/>
    </row>
    <row r="13" spans="1:6" ht="13.5" thickBot="1">
      <c r="A13" s="79" t="s">
        <v>100</v>
      </c>
      <c r="B13" s="80">
        <v>1</v>
      </c>
      <c r="C13" s="81">
        <v>4585</v>
      </c>
      <c r="D13" s="86" t="s">
        <v>101</v>
      </c>
      <c r="E13" s="82" t="s">
        <v>57</v>
      </c>
      <c r="F13" s="77"/>
    </row>
    <row r="14" spans="1:6" ht="13.5" thickBot="1">
      <c r="A14" s="241" t="s">
        <v>105</v>
      </c>
      <c r="B14" s="242">
        <v>2</v>
      </c>
      <c r="C14" s="157">
        <v>43756</v>
      </c>
      <c r="D14" s="87" t="s">
        <v>107</v>
      </c>
      <c r="E14" s="243" t="s">
        <v>258</v>
      </c>
      <c r="F14" s="77"/>
    </row>
    <row r="15" spans="1:6" ht="32.25" customHeight="1" thickBot="1">
      <c r="A15" s="233"/>
      <c r="B15" s="235"/>
      <c r="C15" s="158">
        <v>12772</v>
      </c>
      <c r="D15" s="83" t="s">
        <v>111</v>
      </c>
      <c r="E15" s="237"/>
      <c r="F15" s="77"/>
    </row>
    <row r="16" spans="1:6" ht="13.5" thickBot="1">
      <c r="A16" s="232" t="s">
        <v>115</v>
      </c>
      <c r="B16" s="234">
        <v>15</v>
      </c>
      <c r="C16" s="88">
        <v>3127</v>
      </c>
      <c r="D16" s="89" t="s">
        <v>116</v>
      </c>
      <c r="E16" s="236" t="s">
        <v>117</v>
      </c>
      <c r="F16" s="77"/>
    </row>
    <row r="17" spans="1:6" ht="13.5" thickBot="1">
      <c r="A17" s="238"/>
      <c r="B17" s="239"/>
      <c r="C17" s="81">
        <v>21886</v>
      </c>
      <c r="D17" s="90" t="s">
        <v>123</v>
      </c>
      <c r="E17" s="240"/>
      <c r="F17" s="77"/>
    </row>
    <row r="18" spans="1:6" ht="13.5" thickBot="1">
      <c r="A18" s="238"/>
      <c r="B18" s="239"/>
      <c r="C18" s="81">
        <v>13000</v>
      </c>
      <c r="D18" s="90" t="s">
        <v>126</v>
      </c>
      <c r="E18" s="240"/>
      <c r="F18" s="77"/>
    </row>
    <row r="19" spans="1:6" ht="13.5" thickBot="1">
      <c r="A19" s="238"/>
      <c r="B19" s="239"/>
      <c r="C19" s="81">
        <v>4679</v>
      </c>
      <c r="D19" s="90" t="s">
        <v>134</v>
      </c>
      <c r="E19" s="240"/>
      <c r="F19" s="77"/>
    </row>
    <row r="20" spans="1:6" ht="13.5" thickBot="1">
      <c r="A20" s="238"/>
      <c r="B20" s="239"/>
      <c r="C20" s="81">
        <v>7789</v>
      </c>
      <c r="D20" s="90" t="s">
        <v>136</v>
      </c>
      <c r="E20" s="240"/>
      <c r="F20" s="77"/>
    </row>
    <row r="21" spans="1:6" ht="13.5" thickBot="1">
      <c r="A21" s="238"/>
      <c r="B21" s="239"/>
      <c r="C21" s="81">
        <v>1724</v>
      </c>
      <c r="D21" s="90" t="s">
        <v>138</v>
      </c>
      <c r="E21" s="240"/>
      <c r="F21" s="77"/>
    </row>
    <row r="22" spans="1:6" ht="13.5" thickBot="1">
      <c r="A22" s="238"/>
      <c r="B22" s="239"/>
      <c r="C22" s="81">
        <v>31928</v>
      </c>
      <c r="D22" s="90" t="s">
        <v>140</v>
      </c>
      <c r="E22" s="240"/>
      <c r="F22" s="77"/>
    </row>
    <row r="23" spans="1:6" ht="13.5" thickBot="1">
      <c r="A23" s="238"/>
      <c r="B23" s="239"/>
      <c r="C23" s="81">
        <v>10929</v>
      </c>
      <c r="D23" s="90" t="s">
        <v>142</v>
      </c>
      <c r="E23" s="240"/>
      <c r="F23" s="77"/>
    </row>
    <row r="24" spans="1:6" ht="13.5" thickBot="1">
      <c r="A24" s="238"/>
      <c r="B24" s="239"/>
      <c r="C24" s="81">
        <v>1286</v>
      </c>
      <c r="D24" s="90" t="s">
        <v>147</v>
      </c>
      <c r="E24" s="240"/>
      <c r="F24" s="77"/>
    </row>
    <row r="25" spans="1:6" ht="13.5" thickBot="1">
      <c r="A25" s="238"/>
      <c r="B25" s="239"/>
      <c r="C25" s="81">
        <v>17935</v>
      </c>
      <c r="D25" s="90" t="s">
        <v>149</v>
      </c>
      <c r="E25" s="240"/>
      <c r="F25" s="77"/>
    </row>
    <row r="26" spans="1:6" ht="13.5" thickBot="1">
      <c r="A26" s="238"/>
      <c r="B26" s="239"/>
      <c r="C26" s="81">
        <v>46479</v>
      </c>
      <c r="D26" s="90" t="s">
        <v>152</v>
      </c>
      <c r="E26" s="240"/>
      <c r="F26" s="77"/>
    </row>
    <row r="27" spans="1:6" ht="13.5" thickBot="1">
      <c r="A27" s="238"/>
      <c r="B27" s="239"/>
      <c r="C27" s="80">
        <v>894</v>
      </c>
      <c r="D27" s="90" t="s">
        <v>154</v>
      </c>
      <c r="E27" s="240"/>
      <c r="F27" s="77"/>
    </row>
    <row r="28" spans="1:6" ht="13.5" thickBot="1">
      <c r="A28" s="238"/>
      <c r="B28" s="239"/>
      <c r="C28" s="81">
        <v>26533</v>
      </c>
      <c r="D28" s="90" t="s">
        <v>156</v>
      </c>
      <c r="E28" s="240"/>
      <c r="F28" s="77"/>
    </row>
    <row r="29" spans="1:6" ht="13.5" thickBot="1">
      <c r="A29" s="238"/>
      <c r="B29" s="239"/>
      <c r="C29" s="81">
        <v>13175</v>
      </c>
      <c r="D29" s="90" t="s">
        <v>159</v>
      </c>
      <c r="E29" s="240"/>
      <c r="F29" s="77"/>
    </row>
    <row r="30" spans="1:6" ht="13.5" thickBot="1">
      <c r="A30" s="233"/>
      <c r="B30" s="235"/>
      <c r="C30" s="81">
        <v>17864</v>
      </c>
      <c r="D30" s="85" t="s">
        <v>162</v>
      </c>
      <c r="E30" s="237"/>
      <c r="F30" s="77"/>
    </row>
    <row r="31" spans="1:6" ht="13.5" thickBot="1">
      <c r="A31" s="232" t="s">
        <v>166</v>
      </c>
      <c r="B31" s="234">
        <v>2</v>
      </c>
      <c r="C31" s="93">
        <v>627535</v>
      </c>
      <c r="D31" s="86" t="s">
        <v>167</v>
      </c>
      <c r="E31" s="236" t="s">
        <v>168</v>
      </c>
      <c r="F31" s="231"/>
    </row>
    <row r="32" spans="1:6" ht="13.5" thickBot="1">
      <c r="A32" s="238"/>
      <c r="B32" s="239"/>
      <c r="C32" s="93">
        <v>44560</v>
      </c>
      <c r="D32" s="87" t="s">
        <v>170</v>
      </c>
      <c r="E32" s="240"/>
      <c r="F32" s="231"/>
    </row>
    <row r="33" spans="1:6" ht="39" thickBot="1">
      <c r="A33" s="153" t="s">
        <v>173</v>
      </c>
      <c r="B33" s="154">
        <v>1</v>
      </c>
      <c r="C33" s="155">
        <v>2098</v>
      </c>
      <c r="D33" s="156" t="s">
        <v>174</v>
      </c>
      <c r="E33" s="156" t="s">
        <v>258</v>
      </c>
      <c r="F33" s="77"/>
    </row>
    <row r="34" ht="12.75">
      <c r="C34" s="91"/>
    </row>
    <row r="35" ht="12.75">
      <c r="C35" s="91"/>
    </row>
    <row r="36" ht="12.75">
      <c r="A36" s="96" t="s">
        <v>306</v>
      </c>
    </row>
    <row r="37" ht="13.5" thickBot="1"/>
    <row r="38" spans="1:5" ht="26.25" thickBot="1">
      <c r="A38" s="153" t="s">
        <v>177</v>
      </c>
      <c r="B38" s="159" t="s">
        <v>255</v>
      </c>
      <c r="C38" s="153" t="s">
        <v>256</v>
      </c>
      <c r="D38" s="153" t="s">
        <v>257</v>
      </c>
      <c r="E38" s="153" t="s">
        <v>51</v>
      </c>
    </row>
    <row r="39" spans="1:5" ht="13.5" thickBot="1">
      <c r="A39" s="232" t="s">
        <v>115</v>
      </c>
      <c r="B39" s="234">
        <v>15</v>
      </c>
      <c r="C39" s="88">
        <v>3127</v>
      </c>
      <c r="D39" s="89" t="s">
        <v>116</v>
      </c>
      <c r="E39" s="236" t="s">
        <v>117</v>
      </c>
    </row>
    <row r="40" spans="1:5" ht="13.5" thickBot="1">
      <c r="A40" s="238"/>
      <c r="B40" s="239"/>
      <c r="C40" s="81">
        <v>21886</v>
      </c>
      <c r="D40" s="90" t="s">
        <v>123</v>
      </c>
      <c r="E40" s="240"/>
    </row>
    <row r="41" spans="1:5" ht="13.5" thickBot="1">
      <c r="A41" s="238"/>
      <c r="B41" s="239"/>
      <c r="C41" s="81">
        <v>13000</v>
      </c>
      <c r="D41" s="90" t="s">
        <v>126</v>
      </c>
      <c r="E41" s="240"/>
    </row>
    <row r="42" spans="1:5" ht="13.5" thickBot="1">
      <c r="A42" s="238"/>
      <c r="B42" s="239"/>
      <c r="C42" s="81">
        <v>4679</v>
      </c>
      <c r="D42" s="90" t="s">
        <v>134</v>
      </c>
      <c r="E42" s="240"/>
    </row>
    <row r="43" spans="1:5" ht="13.5" thickBot="1">
      <c r="A43" s="238"/>
      <c r="B43" s="239"/>
      <c r="C43" s="81">
        <v>7789</v>
      </c>
      <c r="D43" s="90" t="s">
        <v>136</v>
      </c>
      <c r="E43" s="240"/>
    </row>
    <row r="44" spans="1:5" ht="13.5" thickBot="1">
      <c r="A44" s="238"/>
      <c r="B44" s="239"/>
      <c r="C44" s="81">
        <v>1724</v>
      </c>
      <c r="D44" s="90" t="s">
        <v>138</v>
      </c>
      <c r="E44" s="240"/>
    </row>
    <row r="45" spans="1:5" ht="13.5" thickBot="1">
      <c r="A45" s="238"/>
      <c r="B45" s="239"/>
      <c r="C45" s="81">
        <v>31928</v>
      </c>
      <c r="D45" s="90" t="s">
        <v>140</v>
      </c>
      <c r="E45" s="240"/>
    </row>
    <row r="46" spans="1:5" ht="13.5" thickBot="1">
      <c r="A46" s="238"/>
      <c r="B46" s="239"/>
      <c r="C46" s="81">
        <v>10929</v>
      </c>
      <c r="D46" s="90" t="s">
        <v>142</v>
      </c>
      <c r="E46" s="240"/>
    </row>
    <row r="47" spans="1:5" ht="13.5" thickBot="1">
      <c r="A47" s="238"/>
      <c r="B47" s="239"/>
      <c r="C47" s="81">
        <v>1286</v>
      </c>
      <c r="D47" s="90" t="s">
        <v>147</v>
      </c>
      <c r="E47" s="240"/>
    </row>
    <row r="48" spans="1:5" ht="13.5" thickBot="1">
      <c r="A48" s="238"/>
      <c r="B48" s="239"/>
      <c r="C48" s="81">
        <v>17935</v>
      </c>
      <c r="D48" s="90" t="s">
        <v>149</v>
      </c>
      <c r="E48" s="240"/>
    </row>
    <row r="49" spans="1:5" ht="13.5" thickBot="1">
      <c r="A49" s="238"/>
      <c r="B49" s="239"/>
      <c r="C49" s="81">
        <v>46479</v>
      </c>
      <c r="D49" s="90" t="s">
        <v>152</v>
      </c>
      <c r="E49" s="240"/>
    </row>
    <row r="50" spans="1:5" ht="13.5" thickBot="1">
      <c r="A50" s="238"/>
      <c r="B50" s="239"/>
      <c r="C50" s="80">
        <v>894</v>
      </c>
      <c r="D50" s="90" t="s">
        <v>154</v>
      </c>
      <c r="E50" s="240"/>
    </row>
    <row r="51" spans="1:5" ht="13.5" thickBot="1">
      <c r="A51" s="238"/>
      <c r="B51" s="239"/>
      <c r="C51" s="81">
        <v>26533</v>
      </c>
      <c r="D51" s="90" t="s">
        <v>156</v>
      </c>
      <c r="E51" s="240"/>
    </row>
    <row r="52" spans="1:5" ht="13.5" thickBot="1">
      <c r="A52" s="238"/>
      <c r="B52" s="239"/>
      <c r="C52" s="81">
        <v>13175</v>
      </c>
      <c r="D52" s="90" t="s">
        <v>159</v>
      </c>
      <c r="E52" s="240"/>
    </row>
    <row r="53" spans="1:5" ht="13.5" thickBot="1">
      <c r="A53" s="233"/>
      <c r="B53" s="235"/>
      <c r="C53" s="81">
        <v>17864</v>
      </c>
      <c r="D53" s="85" t="s">
        <v>162</v>
      </c>
      <c r="E53" s="237"/>
    </row>
    <row r="54" spans="1:5" ht="13.5" thickBot="1">
      <c r="A54" s="232" t="s">
        <v>166</v>
      </c>
      <c r="B54" s="234">
        <v>2</v>
      </c>
      <c r="C54" s="93">
        <v>627535</v>
      </c>
      <c r="D54" s="156" t="s">
        <v>195</v>
      </c>
      <c r="E54" s="236" t="s">
        <v>168</v>
      </c>
    </row>
    <row r="55" spans="1:5" ht="13.5" thickBot="1">
      <c r="A55" s="233"/>
      <c r="B55" s="235"/>
      <c r="C55" s="93">
        <v>44560</v>
      </c>
      <c r="D55" s="92" t="s">
        <v>170</v>
      </c>
      <c r="E55" s="237"/>
    </row>
    <row r="56" ht="12.75">
      <c r="C56" s="91"/>
    </row>
    <row r="58" spans="1:4" ht="13.5" customHeight="1">
      <c r="A58" t="s">
        <v>178</v>
      </c>
      <c r="B58" s="96"/>
      <c r="C58" s="91"/>
      <c r="D58" s="96"/>
    </row>
    <row r="59" spans="2:4" ht="13.5" customHeight="1">
      <c r="B59" s="96"/>
      <c r="C59" s="91"/>
      <c r="D59" s="96"/>
    </row>
    <row r="60" spans="2:4" ht="12.75">
      <c r="B60" s="96"/>
      <c r="C60" s="91"/>
      <c r="D60" s="96"/>
    </row>
    <row r="61" ht="12.75">
      <c r="C61" s="91"/>
    </row>
  </sheetData>
  <sheetProtection password="86A7" sheet="1"/>
  <mergeCells count="26">
    <mergeCell ref="F3:F9"/>
    <mergeCell ref="A11:A12"/>
    <mergeCell ref="B11:B12"/>
    <mergeCell ref="C11:C12"/>
    <mergeCell ref="E11:E12"/>
    <mergeCell ref="F11:F12"/>
    <mergeCell ref="A3:A9"/>
    <mergeCell ref="B3:B9"/>
    <mergeCell ref="C3:C9"/>
    <mergeCell ref="E3:E9"/>
    <mergeCell ref="A14:A15"/>
    <mergeCell ref="B14:B15"/>
    <mergeCell ref="E14:E15"/>
    <mergeCell ref="A16:A30"/>
    <mergeCell ref="B16:B30"/>
    <mergeCell ref="E16:E30"/>
    <mergeCell ref="F31:F32"/>
    <mergeCell ref="A54:A55"/>
    <mergeCell ref="B54:B55"/>
    <mergeCell ref="E54:E55"/>
    <mergeCell ref="A39:A53"/>
    <mergeCell ref="B39:B53"/>
    <mergeCell ref="E39:E53"/>
    <mergeCell ref="A31:A32"/>
    <mergeCell ref="B31:B32"/>
    <mergeCell ref="E31:E32"/>
  </mergeCells>
  <printOptions/>
  <pageMargins left="0.75" right="0.75" top="0.62" bottom="0.5" header="0.5" footer="0.5"/>
  <pageSetup fitToHeight="1" fitToWidth="1" horizontalDpi="600" verticalDpi="600" orientation="landscape" paperSize="8" scale="87"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zoomScale="70" zoomScaleNormal="70" zoomScalePageLayoutView="0" workbookViewId="0" topLeftCell="A1">
      <pane xSplit="1" ySplit="2" topLeftCell="B33" activePane="bottomRight" state="frozen"/>
      <selection pane="topLeft" activeCell="A1" sqref="A1:IV16384"/>
      <selection pane="topRight" activeCell="A1" sqref="A1:IV16384"/>
      <selection pane="bottomLeft" activeCell="A1" sqref="A1:IV16384"/>
      <selection pane="bottomRight" activeCell="G54" sqref="G54"/>
    </sheetView>
  </sheetViews>
  <sheetFormatPr defaultColWidth="8.88671875" defaultRowHeight="15"/>
  <cols>
    <col min="1" max="1" width="14.21484375" style="0" customWidth="1"/>
    <col min="2" max="2" width="16.21484375" style="0" bestFit="1" customWidth="1"/>
    <col min="3" max="3" width="13.77734375" style="0" bestFit="1" customWidth="1"/>
    <col min="4" max="4" width="17.21484375" style="0" customWidth="1"/>
    <col min="5" max="5" width="48.21484375" style="0" hidden="1" customWidth="1"/>
    <col min="6" max="6" width="53.77734375" style="0" bestFit="1" customWidth="1"/>
    <col min="8" max="8" width="11.77734375" style="0" customWidth="1"/>
    <col min="9" max="9" width="10.77734375" style="0" customWidth="1"/>
  </cols>
  <sheetData>
    <row r="1" spans="1:9" ht="15">
      <c r="A1" s="274" t="s">
        <v>177</v>
      </c>
      <c r="B1" s="274" t="s">
        <v>181</v>
      </c>
      <c r="C1" s="247" t="s">
        <v>180</v>
      </c>
      <c r="D1" s="247" t="s">
        <v>50</v>
      </c>
      <c r="E1" s="247" t="s">
        <v>51</v>
      </c>
      <c r="F1" s="247" t="s">
        <v>52</v>
      </c>
      <c r="G1" s="247" t="s">
        <v>53</v>
      </c>
      <c r="H1" s="247" t="s">
        <v>54</v>
      </c>
      <c r="I1" s="247" t="s">
        <v>182</v>
      </c>
    </row>
    <row r="2" spans="1:9" ht="15.75" thickBot="1">
      <c r="A2" s="275"/>
      <c r="B2" s="275"/>
      <c r="C2" s="248"/>
      <c r="D2" s="248"/>
      <c r="E2" s="248"/>
      <c r="F2" s="248"/>
      <c r="G2" s="248"/>
      <c r="H2" s="248"/>
      <c r="I2" s="248"/>
    </row>
    <row r="3" spans="1:9" ht="40.5" customHeight="1" thickBot="1">
      <c r="A3" s="59" t="s">
        <v>55</v>
      </c>
      <c r="B3" s="60">
        <v>1</v>
      </c>
      <c r="C3" s="61">
        <v>2700</v>
      </c>
      <c r="D3" s="62" t="s">
        <v>56</v>
      </c>
      <c r="E3" s="62" t="s">
        <v>57</v>
      </c>
      <c r="F3" s="63" t="s">
        <v>58</v>
      </c>
      <c r="G3" s="62" t="s">
        <v>59</v>
      </c>
      <c r="H3" s="62" t="s">
        <v>60</v>
      </c>
      <c r="I3" s="62" t="s">
        <v>61</v>
      </c>
    </row>
    <row r="4" spans="1:9" ht="26.25" thickBot="1">
      <c r="A4" s="247" t="s">
        <v>62</v>
      </c>
      <c r="B4" s="262">
        <v>7</v>
      </c>
      <c r="C4" s="255">
        <v>99518</v>
      </c>
      <c r="D4" s="62" t="s">
        <v>63</v>
      </c>
      <c r="E4" s="252" t="s">
        <v>64</v>
      </c>
      <c r="F4" s="63" t="s">
        <v>65</v>
      </c>
      <c r="G4" s="61">
        <v>23000</v>
      </c>
      <c r="H4" s="62" t="s">
        <v>66</v>
      </c>
      <c r="I4" s="62" t="s">
        <v>67</v>
      </c>
    </row>
    <row r="5" spans="1:9" ht="15.75" thickBot="1">
      <c r="A5" s="261"/>
      <c r="B5" s="263"/>
      <c r="C5" s="256"/>
      <c r="D5" s="62" t="s">
        <v>68</v>
      </c>
      <c r="E5" s="253"/>
      <c r="F5" s="63" t="s">
        <v>69</v>
      </c>
      <c r="G5" s="62" t="s">
        <v>70</v>
      </c>
      <c r="H5" s="62" t="s">
        <v>70</v>
      </c>
      <c r="I5" s="62" t="s">
        <v>71</v>
      </c>
    </row>
    <row r="6" spans="1:9" ht="26.25" thickBot="1">
      <c r="A6" s="261"/>
      <c r="B6" s="263"/>
      <c r="C6" s="256"/>
      <c r="D6" s="62" t="s">
        <v>72</v>
      </c>
      <c r="E6" s="253"/>
      <c r="F6" s="63" t="s">
        <v>73</v>
      </c>
      <c r="G6" s="62" t="s">
        <v>74</v>
      </c>
      <c r="H6" s="62" t="s">
        <v>66</v>
      </c>
      <c r="I6" s="62" t="s">
        <v>75</v>
      </c>
    </row>
    <row r="7" spans="1:9" ht="26.25" thickBot="1">
      <c r="A7" s="261"/>
      <c r="B7" s="263"/>
      <c r="C7" s="256"/>
      <c r="D7" s="62" t="s">
        <v>76</v>
      </c>
      <c r="E7" s="253"/>
      <c r="F7" s="63" t="s">
        <v>77</v>
      </c>
      <c r="G7" s="62" t="s">
        <v>70</v>
      </c>
      <c r="H7" s="62" t="s">
        <v>60</v>
      </c>
      <c r="I7" s="62" t="s">
        <v>78</v>
      </c>
    </row>
    <row r="8" spans="1:9" ht="15.75" thickBot="1">
      <c r="A8" s="261"/>
      <c r="B8" s="263"/>
      <c r="C8" s="256"/>
      <c r="D8" s="62" t="s">
        <v>79</v>
      </c>
      <c r="E8" s="253"/>
      <c r="F8" s="63" t="s">
        <v>80</v>
      </c>
      <c r="G8" s="62" t="s">
        <v>70</v>
      </c>
      <c r="H8" s="62" t="s">
        <v>81</v>
      </c>
      <c r="I8" s="62" t="s">
        <v>82</v>
      </c>
    </row>
    <row r="9" spans="1:9" ht="26.25" thickBot="1">
      <c r="A9" s="261"/>
      <c r="B9" s="263"/>
      <c r="C9" s="256"/>
      <c r="D9" s="62" t="s">
        <v>83</v>
      </c>
      <c r="E9" s="253"/>
      <c r="F9" s="63" t="s">
        <v>73</v>
      </c>
      <c r="G9" s="62" t="s">
        <v>74</v>
      </c>
      <c r="H9" s="62" t="s">
        <v>66</v>
      </c>
      <c r="I9" s="62" t="s">
        <v>84</v>
      </c>
    </row>
    <row r="10" spans="1:9" ht="30.75" thickBot="1">
      <c r="A10" s="248"/>
      <c r="B10" s="264"/>
      <c r="C10" s="257"/>
      <c r="D10" s="62" t="s">
        <v>85</v>
      </c>
      <c r="E10" s="258"/>
      <c r="F10" s="63" t="s">
        <v>86</v>
      </c>
      <c r="G10" s="62" t="s">
        <v>70</v>
      </c>
      <c r="H10" s="62" t="s">
        <v>70</v>
      </c>
      <c r="I10" s="62" t="s">
        <v>87</v>
      </c>
    </row>
    <row r="11" spans="1:9" ht="26.25" thickBot="1">
      <c r="A11" s="59" t="s">
        <v>88</v>
      </c>
      <c r="B11" s="60">
        <v>1</v>
      </c>
      <c r="C11" s="61">
        <v>246075</v>
      </c>
      <c r="D11" s="64" t="s">
        <v>89</v>
      </c>
      <c r="E11" s="62" t="s">
        <v>64</v>
      </c>
      <c r="F11" s="63" t="s">
        <v>90</v>
      </c>
      <c r="G11" s="61">
        <v>141000</v>
      </c>
      <c r="H11" s="62" t="s">
        <v>70</v>
      </c>
      <c r="I11" s="62" t="s">
        <v>91</v>
      </c>
    </row>
    <row r="12" spans="1:9" ht="15">
      <c r="A12" s="247" t="s">
        <v>92</v>
      </c>
      <c r="B12" s="262">
        <v>2</v>
      </c>
      <c r="C12" s="255">
        <v>23935</v>
      </c>
      <c r="D12" s="265" t="s">
        <v>93</v>
      </c>
      <c r="E12" s="252" t="s">
        <v>94</v>
      </c>
      <c r="F12" s="66" t="s">
        <v>95</v>
      </c>
      <c r="G12" s="68">
        <v>13000</v>
      </c>
      <c r="H12" s="64" t="s">
        <v>97</v>
      </c>
      <c r="I12" s="69">
        <v>293.73</v>
      </c>
    </row>
    <row r="13" spans="1:9" ht="15">
      <c r="A13" s="261"/>
      <c r="B13" s="263"/>
      <c r="C13" s="256"/>
      <c r="D13" s="266"/>
      <c r="E13" s="253"/>
      <c r="F13" s="66"/>
      <c r="G13" s="68"/>
      <c r="H13" s="64"/>
      <c r="I13" s="69"/>
    </row>
    <row r="14" spans="1:9" ht="15">
      <c r="A14" s="261"/>
      <c r="B14" s="263"/>
      <c r="C14" s="256"/>
      <c r="D14" s="266"/>
      <c r="E14" s="253"/>
      <c r="F14" s="66" t="s">
        <v>96</v>
      </c>
      <c r="G14" s="68">
        <v>10000</v>
      </c>
      <c r="H14" s="64" t="s">
        <v>98</v>
      </c>
      <c r="I14" s="70">
        <v>595</v>
      </c>
    </row>
    <row r="15" spans="1:9" ht="15.75" thickBot="1">
      <c r="A15" s="261"/>
      <c r="B15" s="263"/>
      <c r="C15" s="256"/>
      <c r="D15" s="267"/>
      <c r="E15" s="253"/>
      <c r="F15" s="73"/>
      <c r="G15" s="65"/>
      <c r="H15" s="65"/>
      <c r="I15" s="65"/>
    </row>
    <row r="16" spans="1:9" ht="63.75" customHeight="1">
      <c r="A16" s="261"/>
      <c r="B16" s="263"/>
      <c r="C16" s="256"/>
      <c r="D16" s="265" t="s">
        <v>99</v>
      </c>
      <c r="E16" s="253"/>
      <c r="F16" s="206" t="s">
        <v>294</v>
      </c>
      <c r="G16" s="68">
        <v>5600</v>
      </c>
      <c r="H16" s="65" t="s">
        <v>70</v>
      </c>
      <c r="I16" s="65" t="s">
        <v>70</v>
      </c>
    </row>
    <row r="17" spans="1:9" ht="15" customHeight="1">
      <c r="A17" s="261"/>
      <c r="B17" s="263"/>
      <c r="C17" s="256"/>
      <c r="D17" s="266"/>
      <c r="E17" s="253"/>
      <c r="F17" s="73"/>
      <c r="G17" s="65"/>
      <c r="H17" s="65"/>
      <c r="I17" s="65"/>
    </row>
    <row r="18" spans="1:9" ht="15.75" thickBot="1">
      <c r="A18" s="248"/>
      <c r="B18" s="264"/>
      <c r="C18" s="257"/>
      <c r="D18" s="267"/>
      <c r="E18" s="258"/>
      <c r="F18" s="207" t="s">
        <v>295</v>
      </c>
      <c r="G18" s="67"/>
      <c r="H18" s="62" t="s">
        <v>296</v>
      </c>
      <c r="I18" s="62" t="s">
        <v>70</v>
      </c>
    </row>
    <row r="19" spans="1:9" ht="26.25" thickBot="1">
      <c r="A19" s="59" t="s">
        <v>100</v>
      </c>
      <c r="B19" s="60">
        <v>1</v>
      </c>
      <c r="C19" s="61">
        <v>4585</v>
      </c>
      <c r="D19" s="64" t="s">
        <v>101</v>
      </c>
      <c r="E19" s="62" t="s">
        <v>57</v>
      </c>
      <c r="F19" s="63" t="s">
        <v>102</v>
      </c>
      <c r="G19" s="62" t="s">
        <v>70</v>
      </c>
      <c r="H19" s="62" t="s">
        <v>103</v>
      </c>
      <c r="I19" s="62" t="s">
        <v>104</v>
      </c>
    </row>
    <row r="20" spans="1:9" ht="15.75" thickBot="1">
      <c r="A20" s="247" t="s">
        <v>105</v>
      </c>
      <c r="B20" s="262">
        <v>2</v>
      </c>
      <c r="C20" s="64" t="s">
        <v>106</v>
      </c>
      <c r="D20" s="71" t="s">
        <v>107</v>
      </c>
      <c r="E20" s="252" t="s">
        <v>64</v>
      </c>
      <c r="F20" s="63" t="s">
        <v>108</v>
      </c>
      <c r="G20" s="62" t="s">
        <v>70</v>
      </c>
      <c r="H20" s="62" t="s">
        <v>97</v>
      </c>
      <c r="I20" s="62" t="s">
        <v>109</v>
      </c>
    </row>
    <row r="21" spans="1:9" ht="26.25" thickBot="1">
      <c r="A21" s="248"/>
      <c r="B21" s="264"/>
      <c r="C21" s="72" t="s">
        <v>110</v>
      </c>
      <c r="D21" s="64" t="s">
        <v>111</v>
      </c>
      <c r="E21" s="258"/>
      <c r="F21" s="63" t="s">
        <v>112</v>
      </c>
      <c r="G21" s="62" t="s">
        <v>70</v>
      </c>
      <c r="H21" s="62" t="s">
        <v>113</v>
      </c>
      <c r="I21" s="62" t="s">
        <v>114</v>
      </c>
    </row>
    <row r="22" spans="1:9" ht="15">
      <c r="A22" s="272" t="s">
        <v>115</v>
      </c>
      <c r="B22" s="268">
        <v>15</v>
      </c>
      <c r="C22" s="249">
        <v>3127</v>
      </c>
      <c r="D22" s="252" t="s">
        <v>116</v>
      </c>
      <c r="E22" s="259" t="s">
        <v>117</v>
      </c>
      <c r="F22" s="66" t="s">
        <v>118</v>
      </c>
      <c r="G22" s="64" t="s">
        <v>70</v>
      </c>
      <c r="H22" s="64" t="s">
        <v>97</v>
      </c>
      <c r="I22" s="64" t="s">
        <v>122</v>
      </c>
    </row>
    <row r="23" spans="1:9" ht="15">
      <c r="A23" s="261"/>
      <c r="B23" s="263"/>
      <c r="C23" s="250"/>
      <c r="D23" s="253"/>
      <c r="E23" s="253"/>
      <c r="F23" s="66" t="s">
        <v>119</v>
      </c>
      <c r="G23" s="65"/>
      <c r="H23" s="65"/>
      <c r="I23" s="65"/>
    </row>
    <row r="24" spans="1:9" ht="38.25">
      <c r="A24" s="261"/>
      <c r="B24" s="263"/>
      <c r="C24" s="250"/>
      <c r="D24" s="253"/>
      <c r="E24" s="253"/>
      <c r="F24" s="73"/>
      <c r="G24" s="64" t="s">
        <v>70</v>
      </c>
      <c r="H24" s="64" t="s">
        <v>121</v>
      </c>
      <c r="I24" s="64" t="s">
        <v>70</v>
      </c>
    </row>
    <row r="25" spans="1:9" ht="15">
      <c r="A25" s="261"/>
      <c r="B25" s="263"/>
      <c r="C25" s="250"/>
      <c r="D25" s="253"/>
      <c r="E25" s="253"/>
      <c r="F25" s="66" t="s">
        <v>120</v>
      </c>
      <c r="G25" s="73"/>
      <c r="H25" s="64" t="s">
        <v>70</v>
      </c>
      <c r="I25" s="65"/>
    </row>
    <row r="26" spans="1:9" ht="15">
      <c r="A26" s="261"/>
      <c r="B26" s="263"/>
      <c r="C26" s="250"/>
      <c r="D26" s="253"/>
      <c r="E26" s="253"/>
      <c r="F26" s="73"/>
      <c r="G26" s="73"/>
      <c r="H26" s="73"/>
      <c r="I26" s="65"/>
    </row>
    <row r="27" spans="1:9" ht="15.75" thickBot="1">
      <c r="A27" s="261"/>
      <c r="B27" s="263"/>
      <c r="C27" s="251"/>
      <c r="D27" s="254"/>
      <c r="E27" s="253"/>
      <c r="F27" s="74"/>
      <c r="G27" s="62" t="s">
        <v>70</v>
      </c>
      <c r="H27" s="74"/>
      <c r="I27" s="75">
        <v>160</v>
      </c>
    </row>
    <row r="28" spans="1:11" ht="26.25" thickBot="1">
      <c r="A28" s="261"/>
      <c r="B28" s="263"/>
      <c r="C28" s="171">
        <v>21886</v>
      </c>
      <c r="D28" s="76" t="s">
        <v>123</v>
      </c>
      <c r="E28" s="253"/>
      <c r="F28" s="63" t="s">
        <v>124</v>
      </c>
      <c r="G28" s="170">
        <v>19000</v>
      </c>
      <c r="H28" s="62" t="s">
        <v>125</v>
      </c>
      <c r="I28" s="174">
        <v>152</v>
      </c>
      <c r="K28" s="186"/>
    </row>
    <row r="29" spans="1:9" ht="15">
      <c r="A29" s="261"/>
      <c r="B29" s="263"/>
      <c r="C29" s="255">
        <v>13000</v>
      </c>
      <c r="D29" s="269" t="s">
        <v>126</v>
      </c>
      <c r="E29" s="253"/>
      <c r="F29" s="66" t="s">
        <v>127</v>
      </c>
      <c r="G29" s="166">
        <v>10000</v>
      </c>
      <c r="H29" s="64" t="s">
        <v>131</v>
      </c>
      <c r="I29" s="70">
        <v>1860</v>
      </c>
    </row>
    <row r="30" spans="1:9" ht="15">
      <c r="A30" s="261"/>
      <c r="B30" s="263"/>
      <c r="C30" s="256"/>
      <c r="D30" s="270"/>
      <c r="E30" s="253"/>
      <c r="F30" s="66" t="s">
        <v>128</v>
      </c>
      <c r="G30" s="65"/>
      <c r="H30" s="65"/>
      <c r="I30" s="65"/>
    </row>
    <row r="31" spans="1:9" ht="15">
      <c r="A31" s="261"/>
      <c r="B31" s="263"/>
      <c r="C31" s="256"/>
      <c r="D31" s="270"/>
      <c r="E31" s="253"/>
      <c r="F31" s="66" t="s">
        <v>129</v>
      </c>
      <c r="G31" s="65"/>
      <c r="H31" s="65"/>
      <c r="I31" s="65"/>
    </row>
    <row r="32" spans="1:9" ht="15">
      <c r="A32" s="261"/>
      <c r="B32" s="263"/>
      <c r="C32" s="256"/>
      <c r="D32" s="270"/>
      <c r="E32" s="253"/>
      <c r="F32" s="66" t="s">
        <v>130</v>
      </c>
      <c r="G32" s="166">
        <v>7000</v>
      </c>
      <c r="H32" s="64" t="s">
        <v>131</v>
      </c>
      <c r="I32" s="70">
        <v>215</v>
      </c>
    </row>
    <row r="33" spans="1:9" ht="15">
      <c r="A33" s="261"/>
      <c r="B33" s="263"/>
      <c r="C33" s="256"/>
      <c r="D33" s="270"/>
      <c r="E33" s="253"/>
      <c r="F33" s="73"/>
      <c r="G33" s="65"/>
      <c r="H33" s="65"/>
      <c r="I33" s="65"/>
    </row>
    <row r="34" spans="1:9" ht="25.5">
      <c r="A34" s="261"/>
      <c r="B34" s="263"/>
      <c r="C34" s="256"/>
      <c r="D34" s="270"/>
      <c r="E34" s="253"/>
      <c r="F34" s="73"/>
      <c r="G34" s="64" t="s">
        <v>70</v>
      </c>
      <c r="H34" s="64" t="s">
        <v>70</v>
      </c>
      <c r="I34" s="64" t="s">
        <v>133</v>
      </c>
    </row>
    <row r="35" spans="1:9" ht="15">
      <c r="A35" s="261"/>
      <c r="B35" s="263"/>
      <c r="C35" s="256"/>
      <c r="D35" s="270"/>
      <c r="E35" s="253"/>
      <c r="F35" s="73"/>
      <c r="G35" s="65"/>
      <c r="H35" s="65"/>
      <c r="I35" s="64" t="s">
        <v>70</v>
      </c>
    </row>
    <row r="36" spans="1:9" ht="15">
      <c r="A36" s="261"/>
      <c r="B36" s="263"/>
      <c r="C36" s="256"/>
      <c r="D36" s="270"/>
      <c r="E36" s="253"/>
      <c r="F36" s="73"/>
      <c r="G36" s="65"/>
      <c r="H36" s="65"/>
      <c r="I36" s="73"/>
    </row>
    <row r="37" spans="1:9" ht="15.75" thickBot="1">
      <c r="A37" s="261"/>
      <c r="B37" s="263"/>
      <c r="C37" s="260"/>
      <c r="D37" s="271"/>
      <c r="E37" s="253"/>
      <c r="F37" s="74"/>
      <c r="G37" s="62" t="s">
        <v>70</v>
      </c>
      <c r="H37" s="62" t="s">
        <v>132</v>
      </c>
      <c r="I37" s="74"/>
    </row>
    <row r="38" spans="1:10" ht="15.75" thickBot="1">
      <c r="A38" s="261"/>
      <c r="B38" s="263"/>
      <c r="C38" s="171">
        <v>4679</v>
      </c>
      <c r="D38" s="76" t="s">
        <v>134</v>
      </c>
      <c r="E38" s="253"/>
      <c r="F38" s="63" t="s">
        <v>135</v>
      </c>
      <c r="G38" s="62" t="s">
        <v>70</v>
      </c>
      <c r="H38" s="62" t="s">
        <v>70</v>
      </c>
      <c r="I38" s="75">
        <v>265</v>
      </c>
      <c r="J38" t="s">
        <v>70</v>
      </c>
    </row>
    <row r="39" spans="1:9" ht="15.75" thickBot="1">
      <c r="A39" s="261"/>
      <c r="B39" s="263"/>
      <c r="C39" s="61">
        <v>7789</v>
      </c>
      <c r="D39" s="76" t="s">
        <v>136</v>
      </c>
      <c r="E39" s="253"/>
      <c r="F39" s="63" t="s">
        <v>137</v>
      </c>
      <c r="G39" s="169">
        <v>5100</v>
      </c>
      <c r="H39" s="62" t="s">
        <v>81</v>
      </c>
      <c r="I39" s="75">
        <v>265</v>
      </c>
    </row>
    <row r="40" spans="1:10" ht="15.75" thickBot="1">
      <c r="A40" s="261"/>
      <c r="B40" s="263"/>
      <c r="C40" s="61">
        <v>1724</v>
      </c>
      <c r="D40" s="76" t="s">
        <v>138</v>
      </c>
      <c r="E40" s="253"/>
      <c r="F40" s="63" t="s">
        <v>139</v>
      </c>
      <c r="G40" s="171">
        <v>1200</v>
      </c>
      <c r="H40" s="62" t="s">
        <v>97</v>
      </c>
      <c r="I40" s="75">
        <v>185</v>
      </c>
      <c r="J40" t="s">
        <v>70</v>
      </c>
    </row>
    <row r="41" spans="1:9" ht="15.75" thickBot="1">
      <c r="A41" s="261"/>
      <c r="B41" s="263"/>
      <c r="C41" s="61">
        <v>31928</v>
      </c>
      <c r="D41" s="168" t="s">
        <v>140</v>
      </c>
      <c r="E41" s="253"/>
      <c r="F41" s="63" t="s">
        <v>141</v>
      </c>
      <c r="G41" s="163">
        <v>29000</v>
      </c>
      <c r="H41" s="62" t="s">
        <v>131</v>
      </c>
      <c r="I41" s="75">
        <v>256</v>
      </c>
    </row>
    <row r="42" spans="1:9" ht="15" customHeight="1">
      <c r="A42" s="261"/>
      <c r="B42" s="263"/>
      <c r="C42" s="249">
        <v>10929</v>
      </c>
      <c r="D42" s="252" t="s">
        <v>142</v>
      </c>
      <c r="E42" s="253"/>
      <c r="F42" s="66" t="s">
        <v>143</v>
      </c>
      <c r="G42" s="188">
        <v>5000</v>
      </c>
      <c r="H42" s="64" t="s">
        <v>146</v>
      </c>
      <c r="I42" s="189">
        <v>60</v>
      </c>
    </row>
    <row r="43" spans="1:9" ht="15">
      <c r="A43" s="261"/>
      <c r="B43" s="263"/>
      <c r="C43" s="250"/>
      <c r="D43" s="253"/>
      <c r="E43" s="253"/>
      <c r="F43" s="66" t="s">
        <v>144</v>
      </c>
      <c r="G43" s="173"/>
      <c r="H43" s="65"/>
      <c r="I43" s="65"/>
    </row>
    <row r="44" spans="1:9" ht="15">
      <c r="A44" s="261"/>
      <c r="B44" s="263"/>
      <c r="C44" s="250"/>
      <c r="D44" s="253"/>
      <c r="E44" s="253"/>
      <c r="F44" s="64" t="s">
        <v>145</v>
      </c>
      <c r="G44" s="173"/>
      <c r="H44" s="65"/>
      <c r="I44" s="65"/>
    </row>
    <row r="45" spans="1:9" ht="15">
      <c r="A45" s="261"/>
      <c r="B45" s="263"/>
      <c r="C45" s="250"/>
      <c r="D45" s="253"/>
      <c r="E45" s="253"/>
      <c r="F45" s="73"/>
      <c r="G45" s="188">
        <v>7000</v>
      </c>
      <c r="H45" s="64" t="s">
        <v>81</v>
      </c>
      <c r="I45" s="70">
        <v>102</v>
      </c>
    </row>
    <row r="46" spans="1:9" ht="15">
      <c r="A46" s="261"/>
      <c r="B46" s="263"/>
      <c r="C46" s="250"/>
      <c r="D46" s="253"/>
      <c r="E46" s="253"/>
      <c r="F46" s="73"/>
      <c r="G46" s="73"/>
      <c r="H46" s="65"/>
      <c r="I46" s="65"/>
    </row>
    <row r="47" spans="1:9" ht="15.75" thickBot="1">
      <c r="A47" s="261"/>
      <c r="B47" s="263"/>
      <c r="C47" s="251"/>
      <c r="D47" s="254"/>
      <c r="E47" s="253"/>
      <c r="F47" s="74"/>
      <c r="G47" s="74"/>
      <c r="H47" s="62" t="s">
        <v>70</v>
      </c>
      <c r="I47" s="62" t="s">
        <v>70</v>
      </c>
    </row>
    <row r="48" spans="1:10" ht="77.25" thickBot="1">
      <c r="A48" s="261"/>
      <c r="B48" s="263"/>
      <c r="C48" s="61">
        <v>1286</v>
      </c>
      <c r="D48" s="76" t="s">
        <v>147</v>
      </c>
      <c r="E48" s="253"/>
      <c r="F48" s="63" t="s">
        <v>148</v>
      </c>
      <c r="G48" s="169">
        <v>1150</v>
      </c>
      <c r="H48" s="62" t="s">
        <v>265</v>
      </c>
      <c r="I48" s="75">
        <v>335</v>
      </c>
      <c r="J48" t="s">
        <v>70</v>
      </c>
    </row>
    <row r="49" spans="1:9" ht="15.75" thickBot="1">
      <c r="A49" s="261"/>
      <c r="B49" s="263"/>
      <c r="C49" s="61">
        <v>17935</v>
      </c>
      <c r="D49" s="168" t="s">
        <v>149</v>
      </c>
      <c r="E49" s="253"/>
      <c r="F49" s="63" t="s">
        <v>150</v>
      </c>
      <c r="G49" s="165" t="s">
        <v>70</v>
      </c>
      <c r="H49" s="62" t="s">
        <v>70</v>
      </c>
      <c r="I49" s="62" t="s">
        <v>151</v>
      </c>
    </row>
    <row r="50" spans="1:9" ht="15.75" thickBot="1">
      <c r="A50" s="261"/>
      <c r="B50" s="263"/>
      <c r="C50" s="61">
        <v>46479</v>
      </c>
      <c r="D50" s="168" t="s">
        <v>152</v>
      </c>
      <c r="E50" s="253"/>
      <c r="F50" s="63" t="s">
        <v>153</v>
      </c>
      <c r="G50" s="163">
        <v>51250</v>
      </c>
      <c r="H50" s="62" t="s">
        <v>103</v>
      </c>
      <c r="I50" s="75">
        <v>311</v>
      </c>
    </row>
    <row r="51" spans="1:10" ht="15.75" thickBot="1">
      <c r="A51" s="261"/>
      <c r="B51" s="263"/>
      <c r="C51" s="172">
        <v>894</v>
      </c>
      <c r="D51" s="76" t="s">
        <v>154</v>
      </c>
      <c r="E51" s="253"/>
      <c r="F51" s="63" t="s">
        <v>155</v>
      </c>
      <c r="G51" s="169">
        <v>700</v>
      </c>
      <c r="H51" s="62" t="s">
        <v>131</v>
      </c>
      <c r="I51" s="75">
        <v>360</v>
      </c>
      <c r="J51" t="s">
        <v>70</v>
      </c>
    </row>
    <row r="52" spans="1:9" ht="15.75" thickBot="1">
      <c r="A52" s="261"/>
      <c r="B52" s="263"/>
      <c r="C52" s="61">
        <v>26533</v>
      </c>
      <c r="D52" s="168" t="s">
        <v>156</v>
      </c>
      <c r="E52" s="253"/>
      <c r="F52" s="63" t="s">
        <v>157</v>
      </c>
      <c r="G52" s="164">
        <v>21541</v>
      </c>
      <c r="H52" s="62" t="s">
        <v>131</v>
      </c>
      <c r="I52" s="62" t="s">
        <v>158</v>
      </c>
    </row>
    <row r="53" spans="1:9" ht="26.25" thickBot="1">
      <c r="A53" s="261"/>
      <c r="B53" s="263"/>
      <c r="C53" s="61">
        <v>13175</v>
      </c>
      <c r="D53" s="168" t="s">
        <v>159</v>
      </c>
      <c r="E53" s="253"/>
      <c r="F53" s="63" t="s">
        <v>160</v>
      </c>
      <c r="G53" s="163">
        <v>14000</v>
      </c>
      <c r="H53" s="62" t="s">
        <v>131</v>
      </c>
      <c r="I53" s="62" t="s">
        <v>161</v>
      </c>
    </row>
    <row r="54" spans="1:9" ht="15">
      <c r="A54" s="261"/>
      <c r="B54" s="263"/>
      <c r="C54" s="255">
        <v>17864</v>
      </c>
      <c r="D54" s="269" t="s">
        <v>162</v>
      </c>
      <c r="E54" s="253"/>
      <c r="F54" s="66" t="s">
        <v>163</v>
      </c>
      <c r="G54" s="162">
        <v>45254</v>
      </c>
      <c r="H54" s="64" t="s">
        <v>165</v>
      </c>
      <c r="I54" s="70">
        <v>119</v>
      </c>
    </row>
    <row r="55" spans="1:9" ht="15">
      <c r="A55" s="261"/>
      <c r="B55" s="263"/>
      <c r="C55" s="256"/>
      <c r="D55" s="270"/>
      <c r="E55" s="253"/>
      <c r="F55" s="65"/>
      <c r="G55" s="73"/>
      <c r="H55" s="73"/>
      <c r="I55" s="65"/>
    </row>
    <row r="56" spans="1:9" ht="15">
      <c r="A56" s="261"/>
      <c r="B56" s="263"/>
      <c r="C56" s="256"/>
      <c r="D56" s="270"/>
      <c r="E56" s="253"/>
      <c r="F56" s="66" t="s">
        <v>164</v>
      </c>
      <c r="G56" s="73"/>
      <c r="H56" s="73"/>
      <c r="I56" s="65"/>
    </row>
    <row r="57" spans="1:9" ht="15.75" thickBot="1">
      <c r="A57" s="248"/>
      <c r="B57" s="264"/>
      <c r="C57" s="260"/>
      <c r="D57" s="271"/>
      <c r="E57" s="258"/>
      <c r="F57" s="74"/>
      <c r="G57" s="62" t="s">
        <v>70</v>
      </c>
      <c r="H57" s="62" t="s">
        <v>70</v>
      </c>
      <c r="I57" s="75">
        <v>225</v>
      </c>
    </row>
    <row r="58" spans="1:9" ht="15.75" thickBot="1">
      <c r="A58" s="272" t="s">
        <v>166</v>
      </c>
      <c r="B58" s="268">
        <v>2</v>
      </c>
      <c r="C58" s="255">
        <v>672095</v>
      </c>
      <c r="D58" s="72" t="s">
        <v>167</v>
      </c>
      <c r="E58" s="259" t="s">
        <v>168</v>
      </c>
      <c r="F58" s="63" t="s">
        <v>169</v>
      </c>
      <c r="G58" s="61">
        <v>410000</v>
      </c>
      <c r="H58" s="62" t="s">
        <v>113</v>
      </c>
      <c r="I58" s="75">
        <v>195</v>
      </c>
    </row>
    <row r="59" spans="1:9" ht="15.75" thickBot="1">
      <c r="A59" s="248"/>
      <c r="B59" s="264"/>
      <c r="C59" s="257"/>
      <c r="D59" s="71" t="s">
        <v>170</v>
      </c>
      <c r="E59" s="258"/>
      <c r="F59" s="66" t="s">
        <v>171</v>
      </c>
      <c r="G59" s="64" t="s">
        <v>259</v>
      </c>
      <c r="H59" s="64" t="s">
        <v>81</v>
      </c>
      <c r="I59" s="64" t="s">
        <v>172</v>
      </c>
    </row>
    <row r="60" spans="1:9" ht="15">
      <c r="A60" s="272" t="s">
        <v>173</v>
      </c>
      <c r="B60" s="268">
        <v>1</v>
      </c>
      <c r="C60" s="273">
        <v>2098</v>
      </c>
      <c r="D60" s="252" t="s">
        <v>174</v>
      </c>
      <c r="E60" s="259" t="s">
        <v>64</v>
      </c>
      <c r="F60" s="276" t="s">
        <v>173</v>
      </c>
      <c r="G60" s="252" t="s">
        <v>175</v>
      </c>
      <c r="H60" s="252" t="s">
        <v>70</v>
      </c>
      <c r="I60" s="252" t="s">
        <v>176</v>
      </c>
    </row>
    <row r="61" spans="1:9" ht="15.75" thickBot="1">
      <c r="A61" s="248"/>
      <c r="B61" s="264"/>
      <c r="C61" s="257"/>
      <c r="D61" s="258"/>
      <c r="E61" s="258"/>
      <c r="F61" s="277"/>
      <c r="G61" s="258"/>
      <c r="H61" s="258"/>
      <c r="I61" s="258"/>
    </row>
    <row r="63" spans="1:9" ht="15">
      <c r="A63">
        <v>1</v>
      </c>
      <c r="B63" t="s">
        <v>178</v>
      </c>
      <c r="I63" s="175">
        <f>I28+I39+I42+I45+I48+I51</f>
        <v>1274</v>
      </c>
    </row>
    <row r="64" spans="1:10" ht="15">
      <c r="A64">
        <v>2</v>
      </c>
      <c r="B64" t="s">
        <v>304</v>
      </c>
      <c r="I64" s="175">
        <f>I63/5</f>
        <v>254.8</v>
      </c>
      <c r="J64" s="51" t="s">
        <v>263</v>
      </c>
    </row>
    <row r="65" spans="1:2" ht="15">
      <c r="A65">
        <v>3</v>
      </c>
      <c r="B65" t="s">
        <v>179</v>
      </c>
    </row>
  </sheetData>
  <sheetProtection password="86A7" sheet="1"/>
  <mergeCells count="46">
    <mergeCell ref="F60:F61"/>
    <mergeCell ref="G60:G61"/>
    <mergeCell ref="C58:C59"/>
    <mergeCell ref="E58:E59"/>
    <mergeCell ref="I60:I61"/>
    <mergeCell ref="B1:B2"/>
    <mergeCell ref="A1:A2"/>
    <mergeCell ref="A20:A21"/>
    <mergeCell ref="B20:B21"/>
    <mergeCell ref="E20:E21"/>
    <mergeCell ref="A22:A57"/>
    <mergeCell ref="E60:E61"/>
    <mergeCell ref="H60:H61"/>
    <mergeCell ref="D54:D57"/>
    <mergeCell ref="C29:C37"/>
    <mergeCell ref="D29:D37"/>
    <mergeCell ref="A60:A61"/>
    <mergeCell ref="B60:B61"/>
    <mergeCell ref="C60:C61"/>
    <mergeCell ref="D60:D61"/>
    <mergeCell ref="A58:A59"/>
    <mergeCell ref="B58:B59"/>
    <mergeCell ref="A12:A18"/>
    <mergeCell ref="B12:B18"/>
    <mergeCell ref="D1:D2"/>
    <mergeCell ref="D16:D18"/>
    <mergeCell ref="D12:D15"/>
    <mergeCell ref="B22:B57"/>
    <mergeCell ref="C22:C27"/>
    <mergeCell ref="D22:D27"/>
    <mergeCell ref="E1:E2"/>
    <mergeCell ref="C1:C2"/>
    <mergeCell ref="A4:A10"/>
    <mergeCell ref="B4:B10"/>
    <mergeCell ref="C4:C10"/>
    <mergeCell ref="E4:E10"/>
    <mergeCell ref="I1:I2"/>
    <mergeCell ref="C42:C47"/>
    <mergeCell ref="D42:D47"/>
    <mergeCell ref="F1:F2"/>
    <mergeCell ref="G1:G2"/>
    <mergeCell ref="H1:H2"/>
    <mergeCell ref="C12:C18"/>
    <mergeCell ref="E12:E18"/>
    <mergeCell ref="E22:E57"/>
    <mergeCell ref="C54:C57"/>
  </mergeCells>
  <hyperlinks>
    <hyperlink ref="F3" r:id="rId1" display="http://www.chiropractic-uk.co.uk/"/>
    <hyperlink ref="F4" r:id="rId2" display="http://www.bda.org/"/>
    <hyperlink ref="F5" r:id="rId3" display="http://www.bacdt.org.uk/"/>
    <hyperlink ref="F6" r:id="rId4" display="http://www.bsdht.org.uk/"/>
    <hyperlink ref="F7" r:id="rId5" display="http://badn.org.uk/"/>
    <hyperlink ref="F8" r:id="rId6" display="http://www.dta-uk.org/"/>
    <hyperlink ref="F9" r:id="rId7" display="http://www.bsdht.org.uk/"/>
    <hyperlink ref="F10" r:id="rId8" display="http://orthodontic-ong.org/"/>
    <hyperlink ref="F11" r:id="rId9" display="http://bma.org.uk/"/>
    <hyperlink ref="F12" r:id="rId10" display="http://www.college-optometrists.org/"/>
    <hyperlink ref="F14" r:id="rId11" display="http://www.aop.org.uk/"/>
    <hyperlink ref="F19" r:id="rId12" display="http://www.osteopathy.org/"/>
    <hyperlink ref="F20" r:id="rId13" display="http://www.rpharms.com/"/>
    <hyperlink ref="F21" r:id="rId14" display="http://www.aptuk.org/"/>
    <hyperlink ref="F22" r:id="rId15" display="http://baat.org/"/>
    <hyperlink ref="F23" r:id="rId16" display="http://badth.org.uk/"/>
    <hyperlink ref="F25" r:id="rId17" display="http://www.bamt.org/"/>
    <hyperlink ref="F28" r:id="rId18" display="http://www.ibms.org/"/>
    <hyperlink ref="F29" r:id="rId19" display="http://www.scpod.org/"/>
    <hyperlink ref="F30" r:id="rId20" display="http://www.bcha-uk.org/"/>
    <hyperlink ref="F31" r:id="rId21" display="http://www.iocp.org.uk/"/>
    <hyperlink ref="F32" r:id="rId22" display="http://www.thealliancepsp.com/"/>
    <hyperlink ref="F38" r:id="rId23" display="http://www.assclinsci.org/"/>
    <hyperlink ref="F39" r:id="rId24" display="http://www.bda.uk.com/"/>
    <hyperlink ref="F40" r:id="rId25" display="http://www.bshaa.com/"/>
    <hyperlink ref="F41" r:id="rId26" display="http://www.cot.co.uk/"/>
    <hyperlink ref="F42" r:id="rId27" display="http://www.codp.org.uk/"/>
    <hyperlink ref="F43" r:id="rId28" display="http://www.afpp.org.uk/"/>
    <hyperlink ref="F48" r:id="rId29" display="http://www.orthoptics.org.uk/"/>
    <hyperlink ref="F49" r:id="rId30" display="https://www.collegeofparamedics.co.uk/"/>
    <hyperlink ref="F50" r:id="rId31" display="http://www.csp.org.uk/"/>
    <hyperlink ref="F51" r:id="rId32" display="http://www.bapo.com/"/>
    <hyperlink ref="F52" r:id="rId33" display="http://www.sor.org/"/>
    <hyperlink ref="F53" r:id="rId34" display="http://www.rcslt.org/"/>
    <hyperlink ref="F54" r:id="rId35" display="http://www.bps.org.uk/"/>
    <hyperlink ref="F56" r:id="rId36" display="http://www.aep.org.uk/"/>
    <hyperlink ref="F58" r:id="rId37" display="http://www.rcn.org.uk/"/>
    <hyperlink ref="F59" r:id="rId38" display="http://www.rcm.org.uk/"/>
    <hyperlink ref="F60" r:id="rId39" display="http://www.psni.org.uk/"/>
    <hyperlink ref="F16" r:id="rId40" display="Association of British Dispensing Opticians"/>
    <hyperlink ref="F18" r:id="rId41" display="Federation of (Opthalmic and Dispensing) Opticians"/>
  </hyperlinks>
  <printOptions/>
  <pageMargins left="0.7" right="0.7" top="0.4" bottom="0.37" header="0.3" footer="0.3"/>
  <pageSetup fitToHeight="1" fitToWidth="1" horizontalDpi="600" verticalDpi="600" orientation="landscape" paperSize="8" scale="62" r:id="rId42"/>
</worksheet>
</file>

<file path=xl/worksheets/sheet4.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selection activeCell="A1" sqref="A1:IV16384"/>
    </sheetView>
  </sheetViews>
  <sheetFormatPr defaultColWidth="8.88671875" defaultRowHeight="15"/>
  <cols>
    <col min="1" max="1" width="37.77734375" style="78" customWidth="1"/>
    <col min="2" max="2" width="8.88671875" style="78" customWidth="1"/>
    <col min="3" max="3" width="11.21484375" style="78" bestFit="1" customWidth="1"/>
    <col min="4" max="4" width="8.99609375" style="78" bestFit="1" customWidth="1"/>
    <col min="5" max="5" width="10.5546875" style="78" bestFit="1" customWidth="1"/>
    <col min="6" max="8" width="10.77734375" style="78" customWidth="1"/>
    <col min="9" max="16384" width="8.88671875" style="78" customWidth="1"/>
  </cols>
  <sheetData>
    <row r="1" spans="1:8" ht="12.75">
      <c r="A1" s="94" t="s">
        <v>199</v>
      </c>
      <c r="B1" s="95"/>
      <c r="C1" s="95"/>
      <c r="D1" s="95"/>
      <c r="E1" s="95"/>
      <c r="F1" s="95"/>
      <c r="G1" s="96"/>
      <c r="H1" s="97" t="s">
        <v>200</v>
      </c>
    </row>
    <row r="2" spans="1:8" ht="12.75">
      <c r="A2" s="98"/>
      <c r="B2" s="278" t="s">
        <v>201</v>
      </c>
      <c r="C2" s="278"/>
      <c r="D2" s="278"/>
      <c r="E2" s="278"/>
      <c r="F2" s="278"/>
      <c r="G2" s="278"/>
      <c r="H2" s="278"/>
    </row>
    <row r="3" spans="1:8" ht="12.75">
      <c r="A3" s="99"/>
      <c r="B3" s="279" t="s">
        <v>202</v>
      </c>
      <c r="C3" s="279"/>
      <c r="D3" s="279"/>
      <c r="E3" s="101"/>
      <c r="F3" s="279" t="s">
        <v>203</v>
      </c>
      <c r="G3" s="279"/>
      <c r="H3" s="279"/>
    </row>
    <row r="4" spans="1:8" ht="12.75">
      <c r="A4" s="98" t="s">
        <v>204</v>
      </c>
      <c r="B4" s="100" t="s">
        <v>205</v>
      </c>
      <c r="C4" s="100" t="s">
        <v>206</v>
      </c>
      <c r="D4" s="100" t="s">
        <v>207</v>
      </c>
      <c r="E4" s="100"/>
      <c r="F4" s="100" t="s">
        <v>205</v>
      </c>
      <c r="G4" s="100" t="s">
        <v>206</v>
      </c>
      <c r="H4" s="100" t="s">
        <v>207</v>
      </c>
    </row>
    <row r="5" spans="1:8" ht="12.75">
      <c r="A5" s="98" t="s">
        <v>208</v>
      </c>
      <c r="B5" s="101"/>
      <c r="C5" s="101"/>
      <c r="D5" s="101"/>
      <c r="E5" s="101"/>
      <c r="F5" s="101"/>
      <c r="G5" s="101"/>
      <c r="H5" s="101"/>
    </row>
    <row r="6" spans="1:8" ht="12.75">
      <c r="A6" s="99" t="s">
        <v>209</v>
      </c>
      <c r="B6" s="144">
        <v>64000</v>
      </c>
      <c r="C6" s="144">
        <v>12000</v>
      </c>
      <c r="D6" s="144">
        <v>51000</v>
      </c>
      <c r="E6" s="144"/>
      <c r="F6" s="144">
        <v>179000</v>
      </c>
      <c r="G6" s="144">
        <v>179000</v>
      </c>
      <c r="H6" s="144" t="s">
        <v>210</v>
      </c>
    </row>
    <row r="7" spans="1:8" ht="12.75">
      <c r="A7" s="138" t="s">
        <v>211</v>
      </c>
      <c r="B7" s="150">
        <v>6000</v>
      </c>
      <c r="C7" s="150">
        <v>1000</v>
      </c>
      <c r="D7" s="145">
        <v>5000</v>
      </c>
      <c r="E7" s="150"/>
      <c r="F7" s="150">
        <v>24000</v>
      </c>
      <c r="G7" s="150">
        <v>24000</v>
      </c>
      <c r="H7" s="150" t="s">
        <v>210</v>
      </c>
    </row>
    <row r="8" spans="1:8" ht="12.75">
      <c r="A8" s="99" t="s">
        <v>212</v>
      </c>
      <c r="B8" s="150">
        <v>29000</v>
      </c>
      <c r="C8" s="150">
        <v>19000</v>
      </c>
      <c r="D8" s="144">
        <v>10000</v>
      </c>
      <c r="E8" s="150"/>
      <c r="F8" s="150">
        <v>13000</v>
      </c>
      <c r="G8" s="150">
        <v>13000</v>
      </c>
      <c r="H8" s="150" t="s">
        <v>210</v>
      </c>
    </row>
    <row r="9" spans="1:8" ht="12.75">
      <c r="A9" s="99" t="s">
        <v>213</v>
      </c>
      <c r="B9" s="150">
        <v>12000</v>
      </c>
      <c r="C9" s="150">
        <v>8000</v>
      </c>
      <c r="D9" s="144">
        <v>4000</v>
      </c>
      <c r="E9" s="150"/>
      <c r="F9" s="150">
        <v>1000</v>
      </c>
      <c r="G9" s="150">
        <v>1000</v>
      </c>
      <c r="H9" s="150" t="s">
        <v>210</v>
      </c>
    </row>
    <row r="10" spans="1:8" ht="12.75">
      <c r="A10" s="99" t="s">
        <v>214</v>
      </c>
      <c r="B10" s="150">
        <v>26000</v>
      </c>
      <c r="C10" s="150">
        <v>1000</v>
      </c>
      <c r="D10" s="144">
        <v>25000</v>
      </c>
      <c r="E10" s="150"/>
      <c r="F10" s="150">
        <v>9000</v>
      </c>
      <c r="G10" s="150">
        <v>9000</v>
      </c>
      <c r="H10" s="150" t="s">
        <v>210</v>
      </c>
    </row>
    <row r="11" spans="1:8" ht="12.75">
      <c r="A11" s="99"/>
      <c r="B11" s="151"/>
      <c r="C11" s="151"/>
      <c r="D11" s="146"/>
      <c r="E11" s="151"/>
      <c r="F11" s="151"/>
      <c r="G11" s="151"/>
      <c r="H11" s="151"/>
    </row>
    <row r="12" spans="1:15" ht="12.75">
      <c r="A12" s="99" t="s">
        <v>215</v>
      </c>
      <c r="B12" s="150">
        <v>21000</v>
      </c>
      <c r="C12" s="150">
        <v>15000</v>
      </c>
      <c r="D12" s="144">
        <v>6000</v>
      </c>
      <c r="E12" s="150"/>
      <c r="F12" s="150">
        <v>98000</v>
      </c>
      <c r="G12" s="150">
        <v>98000</v>
      </c>
      <c r="H12" s="151" t="s">
        <v>216</v>
      </c>
      <c r="I12" s="102"/>
      <c r="J12" s="102"/>
      <c r="K12" s="102"/>
      <c r="L12" s="102"/>
      <c r="M12" s="102"/>
      <c r="N12" s="103"/>
      <c r="O12" s="103"/>
    </row>
    <row r="13" spans="1:8" ht="12.75">
      <c r="A13" s="104"/>
      <c r="B13" s="152"/>
      <c r="C13" s="152"/>
      <c r="D13" s="147"/>
      <c r="E13" s="152"/>
      <c r="F13" s="152"/>
      <c r="G13" s="152"/>
      <c r="H13" s="152"/>
    </row>
    <row r="14" spans="1:8" ht="12.75">
      <c r="A14" s="98" t="s">
        <v>217</v>
      </c>
      <c r="B14" s="151"/>
      <c r="C14" s="151"/>
      <c r="D14" s="146"/>
      <c r="E14" s="151"/>
      <c r="F14" s="151"/>
      <c r="G14" s="151"/>
      <c r="H14" s="151"/>
    </row>
    <row r="15" spans="1:8" ht="12.75">
      <c r="A15" s="98" t="s">
        <v>218</v>
      </c>
      <c r="B15" s="151"/>
      <c r="C15" s="151"/>
      <c r="D15" s="146"/>
      <c r="E15" s="151"/>
      <c r="F15" s="151"/>
      <c r="G15" s="151"/>
      <c r="H15" s="151"/>
    </row>
    <row r="16" spans="1:8" ht="12.75">
      <c r="A16" s="138" t="s">
        <v>219</v>
      </c>
      <c r="B16" s="150">
        <v>83000</v>
      </c>
      <c r="C16" s="150">
        <v>80000</v>
      </c>
      <c r="D16" s="145">
        <v>3000</v>
      </c>
      <c r="E16" s="150"/>
      <c r="F16" s="150">
        <v>426000</v>
      </c>
      <c r="G16" s="150">
        <v>426000</v>
      </c>
      <c r="H16" s="150" t="s">
        <v>210</v>
      </c>
    </row>
    <row r="17" spans="1:8" ht="12.75">
      <c r="A17" s="138" t="s">
        <v>220</v>
      </c>
      <c r="B17" s="150">
        <v>1000</v>
      </c>
      <c r="C17" s="150">
        <v>1000</v>
      </c>
      <c r="D17" s="145" t="s">
        <v>210</v>
      </c>
      <c r="E17" s="150"/>
      <c r="F17" s="150">
        <v>34000</v>
      </c>
      <c r="G17" s="150">
        <v>34000</v>
      </c>
      <c r="H17" s="150" t="s">
        <v>210</v>
      </c>
    </row>
    <row r="18" spans="1:8" ht="12.75">
      <c r="A18" s="138" t="s">
        <v>221</v>
      </c>
      <c r="B18" s="150" t="s">
        <v>216</v>
      </c>
      <c r="C18" s="150" t="s">
        <v>216</v>
      </c>
      <c r="D18" s="145" t="s">
        <v>210</v>
      </c>
      <c r="E18" s="150"/>
      <c r="F18" s="150">
        <v>21000</v>
      </c>
      <c r="G18" s="150">
        <v>21000</v>
      </c>
      <c r="H18" s="150" t="s">
        <v>210</v>
      </c>
    </row>
    <row r="19" spans="1:8" ht="12.75">
      <c r="A19" s="138" t="s">
        <v>222</v>
      </c>
      <c r="B19" s="150">
        <v>4000</v>
      </c>
      <c r="C19" s="150">
        <v>4000</v>
      </c>
      <c r="D19" s="145" t="s">
        <v>210</v>
      </c>
      <c r="E19" s="150"/>
      <c r="F19" s="150">
        <v>20000</v>
      </c>
      <c r="G19" s="150">
        <v>20000</v>
      </c>
      <c r="H19" s="150" t="s">
        <v>210</v>
      </c>
    </row>
    <row r="20" spans="1:8" ht="12.75">
      <c r="A20" s="138" t="s">
        <v>223</v>
      </c>
      <c r="B20" s="150">
        <v>6000</v>
      </c>
      <c r="C20" s="150" t="s">
        <v>210</v>
      </c>
      <c r="D20" s="145">
        <v>6000</v>
      </c>
      <c r="E20" s="150"/>
      <c r="F20" s="150">
        <v>5000</v>
      </c>
      <c r="G20" s="150">
        <v>5000</v>
      </c>
      <c r="H20" s="150" t="s">
        <v>210</v>
      </c>
    </row>
    <row r="21" spans="1:8" ht="12.75">
      <c r="A21" s="99" t="s">
        <v>224</v>
      </c>
      <c r="B21" s="150">
        <v>6000</v>
      </c>
      <c r="C21" s="150">
        <v>5000</v>
      </c>
      <c r="D21" s="144">
        <v>1000</v>
      </c>
      <c r="E21" s="150"/>
      <c r="F21" s="150" t="s">
        <v>210</v>
      </c>
      <c r="G21" s="150" t="s">
        <v>210</v>
      </c>
      <c r="H21" s="150" t="s">
        <v>210</v>
      </c>
    </row>
    <row r="22" spans="1:8" ht="12.75">
      <c r="A22" s="99" t="s">
        <v>225</v>
      </c>
      <c r="B22" s="150">
        <v>33000</v>
      </c>
      <c r="C22" s="150">
        <v>32000</v>
      </c>
      <c r="D22" s="144">
        <v>1000</v>
      </c>
      <c r="E22" s="150"/>
      <c r="F22" s="150">
        <v>13000</v>
      </c>
      <c r="G22" s="150">
        <v>13000</v>
      </c>
      <c r="H22" s="150" t="s">
        <v>210</v>
      </c>
    </row>
    <row r="23" spans="1:8" ht="12.75">
      <c r="A23" s="99" t="s">
        <v>226</v>
      </c>
      <c r="B23" s="150">
        <v>19000</v>
      </c>
      <c r="C23" s="150">
        <v>14000</v>
      </c>
      <c r="D23" s="144">
        <v>5000</v>
      </c>
      <c r="E23" s="150"/>
      <c r="F23" s="150">
        <v>24000</v>
      </c>
      <c r="G23" s="150">
        <v>24000</v>
      </c>
      <c r="H23" s="150" t="s">
        <v>210</v>
      </c>
    </row>
    <row r="24" spans="1:8" ht="12.75">
      <c r="A24" s="99"/>
      <c r="B24" s="151"/>
      <c r="C24" s="151"/>
      <c r="D24" s="146"/>
      <c r="E24" s="151"/>
      <c r="F24" s="151"/>
      <c r="G24" s="151"/>
      <c r="H24" s="151"/>
    </row>
    <row r="25" spans="1:8" ht="12.75">
      <c r="A25" s="98" t="s">
        <v>227</v>
      </c>
      <c r="B25" s="151"/>
      <c r="C25" s="151"/>
      <c r="D25" s="146"/>
      <c r="E25" s="151"/>
      <c r="F25" s="151"/>
      <c r="G25" s="151"/>
      <c r="H25" s="151"/>
    </row>
    <row r="26" spans="1:8" ht="12.75">
      <c r="A26" s="138" t="s">
        <v>228</v>
      </c>
      <c r="B26" s="150">
        <v>14000</v>
      </c>
      <c r="C26" s="150">
        <v>5000</v>
      </c>
      <c r="D26" s="145">
        <v>9000</v>
      </c>
      <c r="E26" s="150"/>
      <c r="F26" s="150">
        <v>32000</v>
      </c>
      <c r="G26" s="150">
        <v>32000</v>
      </c>
      <c r="H26" s="150" t="s">
        <v>210</v>
      </c>
    </row>
    <row r="27" spans="1:8" ht="12.75">
      <c r="A27" s="138" t="s">
        <v>229</v>
      </c>
      <c r="B27" s="150">
        <v>3000</v>
      </c>
      <c r="C27" s="150">
        <v>2000</v>
      </c>
      <c r="D27" s="145">
        <v>1000</v>
      </c>
      <c r="E27" s="150"/>
      <c r="F27" s="150">
        <v>30000</v>
      </c>
      <c r="G27" s="150">
        <v>30000</v>
      </c>
      <c r="H27" s="150" t="s">
        <v>210</v>
      </c>
    </row>
    <row r="28" spans="1:8" ht="12.75">
      <c r="A28" s="138" t="s">
        <v>230</v>
      </c>
      <c r="B28" s="150">
        <v>2000</v>
      </c>
      <c r="C28" s="150">
        <v>1000</v>
      </c>
      <c r="D28" s="145">
        <v>1000</v>
      </c>
      <c r="E28" s="150"/>
      <c r="F28" s="150">
        <v>12000</v>
      </c>
      <c r="G28" s="150">
        <v>12000</v>
      </c>
      <c r="H28" s="150" t="s">
        <v>210</v>
      </c>
    </row>
    <row r="29" spans="1:8" ht="12.75">
      <c r="A29" s="160" t="s">
        <v>302</v>
      </c>
      <c r="B29" s="150">
        <v>48000</v>
      </c>
      <c r="C29" s="150">
        <v>8000</v>
      </c>
      <c r="D29" s="150">
        <v>39000</v>
      </c>
      <c r="E29" s="150"/>
      <c r="F29" s="150">
        <v>21000</v>
      </c>
      <c r="G29" s="150">
        <v>21000</v>
      </c>
      <c r="H29" s="150" t="s">
        <v>210</v>
      </c>
    </row>
    <row r="30" spans="1:8" ht="12.75">
      <c r="A30" s="98" t="s">
        <v>232</v>
      </c>
      <c r="B30" s="146"/>
      <c r="C30" s="146"/>
      <c r="D30" s="146"/>
      <c r="E30" s="146"/>
      <c r="F30" s="146"/>
      <c r="G30" s="146"/>
      <c r="H30" s="144"/>
    </row>
    <row r="31" spans="1:8" ht="12.75">
      <c r="A31" s="98" t="s">
        <v>271</v>
      </c>
      <c r="B31" s="146"/>
      <c r="C31" s="146"/>
      <c r="D31" s="146"/>
      <c r="E31" s="146"/>
      <c r="F31" s="146"/>
      <c r="G31" s="146"/>
      <c r="H31" s="144"/>
    </row>
    <row r="32" spans="1:8" ht="12.75">
      <c r="A32" s="99" t="s">
        <v>234</v>
      </c>
      <c r="B32" s="144">
        <v>34000</v>
      </c>
      <c r="C32" s="144">
        <v>34000</v>
      </c>
      <c r="D32" s="144" t="s">
        <v>210</v>
      </c>
      <c r="E32" s="144"/>
      <c r="F32" s="144">
        <v>12000</v>
      </c>
      <c r="G32" s="144">
        <v>12000</v>
      </c>
      <c r="H32" s="144" t="s">
        <v>210</v>
      </c>
    </row>
    <row r="33" spans="1:8" ht="12.75">
      <c r="A33" s="99"/>
      <c r="B33" s="144"/>
      <c r="C33" s="144"/>
      <c r="D33" s="144"/>
      <c r="E33" s="144"/>
      <c r="F33" s="144"/>
      <c r="G33" s="144"/>
      <c r="H33" s="144"/>
    </row>
    <row r="34" spans="1:8" ht="13.5" thickBot="1">
      <c r="A34" s="143" t="s">
        <v>198</v>
      </c>
      <c r="B34" s="148">
        <f aca="true" t="shared" si="0" ref="B34:H34">SUM(B6:B33)</f>
        <v>411000</v>
      </c>
      <c r="C34" s="148">
        <f t="shared" si="0"/>
        <v>242000</v>
      </c>
      <c r="D34" s="148">
        <f t="shared" si="0"/>
        <v>167000</v>
      </c>
      <c r="E34" s="148">
        <f t="shared" si="0"/>
        <v>0</v>
      </c>
      <c r="F34" s="148">
        <f t="shared" si="0"/>
        <v>974000</v>
      </c>
      <c r="G34" s="148">
        <f t="shared" si="0"/>
        <v>974000</v>
      </c>
      <c r="H34" s="148">
        <f t="shared" si="0"/>
        <v>0</v>
      </c>
    </row>
    <row r="35" spans="1:8" ht="23.25" thickBot="1">
      <c r="A35" s="223" t="s">
        <v>309</v>
      </c>
      <c r="B35" s="148"/>
      <c r="C35" s="148"/>
      <c r="D35" s="200">
        <f>D7+D16+D20+D26+D27+D28</f>
        <v>25000</v>
      </c>
      <c r="E35" s="223"/>
      <c r="F35" s="149"/>
      <c r="G35" s="149"/>
      <c r="H35" s="149"/>
    </row>
    <row r="36" spans="1:8" ht="12.75">
      <c r="A36" s="140"/>
      <c r="B36" s="141"/>
      <c r="C36" s="141"/>
      <c r="D36" s="141"/>
      <c r="E36" s="141"/>
      <c r="G36" s="141"/>
      <c r="H36" s="142" t="s">
        <v>310</v>
      </c>
    </row>
    <row r="37" spans="1:5" ht="12.75">
      <c r="A37" s="109" t="s">
        <v>254</v>
      </c>
      <c r="B37" s="110"/>
      <c r="C37" s="110"/>
      <c r="D37" s="110"/>
      <c r="E37" s="110"/>
    </row>
    <row r="38" spans="1:5" ht="12.75">
      <c r="A38" s="139" t="s">
        <v>253</v>
      </c>
      <c r="B38" s="110"/>
      <c r="C38" s="110"/>
      <c r="D38" s="110"/>
      <c r="E38" s="110"/>
    </row>
    <row r="39" ht="12.75">
      <c r="A39" s="139" t="s">
        <v>260</v>
      </c>
    </row>
    <row r="40" spans="1:8" ht="23.25" customHeight="1">
      <c r="A40" s="284" t="s">
        <v>311</v>
      </c>
      <c r="B40" s="285"/>
      <c r="C40" s="285"/>
      <c r="D40" s="285"/>
      <c r="E40" s="285"/>
      <c r="F40" s="110"/>
      <c r="G40" s="110"/>
      <c r="H40" s="110"/>
    </row>
    <row r="41" spans="1:8" ht="12.75">
      <c r="A41" s="161" t="s">
        <v>293</v>
      </c>
      <c r="B41" s="161"/>
      <c r="C41" s="161"/>
      <c r="D41" s="161"/>
      <c r="E41" s="161"/>
      <c r="F41" s="110"/>
      <c r="G41" s="110"/>
      <c r="H41" s="110"/>
    </row>
    <row r="43" spans="1:8" ht="12.75">
      <c r="A43" s="199"/>
      <c r="B43" s="199"/>
      <c r="C43" s="199"/>
      <c r="D43" s="199"/>
      <c r="E43" s="199"/>
      <c r="F43" s="161"/>
      <c r="G43" s="161"/>
      <c r="H43" s="161"/>
    </row>
    <row r="44" spans="1:8" ht="12.75">
      <c r="A44" s="98"/>
      <c r="B44" s="278" t="s">
        <v>201</v>
      </c>
      <c r="C44" s="278"/>
      <c r="D44" s="278"/>
      <c r="E44" s="278"/>
      <c r="F44" s="278"/>
      <c r="G44" s="278"/>
      <c r="H44" s="278"/>
    </row>
    <row r="45" spans="1:8" ht="12.75">
      <c r="A45" s="99"/>
      <c r="B45" s="279" t="s">
        <v>202</v>
      </c>
      <c r="C45" s="279"/>
      <c r="D45" s="279"/>
      <c r="E45" s="101"/>
      <c r="F45" s="279" t="s">
        <v>203</v>
      </c>
      <c r="G45" s="279"/>
      <c r="H45" s="279"/>
    </row>
    <row r="46" spans="1:8" ht="12.75">
      <c r="A46" s="98" t="s">
        <v>305</v>
      </c>
      <c r="B46" s="100" t="s">
        <v>205</v>
      </c>
      <c r="C46" s="100" t="s">
        <v>206</v>
      </c>
      <c r="D46" s="100" t="s">
        <v>207</v>
      </c>
      <c r="E46" s="100"/>
      <c r="F46" s="100" t="s">
        <v>205</v>
      </c>
      <c r="G46" s="100" t="s">
        <v>206</v>
      </c>
      <c r="H46" s="100" t="s">
        <v>207</v>
      </c>
    </row>
    <row r="47" spans="1:8" ht="12.75">
      <c r="A47" s="138" t="s">
        <v>211</v>
      </c>
      <c r="B47" s="150">
        <v>6000</v>
      </c>
      <c r="C47" s="150">
        <v>1000</v>
      </c>
      <c r="D47" s="145">
        <v>5000</v>
      </c>
      <c r="E47" s="100"/>
      <c r="F47" s="150">
        <v>24000</v>
      </c>
      <c r="G47" s="150">
        <v>24000</v>
      </c>
      <c r="H47" s="150" t="s">
        <v>210</v>
      </c>
    </row>
    <row r="48" spans="1:8" ht="12.75">
      <c r="A48" s="138" t="s">
        <v>219</v>
      </c>
      <c r="B48" s="150">
        <v>83000</v>
      </c>
      <c r="C48" s="150">
        <v>80000</v>
      </c>
      <c r="D48" s="145">
        <v>3000</v>
      </c>
      <c r="E48" s="100"/>
      <c r="F48" s="150">
        <v>426000</v>
      </c>
      <c r="G48" s="150">
        <v>426000</v>
      </c>
      <c r="H48" s="100"/>
    </row>
    <row r="49" spans="1:8" ht="12.75">
      <c r="A49" s="138" t="s">
        <v>223</v>
      </c>
      <c r="B49" s="150">
        <v>6000</v>
      </c>
      <c r="C49" s="150" t="s">
        <v>210</v>
      </c>
      <c r="D49" s="145">
        <v>6000</v>
      </c>
      <c r="E49" s="100"/>
      <c r="F49" s="150">
        <v>34000</v>
      </c>
      <c r="G49" s="150">
        <v>34000</v>
      </c>
      <c r="H49" s="100"/>
    </row>
    <row r="50" spans="1:8" ht="12.75">
      <c r="A50" s="138" t="s">
        <v>228</v>
      </c>
      <c r="B50" s="150">
        <v>14000</v>
      </c>
      <c r="C50" s="150">
        <v>5000</v>
      </c>
      <c r="D50" s="145">
        <v>9000</v>
      </c>
      <c r="E50" s="100"/>
      <c r="F50" s="150">
        <v>21000</v>
      </c>
      <c r="G50" s="150">
        <v>21000</v>
      </c>
      <c r="H50" s="100"/>
    </row>
    <row r="51" spans="1:8" ht="12.75">
      <c r="A51" s="138" t="s">
        <v>229</v>
      </c>
      <c r="B51" s="150">
        <v>3000</v>
      </c>
      <c r="C51" s="150">
        <v>2000</v>
      </c>
      <c r="D51" s="145">
        <v>1000</v>
      </c>
      <c r="E51" s="100"/>
      <c r="F51" s="150">
        <v>20000</v>
      </c>
      <c r="G51" s="150">
        <v>20000</v>
      </c>
      <c r="H51" s="100"/>
    </row>
    <row r="52" spans="1:8" ht="12.75">
      <c r="A52" s="138" t="s">
        <v>230</v>
      </c>
      <c r="B52" s="150">
        <v>2000</v>
      </c>
      <c r="C52" s="150">
        <v>1000</v>
      </c>
      <c r="D52" s="145">
        <v>1000</v>
      </c>
      <c r="E52" s="100"/>
      <c r="F52" s="150">
        <v>5000</v>
      </c>
      <c r="G52" s="150">
        <v>5000</v>
      </c>
      <c r="H52" s="100"/>
    </row>
    <row r="53" spans="1:8" ht="12.75">
      <c r="A53" s="138" t="s">
        <v>312</v>
      </c>
      <c r="B53" s="150">
        <f>G87</f>
        <v>14670.025000000001</v>
      </c>
      <c r="C53" s="150">
        <f>B53*D70</f>
        <v>2497.0255319148937</v>
      </c>
      <c r="D53" s="145">
        <f>B53*E70</f>
        <v>12172.999468085107</v>
      </c>
      <c r="E53" s="150"/>
      <c r="F53" s="112">
        <f>C72</f>
        <v>37.643975</v>
      </c>
      <c r="G53" s="112">
        <f>F53</f>
        <v>37.643975</v>
      </c>
      <c r="H53" s="150"/>
    </row>
    <row r="54" spans="1:8" ht="12.75">
      <c r="A54" s="226"/>
      <c r="B54" s="225">
        <f>SUM(B47:B53)</f>
        <v>128670.025</v>
      </c>
      <c r="C54" s="225">
        <f>SUM(C47:C53)</f>
        <v>91497.0255319149</v>
      </c>
      <c r="D54" s="225">
        <f>SUM(D47:D53)</f>
        <v>37172.99946808511</v>
      </c>
      <c r="E54" s="225"/>
      <c r="F54" s="225">
        <f>SUM(F47:F53)</f>
        <v>530037.643975</v>
      </c>
      <c r="G54" s="225">
        <f>SUM(G47:G53)</f>
        <v>530037.643975</v>
      </c>
      <c r="H54" s="225"/>
    </row>
    <row r="55" spans="1:8" ht="24" customHeight="1" thickBot="1">
      <c r="A55" s="224" t="s">
        <v>303</v>
      </c>
      <c r="B55" s="148" t="s">
        <v>210</v>
      </c>
      <c r="C55" s="148" t="s">
        <v>210</v>
      </c>
      <c r="D55" s="200">
        <f>SUM(D47:D53)</f>
        <v>37172.99946808511</v>
      </c>
      <c r="E55" s="148"/>
      <c r="F55" s="208"/>
      <c r="G55" s="208"/>
      <c r="H55" s="148"/>
    </row>
    <row r="56" spans="1:256" ht="12.75">
      <c r="A56" s="142"/>
      <c r="B56" s="142"/>
      <c r="C56" s="142"/>
      <c r="D56" s="142"/>
      <c r="E56" s="142"/>
      <c r="F56" s="142"/>
      <c r="G56" s="142"/>
      <c r="H56" s="142" t="s">
        <v>314</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c r="ID56" s="142"/>
      <c r="IE56" s="142"/>
      <c r="IF56" s="142"/>
      <c r="IG56" s="142"/>
      <c r="IH56" s="142"/>
      <c r="II56" s="142"/>
      <c r="IJ56" s="142"/>
      <c r="IK56" s="142"/>
      <c r="IL56" s="142"/>
      <c r="IM56" s="142"/>
      <c r="IN56" s="142"/>
      <c r="IO56" s="142"/>
      <c r="IP56" s="142"/>
      <c r="IQ56" s="142"/>
      <c r="IR56" s="142"/>
      <c r="IS56" s="142"/>
      <c r="IT56" s="142"/>
      <c r="IU56" s="142"/>
      <c r="IV56" s="142"/>
    </row>
    <row r="57" spans="1:6" ht="24.75" customHeight="1">
      <c r="A57" s="284" t="s">
        <v>313</v>
      </c>
      <c r="B57" s="285"/>
      <c r="C57" s="285"/>
      <c r="D57" s="285"/>
      <c r="E57" s="285"/>
      <c r="F57" s="181"/>
    </row>
    <row r="58" spans="1:6" ht="12.75">
      <c r="A58" s="161" t="s">
        <v>293</v>
      </c>
      <c r="B58" s="199"/>
      <c r="C58" s="199"/>
      <c r="D58" s="199"/>
      <c r="E58" s="199"/>
      <c r="F58" s="181"/>
    </row>
    <row r="59" spans="1:6" ht="24.75" customHeight="1">
      <c r="A59" s="199"/>
      <c r="B59" s="199"/>
      <c r="C59" s="199"/>
      <c r="D59" s="199"/>
      <c r="E59" s="199"/>
      <c r="F59" s="181"/>
    </row>
    <row r="61" spans="1:8" ht="12.75">
      <c r="A61" s="160" t="s">
        <v>287</v>
      </c>
      <c r="B61" s="205">
        <f>G77</f>
        <v>2362.5</v>
      </c>
      <c r="C61" s="205">
        <f>B61*D70</f>
        <v>402.12765957446805</v>
      </c>
      <c r="D61" s="205">
        <f>B61*E70</f>
        <v>1960.3723404255318</v>
      </c>
      <c r="E61" s="150"/>
      <c r="F61" s="205"/>
      <c r="G61" s="205"/>
      <c r="H61" s="150"/>
    </row>
    <row r="62" spans="1:8" ht="12.75">
      <c r="A62" s="160" t="s">
        <v>288</v>
      </c>
      <c r="B62" s="205">
        <f>G78</f>
        <v>4011.875</v>
      </c>
      <c r="C62" s="205">
        <f>B62*D70</f>
        <v>682.8723404255319</v>
      </c>
      <c r="D62" s="205">
        <f>B62*E70</f>
        <v>3329.002659574468</v>
      </c>
      <c r="E62" s="150"/>
      <c r="F62" s="205"/>
      <c r="G62" s="205"/>
      <c r="H62" s="150"/>
    </row>
    <row r="63" ht="12.75">
      <c r="A63" s="111"/>
    </row>
    <row r="64" spans="1:3" ht="12.75">
      <c r="A64" s="160" t="s">
        <v>269</v>
      </c>
      <c r="C64" s="91">
        <f>'Professional body calculations'!B11</f>
        <v>52314</v>
      </c>
    </row>
    <row r="65" ht="12.75">
      <c r="A65" s="96"/>
    </row>
    <row r="67" spans="1:5" ht="25.5">
      <c r="A67" s="96" t="s">
        <v>272</v>
      </c>
      <c r="B67" s="182" t="s">
        <v>238</v>
      </c>
      <c r="C67" s="183" t="s">
        <v>277</v>
      </c>
      <c r="D67" s="183" t="s">
        <v>278</v>
      </c>
      <c r="E67" s="96" t="s">
        <v>270</v>
      </c>
    </row>
    <row r="68" spans="1:5" ht="12.75">
      <c r="A68" s="96" t="s">
        <v>273</v>
      </c>
      <c r="B68" s="181">
        <f>B29+F29</f>
        <v>69000</v>
      </c>
      <c r="C68" s="181">
        <f>F29</f>
        <v>21000</v>
      </c>
      <c r="D68" s="181">
        <f>C29</f>
        <v>8000</v>
      </c>
      <c r="E68" s="181">
        <f>D29</f>
        <v>39000</v>
      </c>
    </row>
    <row r="69" spans="1:5" ht="12.75">
      <c r="A69" s="96" t="s">
        <v>274</v>
      </c>
      <c r="B69" s="184">
        <v>1</v>
      </c>
      <c r="C69" s="184">
        <f>C68/B68</f>
        <v>0.30434782608695654</v>
      </c>
      <c r="D69" s="184">
        <f>D68/B68</f>
        <v>0.11594202898550725</v>
      </c>
      <c r="E69" s="184">
        <f>E68/B68</f>
        <v>0.5652173913043478</v>
      </c>
    </row>
    <row r="70" spans="1:5" ht="12.75">
      <c r="A70" s="96"/>
      <c r="B70" s="184"/>
      <c r="C70" s="184"/>
      <c r="D70" s="184">
        <f>D68/(D68+E68)</f>
        <v>0.1702127659574468</v>
      </c>
      <c r="E70" s="184">
        <f>E68/(E68+D68)</f>
        <v>0.8297872340425532</v>
      </c>
    </row>
    <row r="71" spans="1:5" ht="12.75">
      <c r="A71" s="96" t="s">
        <v>276</v>
      </c>
      <c r="B71" s="112">
        <f>B87/1000</f>
        <v>52.314</v>
      </c>
      <c r="C71" s="112">
        <f>C69*B71</f>
        <v>15.921652173913044</v>
      </c>
      <c r="D71" s="112">
        <f>D69*B71</f>
        <v>6.065391304347826</v>
      </c>
      <c r="E71" s="112">
        <f>E69*B71</f>
        <v>29.56878260869565</v>
      </c>
    </row>
    <row r="72" spans="1:5" ht="38.25">
      <c r="A72" s="183" t="s">
        <v>297</v>
      </c>
      <c r="B72" s="112">
        <f>B87/1000</f>
        <v>52.314</v>
      </c>
      <c r="C72" s="112">
        <f>B72-(G87/1000)</f>
        <v>37.643975</v>
      </c>
      <c r="D72" s="112">
        <f>($B$72-$C$72)*(D69/($D$69+$E$69))</f>
        <v>2.497025531914894</v>
      </c>
      <c r="E72" s="112">
        <f>($B$72-$C$72)*(E69/($D$69+$E$69))</f>
        <v>12.17299946808511</v>
      </c>
    </row>
    <row r="73" spans="1:5" ht="12.75">
      <c r="A73" s="183"/>
      <c r="B73" s="112"/>
      <c r="C73" s="112"/>
      <c r="D73" s="112"/>
      <c r="E73" s="112"/>
    </row>
    <row r="74" ht="12.75">
      <c r="A74" s="96" t="s">
        <v>279</v>
      </c>
    </row>
    <row r="75" ht="13.5" thickBot="1"/>
    <row r="76" spans="1:7" ht="51.75" customHeight="1" thickBot="1">
      <c r="A76" s="153" t="s">
        <v>177</v>
      </c>
      <c r="B76" s="153" t="s">
        <v>256</v>
      </c>
      <c r="C76" s="282" t="s">
        <v>257</v>
      </c>
      <c r="D76" s="283"/>
      <c r="E76" s="198" t="s">
        <v>281</v>
      </c>
      <c r="F76" s="283" t="s">
        <v>289</v>
      </c>
      <c r="G76" s="283"/>
    </row>
    <row r="77" spans="1:7" ht="51.75" customHeight="1" thickBot="1">
      <c r="A77" s="203" t="s">
        <v>292</v>
      </c>
      <c r="B77" s="159">
        <v>2700</v>
      </c>
      <c r="C77" s="202"/>
      <c r="D77" s="198"/>
      <c r="E77" s="197" t="s">
        <v>282</v>
      </c>
      <c r="F77" s="201">
        <v>0.875</v>
      </c>
      <c r="G77" s="185">
        <f aca="true" t="shared" si="1" ref="G77:G86">B77*F77</f>
        <v>2362.5</v>
      </c>
    </row>
    <row r="78" spans="1:7" ht="51.75" customHeight="1" thickBot="1">
      <c r="A78" s="204" t="s">
        <v>291</v>
      </c>
      <c r="B78" s="159">
        <v>4585</v>
      </c>
      <c r="C78" s="202"/>
      <c r="D78" s="198"/>
      <c r="E78" s="197" t="s">
        <v>282</v>
      </c>
      <c r="F78" s="201">
        <v>0.875</v>
      </c>
      <c r="G78" s="185">
        <f t="shared" si="1"/>
        <v>4011.875</v>
      </c>
    </row>
    <row r="79" spans="1:7" ht="13.5" thickBot="1">
      <c r="A79" s="88" t="s">
        <v>290</v>
      </c>
      <c r="B79" s="88">
        <v>3127</v>
      </c>
      <c r="C79" s="280" t="s">
        <v>116</v>
      </c>
      <c r="D79" s="281"/>
      <c r="E79" s="197" t="s">
        <v>282</v>
      </c>
      <c r="F79" s="201">
        <v>0.875</v>
      </c>
      <c r="G79" s="185">
        <f t="shared" si="1"/>
        <v>2736.125</v>
      </c>
    </row>
    <row r="80" spans="1:7" ht="13.5" thickBot="1">
      <c r="A80" s="88"/>
      <c r="B80" s="88">
        <v>21886</v>
      </c>
      <c r="C80" s="280" t="s">
        <v>123</v>
      </c>
      <c r="D80" s="281"/>
      <c r="E80" s="197" t="s">
        <v>283</v>
      </c>
      <c r="F80" s="196">
        <v>0.05</v>
      </c>
      <c r="G80" s="185">
        <f t="shared" si="1"/>
        <v>1094.3</v>
      </c>
    </row>
    <row r="81" spans="1:7" ht="13.5" thickBot="1">
      <c r="A81" s="88"/>
      <c r="B81" s="88">
        <v>4679</v>
      </c>
      <c r="C81" s="194" t="s">
        <v>134</v>
      </c>
      <c r="D81" s="195"/>
      <c r="E81" s="197" t="s">
        <v>283</v>
      </c>
      <c r="F81" s="196">
        <v>0.05</v>
      </c>
      <c r="G81" s="185">
        <f t="shared" si="1"/>
        <v>233.95000000000002</v>
      </c>
    </row>
    <row r="82" spans="1:7" ht="13.5" thickBot="1">
      <c r="A82" s="88"/>
      <c r="B82" s="88">
        <v>7789</v>
      </c>
      <c r="C82" s="280" t="s">
        <v>136</v>
      </c>
      <c r="D82" s="281"/>
      <c r="E82" s="197" t="s">
        <v>284</v>
      </c>
      <c r="F82" s="201">
        <v>0.425</v>
      </c>
      <c r="G82" s="185">
        <f t="shared" si="1"/>
        <v>3310.325</v>
      </c>
    </row>
    <row r="83" spans="1:7" ht="13.5" thickBot="1">
      <c r="A83" s="88"/>
      <c r="B83" s="88">
        <v>1724</v>
      </c>
      <c r="C83" s="280" t="s">
        <v>138</v>
      </c>
      <c r="D83" s="281"/>
      <c r="E83" s="197">
        <v>1</v>
      </c>
      <c r="F83" s="196">
        <v>1</v>
      </c>
      <c r="G83" s="185">
        <f t="shared" si="1"/>
        <v>1724</v>
      </c>
    </row>
    <row r="84" spans="1:7" ht="13.5" thickBot="1">
      <c r="A84" s="88"/>
      <c r="B84" s="88">
        <v>10929</v>
      </c>
      <c r="C84" s="280" t="s">
        <v>142</v>
      </c>
      <c r="D84" s="281"/>
      <c r="E84" s="197" t="s">
        <v>284</v>
      </c>
      <c r="F84" s="201">
        <v>0.425</v>
      </c>
      <c r="G84" s="185">
        <f t="shared" si="1"/>
        <v>4644.825</v>
      </c>
    </row>
    <row r="85" spans="1:7" ht="13.5" thickBot="1">
      <c r="A85" s="88"/>
      <c r="B85" s="88">
        <v>1286</v>
      </c>
      <c r="C85" s="280" t="s">
        <v>147</v>
      </c>
      <c r="D85" s="281"/>
      <c r="E85" s="197" t="s">
        <v>284</v>
      </c>
      <c r="F85" s="201">
        <v>0.425</v>
      </c>
      <c r="G85" s="185">
        <f t="shared" si="1"/>
        <v>546.55</v>
      </c>
    </row>
    <row r="86" spans="1:7" ht="13.5" thickBot="1">
      <c r="A86" s="88"/>
      <c r="B86" s="88">
        <v>894</v>
      </c>
      <c r="C86" s="280" t="s">
        <v>154</v>
      </c>
      <c r="D86" s="281"/>
      <c r="E86" s="197" t="s">
        <v>284</v>
      </c>
      <c r="F86" s="201">
        <v>0.425</v>
      </c>
      <c r="G86" s="185">
        <f t="shared" si="1"/>
        <v>379.95</v>
      </c>
    </row>
    <row r="87" spans="1:7" ht="13.5" thickBot="1">
      <c r="A87" s="88" t="s">
        <v>238</v>
      </c>
      <c r="B87" s="88">
        <f>SUM(B79:B86)</f>
        <v>52314</v>
      </c>
      <c r="G87" s="185">
        <f>SUM(G79:G86)</f>
        <v>14670.025000000001</v>
      </c>
    </row>
    <row r="89" ht="12.75">
      <c r="A89" s="96" t="s">
        <v>280</v>
      </c>
    </row>
    <row r="90" ht="12.75">
      <c r="A90" s="96" t="s">
        <v>285</v>
      </c>
    </row>
  </sheetData>
  <sheetProtection password="86A7" sheet="1"/>
  <mergeCells count="17">
    <mergeCell ref="F76:G76"/>
    <mergeCell ref="C85:D85"/>
    <mergeCell ref="A57:E57"/>
    <mergeCell ref="C86:D86"/>
    <mergeCell ref="C82:D82"/>
    <mergeCell ref="C83:D83"/>
    <mergeCell ref="C84:D84"/>
    <mergeCell ref="B2:H2"/>
    <mergeCell ref="B3:D3"/>
    <mergeCell ref="F3:H3"/>
    <mergeCell ref="C80:D80"/>
    <mergeCell ref="C76:D76"/>
    <mergeCell ref="A40:E40"/>
    <mergeCell ref="C79:D79"/>
    <mergeCell ref="B44:H44"/>
    <mergeCell ref="B45:D45"/>
    <mergeCell ref="F45:H45"/>
  </mergeCells>
  <printOptions/>
  <pageMargins left="0.75" right="0.75" top="1" bottom="1" header="0.5" footer="0.5"/>
  <pageSetup fitToHeight="1"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C2" sqref="C2"/>
    </sheetView>
  </sheetViews>
  <sheetFormatPr defaultColWidth="8.88671875" defaultRowHeight="15"/>
  <cols>
    <col min="1" max="1" width="18.3359375" style="96" customWidth="1"/>
    <col min="2" max="2" width="23.5546875" style="96" bestFit="1" customWidth="1"/>
    <col min="3" max="3" width="12.3359375" style="96" bestFit="1" customWidth="1"/>
    <col min="4" max="4" width="14.3359375" style="96" customWidth="1"/>
    <col min="5" max="5" width="15.4453125" style="96" customWidth="1"/>
    <col min="6" max="6" width="16.4453125" style="96" customWidth="1"/>
    <col min="7" max="7" width="15.99609375" style="96" customWidth="1"/>
    <col min="8" max="8" width="14.4453125" style="96" customWidth="1"/>
    <col min="9" max="16384" width="8.88671875" style="96" customWidth="1"/>
  </cols>
  <sheetData>
    <row r="1" spans="1:6" ht="189.75" thickBot="1">
      <c r="A1" s="210" t="s">
        <v>183</v>
      </c>
      <c r="B1" s="210" t="s">
        <v>184</v>
      </c>
      <c r="C1" s="210" t="s">
        <v>268</v>
      </c>
      <c r="D1" s="210" t="s">
        <v>261</v>
      </c>
      <c r="E1" s="211" t="s">
        <v>185</v>
      </c>
      <c r="F1" s="211" t="s">
        <v>186</v>
      </c>
    </row>
    <row r="2" spans="1:6" ht="19.5" customHeight="1" thickBot="1">
      <c r="A2" s="212" t="s">
        <v>196</v>
      </c>
      <c r="B2" s="213">
        <f>'Registrant data'!C30</f>
        <v>17864</v>
      </c>
      <c r="C2" s="213">
        <f>'Professional body data'!G54</f>
        <v>45254</v>
      </c>
      <c r="D2" s="180">
        <f>IF(C2/B2&gt;1,1,C2/B2)</f>
        <v>1</v>
      </c>
      <c r="E2" s="214">
        <v>119</v>
      </c>
      <c r="F2" s="215" t="s">
        <v>187</v>
      </c>
    </row>
    <row r="3" spans="1:6" ht="13.5" thickBot="1">
      <c r="A3" s="212" t="s">
        <v>167</v>
      </c>
      <c r="B3" s="213">
        <f>'Registrant data'!C31</f>
        <v>627535</v>
      </c>
      <c r="C3" s="213">
        <f>'Professional body data'!G58</f>
        <v>410000</v>
      </c>
      <c r="D3" s="180">
        <f>IF(C3/B3&gt;1,1,C3/B3)</f>
        <v>0.6533500123499087</v>
      </c>
      <c r="E3" s="214">
        <v>195</v>
      </c>
      <c r="F3" s="215" t="s">
        <v>70</v>
      </c>
    </row>
    <row r="4" spans="1:6" ht="13.5" thickBot="1">
      <c r="A4" s="212" t="s">
        <v>170</v>
      </c>
      <c r="B4" s="213">
        <f>'Registrant data'!C32</f>
        <v>44560</v>
      </c>
      <c r="C4" s="216" t="s">
        <v>188</v>
      </c>
      <c r="D4" s="180" t="s">
        <v>252</v>
      </c>
      <c r="E4" s="214">
        <v>239</v>
      </c>
      <c r="F4" s="215" t="s">
        <v>189</v>
      </c>
    </row>
    <row r="5" spans="1:6" ht="13.5" thickBot="1">
      <c r="A5" s="212" t="s">
        <v>149</v>
      </c>
      <c r="B5" s="213">
        <f>'Registrant data'!C25</f>
        <v>17935</v>
      </c>
      <c r="C5" s="216" t="s">
        <v>70</v>
      </c>
      <c r="D5" s="180" t="s">
        <v>252</v>
      </c>
      <c r="E5" s="214">
        <v>50</v>
      </c>
      <c r="F5" s="215" t="s">
        <v>70</v>
      </c>
    </row>
    <row r="6" spans="1:6" ht="13.5" thickBot="1">
      <c r="A6" s="212" t="s">
        <v>190</v>
      </c>
      <c r="B6" s="213">
        <f>'Registrant data'!C28</f>
        <v>26533</v>
      </c>
      <c r="C6" s="213">
        <f>'Professional body data'!G52</f>
        <v>21541</v>
      </c>
      <c r="D6" s="180" t="s">
        <v>252</v>
      </c>
      <c r="E6" s="214">
        <v>243</v>
      </c>
      <c r="F6" s="215" t="s">
        <v>187</v>
      </c>
    </row>
    <row r="7" spans="1:6" ht="13.5" thickBot="1">
      <c r="A7" s="212" t="s">
        <v>197</v>
      </c>
      <c r="B7" s="213">
        <f>'Registrant data'!C18</f>
        <v>13000</v>
      </c>
      <c r="C7" s="213">
        <f>'Professional body data'!G29+'Professional body data'!G32</f>
        <v>17000</v>
      </c>
      <c r="D7" s="180">
        <f aca="true" t="shared" si="0" ref="D7:D12">IF(C7/B7&gt;1,1,C7/B7)</f>
        <v>1</v>
      </c>
      <c r="E7" s="215" t="s">
        <v>191</v>
      </c>
      <c r="F7" s="215" t="s">
        <v>187</v>
      </c>
    </row>
    <row r="8" spans="1:6" ht="13.5" thickBot="1">
      <c r="A8" s="212" t="s">
        <v>152</v>
      </c>
      <c r="B8" s="213">
        <f>'Registrant data'!C26</f>
        <v>46479</v>
      </c>
      <c r="C8" s="213">
        <f>'Professional body data'!G50</f>
        <v>51250</v>
      </c>
      <c r="D8" s="180">
        <f t="shared" si="0"/>
        <v>1</v>
      </c>
      <c r="E8" s="214">
        <v>311</v>
      </c>
      <c r="F8" s="215" t="s">
        <v>192</v>
      </c>
    </row>
    <row r="9" spans="1:6" ht="13.5" thickBot="1">
      <c r="A9" s="212" t="s">
        <v>193</v>
      </c>
      <c r="B9" s="213">
        <f>'Registrant data'!C22</f>
        <v>31928</v>
      </c>
      <c r="C9" s="213">
        <f>'Professional body data'!G41</f>
        <v>29000</v>
      </c>
      <c r="D9" s="180">
        <f t="shared" si="0"/>
        <v>0.9082936607366575</v>
      </c>
      <c r="E9" s="214">
        <v>256</v>
      </c>
      <c r="F9" s="215" t="s">
        <v>187</v>
      </c>
    </row>
    <row r="10" spans="1:6" ht="26.25" thickBot="1">
      <c r="A10" s="212" t="s">
        <v>194</v>
      </c>
      <c r="B10" s="213">
        <f>'Registrant data'!C29</f>
        <v>13175</v>
      </c>
      <c r="C10" s="213">
        <f>'Professional body data'!G53</f>
        <v>14000</v>
      </c>
      <c r="D10" s="180">
        <f t="shared" si="0"/>
        <v>1</v>
      </c>
      <c r="E10" s="214">
        <v>208</v>
      </c>
      <c r="F10" s="215" t="s">
        <v>187</v>
      </c>
    </row>
    <row r="11" spans="1:6" ht="51.75" thickBot="1">
      <c r="A11" s="212" t="s">
        <v>262</v>
      </c>
      <c r="B11" s="213">
        <f>SUM('Registrant data'!C16:C30)-'Registrant data'!C30-'Registrant data'!C29-'Registrant data'!C28-'Registrant data'!C26-'Registrant data'!C25-'Registrant data'!C22-'Registrant data'!C18</f>
        <v>52314</v>
      </c>
      <c r="C11" s="213">
        <f>'Professional body data'!G28+'Professional body data'!G39+'Professional body data'!G40+'Professional body data'!G42+'Professional body data'!G45+'Professional body data'!G48+'Professional body data'!G51</f>
        <v>39150</v>
      </c>
      <c r="D11" s="180">
        <f>IF(C11/B11&gt;1,1,C11/B11)</f>
        <v>0.7483656382612685</v>
      </c>
      <c r="E11" s="214">
        <f>'Professional body data'!I64</f>
        <v>254.8</v>
      </c>
      <c r="F11" s="215" t="s">
        <v>165</v>
      </c>
    </row>
    <row r="12" spans="1:4" ht="12.75">
      <c r="A12" s="212" t="s">
        <v>198</v>
      </c>
      <c r="B12" s="213">
        <f>SUM(B2:B11)</f>
        <v>891323</v>
      </c>
      <c r="C12" s="213">
        <f>SUM(C2:C11)</f>
        <v>627195</v>
      </c>
      <c r="D12" s="180">
        <f t="shared" si="0"/>
        <v>0.7036674695929533</v>
      </c>
    </row>
    <row r="14" ht="12.75">
      <c r="A14" s="209" t="s">
        <v>298</v>
      </c>
    </row>
    <row r="15" spans="1:5" ht="39.75" customHeight="1">
      <c r="A15" s="286" t="s">
        <v>299</v>
      </c>
      <c r="B15" s="286"/>
      <c r="C15" s="286"/>
      <c r="D15" s="286"/>
      <c r="E15" s="286"/>
    </row>
    <row r="16" spans="1:5" ht="24.75" customHeight="1">
      <c r="A16" s="286" t="s">
        <v>300</v>
      </c>
      <c r="B16" s="286"/>
      <c r="C16" s="286"/>
      <c r="D16" s="286"/>
      <c r="E16" s="286"/>
    </row>
    <row r="19" ht="12.75">
      <c r="B19" s="217"/>
    </row>
    <row r="20" ht="12.75">
      <c r="A20" s="96" t="s">
        <v>301</v>
      </c>
    </row>
    <row r="21" spans="1:9" ht="13.5" thickBot="1">
      <c r="A21" s="218"/>
      <c r="B21" s="190"/>
      <c r="C21" s="190"/>
      <c r="D21" s="191"/>
      <c r="E21" s="187"/>
      <c r="F21" s="187"/>
      <c r="G21" s="219"/>
      <c r="H21" s="219"/>
      <c r="I21" s="219"/>
    </row>
    <row r="22" spans="1:6" ht="252.75" thickBot="1">
      <c r="A22" s="210" t="s">
        <v>183</v>
      </c>
      <c r="B22" s="210" t="s">
        <v>286</v>
      </c>
      <c r="C22" s="210" t="s">
        <v>308</v>
      </c>
      <c r="D22" s="210" t="s">
        <v>275</v>
      </c>
      <c r="E22" s="220" t="s">
        <v>264</v>
      </c>
      <c r="F22" s="220" t="s">
        <v>307</v>
      </c>
    </row>
    <row r="23" spans="1:6" ht="13.5" thickBot="1">
      <c r="A23" s="212" t="s">
        <v>167</v>
      </c>
      <c r="B23" s="179">
        <v>3000</v>
      </c>
      <c r="C23" s="180">
        <f>D3</f>
        <v>0.6533500123499087</v>
      </c>
      <c r="D23" s="192">
        <f>(1-C23)*B23</f>
        <v>1039.9499629502739</v>
      </c>
      <c r="E23" s="221">
        <f>'Professional body data'!I58</f>
        <v>195</v>
      </c>
      <c r="F23" s="222">
        <f>ROUND(D23*$E23,-3)</f>
        <v>203000</v>
      </c>
    </row>
    <row r="24" spans="1:6" ht="13.5" thickBot="1">
      <c r="A24" s="212" t="s">
        <v>193</v>
      </c>
      <c r="B24" s="179">
        <v>1000</v>
      </c>
      <c r="C24" s="180">
        <f>D9</f>
        <v>0.9082936607366575</v>
      </c>
      <c r="D24" s="192">
        <f>(1-C24)*B24</f>
        <v>91.70633926334249</v>
      </c>
      <c r="E24" s="221">
        <f>'Professional body data'!I41</f>
        <v>256</v>
      </c>
      <c r="F24" s="222">
        <f>ROUND(D24*$E24,-3)</f>
        <v>23000</v>
      </c>
    </row>
    <row r="25" spans="1:6" ht="51.75" thickBot="1">
      <c r="A25" s="212" t="s">
        <v>262</v>
      </c>
      <c r="B25" s="179">
        <f>'Workforce numbers'!D53</f>
        <v>12172.999468085107</v>
      </c>
      <c r="C25" s="180">
        <f>D11</f>
        <v>0.7483656382612685</v>
      </c>
      <c r="D25" s="192">
        <f>(1-C25)*B25</f>
        <v>3063.1449515975146</v>
      </c>
      <c r="E25" s="221">
        <f>'Professional body data'!I64</f>
        <v>254.8</v>
      </c>
      <c r="F25" s="222">
        <f>ROUND(D25*$E25,-3)</f>
        <v>780000</v>
      </c>
    </row>
    <row r="26" spans="1:6" ht="13.5" thickBot="1">
      <c r="A26" s="212" t="s">
        <v>198</v>
      </c>
      <c r="B26" s="179">
        <f>SUM(B23:B25)</f>
        <v>16172.999468085107</v>
      </c>
      <c r="C26" s="180"/>
      <c r="D26" s="193">
        <f>SUM(D23:D25)</f>
        <v>4194.801253811131</v>
      </c>
      <c r="E26" s="221">
        <f>F26/D26</f>
        <v>239.82065874658832</v>
      </c>
      <c r="F26" s="222">
        <f>SUM(F23:F25)</f>
        <v>1006000</v>
      </c>
    </row>
    <row r="27" spans="1:9" ht="12.75">
      <c r="A27" s="218"/>
      <c r="B27" s="190"/>
      <c r="C27" s="190"/>
      <c r="D27" s="191"/>
      <c r="E27" s="187"/>
      <c r="F27" s="187"/>
      <c r="G27" s="219"/>
      <c r="H27" s="219"/>
      <c r="I27" s="219"/>
    </row>
    <row r="28" spans="1:9" ht="12.75">
      <c r="A28" s="218"/>
      <c r="B28" s="190"/>
      <c r="C28" s="190"/>
      <c r="D28" s="191"/>
      <c r="E28" s="187"/>
      <c r="F28" s="187"/>
      <c r="G28" s="219"/>
      <c r="H28" s="219"/>
      <c r="I28" s="219"/>
    </row>
    <row r="29" spans="1:9" ht="12.75">
      <c r="A29" s="218"/>
      <c r="B29" s="190"/>
      <c r="C29" s="190"/>
      <c r="D29" s="191"/>
      <c r="E29" s="187"/>
      <c r="F29" s="187"/>
      <c r="G29" s="219"/>
      <c r="H29" s="219"/>
      <c r="I29" s="219"/>
    </row>
    <row r="30" spans="1:9" ht="12.75">
      <c r="A30" s="218"/>
      <c r="B30" s="190"/>
      <c r="C30" s="190"/>
      <c r="D30" s="191"/>
      <c r="E30" s="187"/>
      <c r="F30" s="187"/>
      <c r="G30" s="219"/>
      <c r="H30" s="219"/>
      <c r="I30" s="219"/>
    </row>
  </sheetData>
  <sheetProtection password="86A7" sheet="1"/>
  <mergeCells count="2">
    <mergeCell ref="A15:E15"/>
    <mergeCell ref="A16:E16"/>
  </mergeCells>
  <printOptions/>
  <pageMargins left="0.75" right="0.75" top="0.55" bottom="0.45" header="0.5" footer="0.5"/>
  <pageSetup fitToHeight="1" fitToWidth="1" horizontalDpi="600" verticalDpi="600" orientation="landscape" paperSize="9" scale="59" r:id="rId1"/>
  <ignoredErrors>
    <ignoredError sqref="B11" formulaRange="1"/>
    <ignoredError sqref="E26" formula="1"/>
  </ignoredErrors>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IV16384"/>
    </sheetView>
  </sheetViews>
  <sheetFormatPr defaultColWidth="8.88671875" defaultRowHeight="15"/>
  <cols>
    <col min="1" max="1" width="18.21484375" style="0" customWidth="1"/>
    <col min="2" max="2" width="10.99609375" style="0" bestFit="1" customWidth="1"/>
    <col min="3" max="4" width="9.88671875" style="0" bestFit="1" customWidth="1"/>
  </cols>
  <sheetData>
    <row r="1" ht="18">
      <c r="A1" s="1" t="s">
        <v>46</v>
      </c>
    </row>
    <row r="2" ht="15">
      <c r="A2" s="49" t="s">
        <v>41</v>
      </c>
    </row>
    <row r="3" spans="1:2" ht="15">
      <c r="A3" s="50" t="s">
        <v>47</v>
      </c>
      <c r="B3" s="51"/>
    </row>
    <row r="5" ht="15.75">
      <c r="A5" s="52" t="s">
        <v>42</v>
      </c>
    </row>
    <row r="6" spans="1:6" ht="15">
      <c r="A6" s="53"/>
      <c r="B6" s="54" t="s">
        <v>43</v>
      </c>
      <c r="C6" s="54" t="s">
        <v>15</v>
      </c>
      <c r="D6" s="54" t="s">
        <v>16</v>
      </c>
      <c r="E6" s="54" t="s">
        <v>44</v>
      </c>
      <c r="F6" s="54" t="s">
        <v>45</v>
      </c>
    </row>
    <row r="7" spans="1:6" ht="25.5">
      <c r="A7" s="55" t="s">
        <v>48</v>
      </c>
      <c r="B7" s="56">
        <f>'Professional body calculations'!D26</f>
        <v>4194.801253811131</v>
      </c>
      <c r="C7" s="56"/>
      <c r="D7" s="56"/>
      <c r="E7" s="55"/>
      <c r="F7" s="55"/>
    </row>
    <row r="8" spans="1:6" ht="25.5">
      <c r="A8" s="55" t="s">
        <v>49</v>
      </c>
      <c r="B8" s="57">
        <f>B9/B7</f>
        <v>239.82065874658832</v>
      </c>
      <c r="C8" s="57"/>
      <c r="D8" s="57"/>
      <c r="E8" s="55"/>
      <c r="F8" s="58"/>
    </row>
    <row r="9" spans="2:4" ht="15">
      <c r="B9" s="167">
        <f>'Professional body calculations'!F26</f>
        <v>1006000</v>
      </c>
      <c r="C9" s="175"/>
      <c r="D9" s="175"/>
    </row>
  </sheetData>
  <sheetProtection password="86A7"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4"/>
  <sheetViews>
    <sheetView tabSelected="1" zoomScale="75" zoomScaleNormal="75" zoomScalePageLayoutView="0" workbookViewId="0" topLeftCell="A1">
      <selection activeCell="C4" sqref="C4"/>
    </sheetView>
  </sheetViews>
  <sheetFormatPr defaultColWidth="8.88671875" defaultRowHeight="15"/>
  <cols>
    <col min="1" max="1" width="18.88671875" style="4" customWidth="1"/>
    <col min="2" max="2" width="9.3359375" style="4" customWidth="1"/>
    <col min="3" max="3" width="9.10546875" style="4" customWidth="1"/>
    <col min="4" max="4" width="10.4453125" style="4" customWidth="1"/>
    <col min="5" max="5" width="9.77734375" style="4" customWidth="1"/>
    <col min="6" max="6" width="12.88671875" style="4" bestFit="1" customWidth="1"/>
    <col min="7" max="8" width="9.99609375" style="4" customWidth="1"/>
    <col min="9" max="9" width="10.88671875" style="4" bestFit="1" customWidth="1"/>
    <col min="10" max="11" width="9.99609375" style="4" customWidth="1"/>
    <col min="12" max="12" width="9.3359375" style="4" customWidth="1"/>
    <col min="13" max="13" width="9.5546875" style="4" customWidth="1"/>
    <col min="14" max="14" width="9.4453125" style="4" customWidth="1"/>
    <col min="15" max="15" width="9.6640625" style="4" customWidth="1"/>
    <col min="16" max="16384" width="8.88671875" style="4" customWidth="1"/>
  </cols>
  <sheetData>
    <row r="1" ht="12.75">
      <c r="A1" s="3" t="s">
        <v>0</v>
      </c>
    </row>
    <row r="3" ht="18">
      <c r="A3" s="5" t="s">
        <v>1</v>
      </c>
    </row>
    <row r="4" spans="1:2" ht="12.75">
      <c r="A4" s="6" t="s">
        <v>2</v>
      </c>
      <c r="B4" s="7" t="s">
        <v>266</v>
      </c>
    </row>
    <row r="5" ht="13.5" thickBot="1"/>
    <row r="6" spans="1:6" ht="51.75" thickBot="1">
      <c r="A6" s="8" t="s">
        <v>3</v>
      </c>
      <c r="B6" s="8" t="s">
        <v>4</v>
      </c>
      <c r="C6" s="8" t="s">
        <v>5</v>
      </c>
      <c r="D6" s="8" t="s">
        <v>6</v>
      </c>
      <c r="E6" s="8"/>
      <c r="F6" s="8"/>
    </row>
    <row r="7" spans="1:6" ht="26.25" thickBot="1">
      <c r="A7" s="31"/>
      <c r="B7" s="8"/>
      <c r="C7" s="8"/>
      <c r="D7" s="8" t="s">
        <v>28</v>
      </c>
      <c r="E7" s="8" t="s">
        <v>29</v>
      </c>
      <c r="F7" s="8" t="s">
        <v>7</v>
      </c>
    </row>
    <row r="8" spans="1:6" ht="13.5" thickBot="1">
      <c r="A8" s="9" t="s">
        <v>8</v>
      </c>
      <c r="B8" s="10" t="s">
        <v>8</v>
      </c>
      <c r="C8" s="10">
        <v>10</v>
      </c>
      <c r="D8" s="11"/>
      <c r="E8" s="11"/>
      <c r="F8" s="12">
        <f>L34</f>
        <v>0</v>
      </c>
    </row>
    <row r="9" ht="13.5" thickBot="1"/>
    <row r="10" spans="1:9" ht="25.5">
      <c r="A10" s="32" t="s">
        <v>9</v>
      </c>
      <c r="B10" s="34" t="s">
        <v>10</v>
      </c>
      <c r="C10" s="35"/>
      <c r="D10" s="13" t="s">
        <v>11</v>
      </c>
      <c r="E10" s="34" t="s">
        <v>12</v>
      </c>
      <c r="F10" s="35"/>
      <c r="I10" s="14"/>
    </row>
    <row r="11" spans="1:6" ht="51.75" thickBot="1">
      <c r="A11" s="33"/>
      <c r="B11" s="36" t="s">
        <v>30</v>
      </c>
      <c r="C11" s="37"/>
      <c r="D11" s="15" t="s">
        <v>13</v>
      </c>
      <c r="E11" s="36" t="s">
        <v>14</v>
      </c>
      <c r="F11" s="37"/>
    </row>
    <row r="12" spans="1:6" ht="15.75" customHeight="1" thickBot="1">
      <c r="A12" s="16" t="s">
        <v>15</v>
      </c>
      <c r="B12" s="17"/>
      <c r="C12" s="287"/>
      <c r="D12" s="18"/>
      <c r="E12" s="290"/>
      <c r="F12" s="291"/>
    </row>
    <row r="13" spans="1:6" ht="15.75" customHeight="1" thickBot="1">
      <c r="A13" s="19" t="s">
        <v>16</v>
      </c>
      <c r="B13" s="20"/>
      <c r="C13" s="288"/>
      <c r="D13" s="21"/>
      <c r="E13" s="290"/>
      <c r="F13" s="291"/>
    </row>
    <row r="14" spans="1:6" ht="15" customHeight="1">
      <c r="A14" s="38" t="s">
        <v>17</v>
      </c>
      <c r="B14" s="40"/>
      <c r="C14" s="288"/>
      <c r="D14" s="292">
        <f>Inputs!B9/1000000</f>
        <v>1.006</v>
      </c>
      <c r="E14" s="294">
        <f>L30</f>
        <v>8.614743777199047</v>
      </c>
      <c r="F14" s="295"/>
    </row>
    <row r="15" spans="1:6" ht="15.75" customHeight="1" thickBot="1">
      <c r="A15" s="39"/>
      <c r="B15" s="41"/>
      <c r="C15" s="289"/>
      <c r="D15" s="293"/>
      <c r="E15" s="296"/>
      <c r="F15" s="297"/>
    </row>
    <row r="16" spans="1:6" ht="13.5" thickBot="1">
      <c r="A16" s="42"/>
      <c r="B16" s="42"/>
      <c r="C16" s="42"/>
      <c r="D16" s="42"/>
      <c r="E16" s="42"/>
      <c r="F16" s="42"/>
    </row>
    <row r="17" spans="1:6" ht="26.25" thickBot="1">
      <c r="A17" s="32" t="s">
        <v>18</v>
      </c>
      <c r="B17" s="34" t="s">
        <v>10</v>
      </c>
      <c r="C17" s="35"/>
      <c r="D17" s="13" t="s">
        <v>11</v>
      </c>
      <c r="E17" s="43" t="s">
        <v>19</v>
      </c>
      <c r="F17" s="44"/>
    </row>
    <row r="18" spans="1:6" ht="51.75" thickBot="1">
      <c r="A18" s="33"/>
      <c r="B18" s="36" t="s">
        <v>30</v>
      </c>
      <c r="C18" s="37"/>
      <c r="D18" s="15" t="s">
        <v>13</v>
      </c>
      <c r="E18" s="45" t="s">
        <v>14</v>
      </c>
      <c r="F18" s="46"/>
    </row>
    <row r="19" spans="1:6" ht="13.5" thickBot="1">
      <c r="A19" s="16" t="s">
        <v>15</v>
      </c>
      <c r="B19" s="17"/>
      <c r="C19" s="287"/>
      <c r="D19" s="18"/>
      <c r="E19" s="290"/>
      <c r="F19" s="291"/>
    </row>
    <row r="20" spans="1:6" ht="15.75" customHeight="1" thickBot="1">
      <c r="A20" s="19" t="s">
        <v>16</v>
      </c>
      <c r="B20" s="20"/>
      <c r="C20" s="288"/>
      <c r="D20" s="21"/>
      <c r="E20" s="290"/>
      <c r="F20" s="291"/>
    </row>
    <row r="21" spans="1:6" ht="15" customHeight="1">
      <c r="A21" s="47" t="s">
        <v>17</v>
      </c>
      <c r="B21" s="40"/>
      <c r="C21" s="288"/>
      <c r="D21" s="292">
        <f>Inputs!B9/1000000</f>
        <v>1.006</v>
      </c>
      <c r="E21" s="294">
        <f>L33</f>
        <v>8.614743777199047</v>
      </c>
      <c r="F21" s="295"/>
    </row>
    <row r="22" spans="1:6" ht="15.75" customHeight="1" thickBot="1">
      <c r="A22" s="16"/>
      <c r="B22" s="41"/>
      <c r="C22" s="289"/>
      <c r="D22" s="293"/>
      <c r="E22" s="296"/>
      <c r="F22" s="297"/>
    </row>
    <row r="23" spans="1:6" ht="38.25" customHeight="1" thickBot="1">
      <c r="A23" s="298" t="s">
        <v>20</v>
      </c>
      <c r="B23" s="299"/>
      <c r="C23" s="299"/>
      <c r="D23" s="299"/>
      <c r="E23" s="300"/>
      <c r="F23" s="48">
        <v>0.035</v>
      </c>
    </row>
    <row r="26" ht="16.5" thickBot="1">
      <c r="A26" s="22" t="s">
        <v>21</v>
      </c>
    </row>
    <row r="27" spans="1:15" ht="20.25" thickBot="1" thickTop="1">
      <c r="A27" s="23"/>
      <c r="B27" s="24" t="s">
        <v>31</v>
      </c>
      <c r="C27" s="24" t="s">
        <v>32</v>
      </c>
      <c r="D27" s="24" t="s">
        <v>33</v>
      </c>
      <c r="E27" s="24" t="s">
        <v>34</v>
      </c>
      <c r="F27" s="24" t="s">
        <v>35</v>
      </c>
      <c r="G27" s="24" t="s">
        <v>36</v>
      </c>
      <c r="H27" s="24" t="s">
        <v>37</v>
      </c>
      <c r="I27" s="24" t="s">
        <v>38</v>
      </c>
      <c r="J27" s="24" t="s">
        <v>39</v>
      </c>
      <c r="K27" s="178" t="s">
        <v>40</v>
      </c>
      <c r="L27" s="25"/>
      <c r="M27" s="25"/>
      <c r="N27" s="25"/>
      <c r="O27" s="25"/>
    </row>
    <row r="28" spans="1:15" ht="17.25" thickBot="1" thickTop="1">
      <c r="A28" s="26" t="s">
        <v>22</v>
      </c>
      <c r="B28" s="27">
        <v>0</v>
      </c>
      <c r="C28" s="27">
        <v>0</v>
      </c>
      <c r="D28" s="27">
        <v>0</v>
      </c>
      <c r="E28" s="27">
        <v>0</v>
      </c>
      <c r="F28" s="27">
        <v>0</v>
      </c>
      <c r="G28" s="27">
        <v>0</v>
      </c>
      <c r="H28" s="27">
        <v>0</v>
      </c>
      <c r="I28" s="27">
        <v>0</v>
      </c>
      <c r="J28" s="27">
        <v>0</v>
      </c>
      <c r="K28" s="27">
        <v>0</v>
      </c>
      <c r="L28" s="28"/>
      <c r="M28" s="2"/>
      <c r="N28" s="2"/>
      <c r="O28" s="2"/>
    </row>
    <row r="29" spans="1:15" ht="16.5" customHeight="1" thickBot="1">
      <c r="A29" s="26" t="s">
        <v>23</v>
      </c>
      <c r="B29" s="27">
        <f>Inputs!B9/1000000</f>
        <v>1.006</v>
      </c>
      <c r="C29" s="27">
        <f>B29*(1-$F$23)</f>
        <v>0.9707899999999999</v>
      </c>
      <c r="D29" s="27">
        <f aca="true" t="shared" si="0" ref="D29:K29">C29*(1-$F$23)</f>
        <v>0.9368123499999998</v>
      </c>
      <c r="E29" s="27">
        <f t="shared" si="0"/>
        <v>0.9040239177499998</v>
      </c>
      <c r="F29" s="27">
        <f t="shared" si="0"/>
        <v>0.8723830806287498</v>
      </c>
      <c r="G29" s="27">
        <f t="shared" si="0"/>
        <v>0.8418496728067435</v>
      </c>
      <c r="H29" s="27">
        <f t="shared" si="0"/>
        <v>0.8123849342585074</v>
      </c>
      <c r="I29" s="27">
        <f t="shared" si="0"/>
        <v>0.7839514615594596</v>
      </c>
      <c r="J29" s="27">
        <f t="shared" si="0"/>
        <v>0.7565131604048785</v>
      </c>
      <c r="K29" s="27">
        <f t="shared" si="0"/>
        <v>0.7300351997907077</v>
      </c>
      <c r="L29" s="28"/>
      <c r="M29" s="2"/>
      <c r="N29" s="2"/>
      <c r="O29" s="2"/>
    </row>
    <row r="30" spans="1:15" ht="16.5" thickBot="1">
      <c r="A30" s="29" t="s">
        <v>24</v>
      </c>
      <c r="B30" s="30">
        <f aca="true" t="shared" si="1" ref="B30:K30">SUM(B28:B29)</f>
        <v>1.006</v>
      </c>
      <c r="C30" s="30">
        <f t="shared" si="1"/>
        <v>0.9707899999999999</v>
      </c>
      <c r="D30" s="30">
        <f t="shared" si="1"/>
        <v>0.9368123499999998</v>
      </c>
      <c r="E30" s="30">
        <f t="shared" si="1"/>
        <v>0.9040239177499998</v>
      </c>
      <c r="F30" s="30">
        <f t="shared" si="1"/>
        <v>0.8723830806287498</v>
      </c>
      <c r="G30" s="30">
        <f t="shared" si="1"/>
        <v>0.8418496728067435</v>
      </c>
      <c r="H30" s="30">
        <f t="shared" si="1"/>
        <v>0.8123849342585074</v>
      </c>
      <c r="I30" s="30">
        <f t="shared" si="1"/>
        <v>0.7839514615594596</v>
      </c>
      <c r="J30" s="30">
        <f t="shared" si="1"/>
        <v>0.7565131604048785</v>
      </c>
      <c r="K30" s="177">
        <f t="shared" si="1"/>
        <v>0.7300351997907077</v>
      </c>
      <c r="L30" s="176">
        <f>SUM(B30:K30)</f>
        <v>8.614743777199047</v>
      </c>
      <c r="M30" s="2"/>
      <c r="N30" s="2"/>
      <c r="O30" s="2"/>
    </row>
    <row r="31" spans="1:15" ht="17.25" thickBot="1" thickTop="1">
      <c r="A31" s="26" t="s">
        <v>25</v>
      </c>
      <c r="B31" s="27">
        <v>0</v>
      </c>
      <c r="C31" s="27">
        <v>0</v>
      </c>
      <c r="D31" s="27">
        <v>0</v>
      </c>
      <c r="E31" s="27">
        <v>0</v>
      </c>
      <c r="F31" s="27">
        <v>0</v>
      </c>
      <c r="G31" s="27">
        <v>0</v>
      </c>
      <c r="H31" s="27">
        <v>0</v>
      </c>
      <c r="I31" s="27">
        <v>0</v>
      </c>
      <c r="J31" s="27">
        <v>0</v>
      </c>
      <c r="K31" s="27">
        <v>0</v>
      </c>
      <c r="L31" s="28"/>
      <c r="M31" s="2"/>
      <c r="N31" s="2"/>
      <c r="O31" s="2"/>
    </row>
    <row r="32" spans="1:15" ht="32.25" thickBot="1">
      <c r="A32" s="26" t="s">
        <v>26</v>
      </c>
      <c r="B32" s="27">
        <f>Inputs!B9/1000000</f>
        <v>1.006</v>
      </c>
      <c r="C32" s="27">
        <f aca="true" t="shared" si="2" ref="C32:K32">B32*(1-$F$23)</f>
        <v>0.9707899999999999</v>
      </c>
      <c r="D32" s="27">
        <f t="shared" si="2"/>
        <v>0.9368123499999998</v>
      </c>
      <c r="E32" s="27">
        <f t="shared" si="2"/>
        <v>0.9040239177499998</v>
      </c>
      <c r="F32" s="27">
        <f t="shared" si="2"/>
        <v>0.8723830806287498</v>
      </c>
      <c r="G32" s="27">
        <f t="shared" si="2"/>
        <v>0.8418496728067435</v>
      </c>
      <c r="H32" s="27">
        <f t="shared" si="2"/>
        <v>0.8123849342585074</v>
      </c>
      <c r="I32" s="27">
        <f t="shared" si="2"/>
        <v>0.7839514615594596</v>
      </c>
      <c r="J32" s="27">
        <f t="shared" si="2"/>
        <v>0.7565131604048785</v>
      </c>
      <c r="K32" s="27">
        <f t="shared" si="2"/>
        <v>0.7300351997907077</v>
      </c>
      <c r="L32" s="28"/>
      <c r="M32" s="2"/>
      <c r="N32" s="2"/>
      <c r="O32" s="2"/>
    </row>
    <row r="33" spans="1:15" ht="16.5" customHeight="1" thickBot="1">
      <c r="A33" s="29" t="s">
        <v>27</v>
      </c>
      <c r="B33" s="30">
        <f aca="true" t="shared" si="3" ref="B33:K33">SUM(B31:B32)</f>
        <v>1.006</v>
      </c>
      <c r="C33" s="30">
        <f t="shared" si="3"/>
        <v>0.9707899999999999</v>
      </c>
      <c r="D33" s="30">
        <f t="shared" si="3"/>
        <v>0.9368123499999998</v>
      </c>
      <c r="E33" s="30">
        <f t="shared" si="3"/>
        <v>0.9040239177499998</v>
      </c>
      <c r="F33" s="30">
        <f t="shared" si="3"/>
        <v>0.8723830806287498</v>
      </c>
      <c r="G33" s="30">
        <f t="shared" si="3"/>
        <v>0.8418496728067435</v>
      </c>
      <c r="H33" s="30">
        <f t="shared" si="3"/>
        <v>0.8123849342585074</v>
      </c>
      <c r="I33" s="30">
        <f t="shared" si="3"/>
        <v>0.7839514615594596</v>
      </c>
      <c r="J33" s="30">
        <f t="shared" si="3"/>
        <v>0.7565131604048785</v>
      </c>
      <c r="K33" s="30">
        <f t="shared" si="3"/>
        <v>0.7300351997907077</v>
      </c>
      <c r="L33" s="176">
        <f>SUM(B33:K33)</f>
        <v>8.614743777199047</v>
      </c>
      <c r="M33" s="2"/>
      <c r="N33" s="2"/>
      <c r="O33" s="2"/>
    </row>
    <row r="34" spans="1:12" ht="17.25" thickBot="1" thickTop="1">
      <c r="A34" s="29" t="s">
        <v>267</v>
      </c>
      <c r="B34" s="30">
        <f>B33-B30</f>
        <v>0</v>
      </c>
      <c r="C34" s="30">
        <f aca="true" t="shared" si="4" ref="C34:K34">C33-C30</f>
        <v>0</v>
      </c>
      <c r="D34" s="30">
        <f t="shared" si="4"/>
        <v>0</v>
      </c>
      <c r="E34" s="30">
        <f t="shared" si="4"/>
        <v>0</v>
      </c>
      <c r="F34" s="30">
        <f t="shared" si="4"/>
        <v>0</v>
      </c>
      <c r="G34" s="30">
        <f t="shared" si="4"/>
        <v>0</v>
      </c>
      <c r="H34" s="30">
        <f t="shared" si="4"/>
        <v>0</v>
      </c>
      <c r="I34" s="30">
        <f t="shared" si="4"/>
        <v>0</v>
      </c>
      <c r="J34" s="30">
        <f t="shared" si="4"/>
        <v>0</v>
      </c>
      <c r="K34" s="30">
        <f t="shared" si="4"/>
        <v>0</v>
      </c>
      <c r="L34" s="176">
        <f>SUM(B34:K34)</f>
        <v>0</v>
      </c>
    </row>
    <row r="35" ht="13.5" thickTop="1"/>
  </sheetData>
  <sheetProtection password="86A7" sheet="1"/>
  <mergeCells count="11">
    <mergeCell ref="E21:F22"/>
    <mergeCell ref="C12:C15"/>
    <mergeCell ref="E12:F12"/>
    <mergeCell ref="E13:F13"/>
    <mergeCell ref="D14:D15"/>
    <mergeCell ref="E14:F15"/>
    <mergeCell ref="A23:E23"/>
    <mergeCell ref="C19:C22"/>
    <mergeCell ref="E19:F19"/>
    <mergeCell ref="E20:F20"/>
    <mergeCell ref="D21:D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Stones</dc:creator>
  <cp:keywords/>
  <dc:description/>
  <cp:lastModifiedBy>Robert Rockstroh</cp:lastModifiedBy>
  <cp:lastPrinted>2012-11-21T12:05:49Z</cp:lastPrinted>
  <dcterms:created xsi:type="dcterms:W3CDTF">2012-07-24T09:11:02Z</dcterms:created>
  <dcterms:modified xsi:type="dcterms:W3CDTF">2013-03-19T12:23:53Z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