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380" windowWidth="15480" windowHeight="11040" tabRatio="656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</sheets>
  <definedNames/>
  <calcPr fullCalcOnLoad="1"/>
</workbook>
</file>

<file path=xl/sharedStrings.xml><?xml version="1.0" encoding="utf-8"?>
<sst xmlns="http://schemas.openxmlformats.org/spreadsheetml/2006/main" count="167" uniqueCount="110">
  <si>
    <t>NUMBER OF LICENCES IN FORCE ON 31 MARCH 2007</t>
  </si>
  <si>
    <t>Total</t>
  </si>
  <si>
    <t>Percentage valid</t>
  </si>
  <si>
    <t>Total percentage (including unknown)</t>
  </si>
  <si>
    <t>Band A</t>
  </si>
  <si>
    <t>Band B</t>
  </si>
  <si>
    <t>Band C</t>
  </si>
  <si>
    <t>Band D (no multiplier)</t>
  </si>
  <si>
    <t>Band D (with multiplier)</t>
  </si>
  <si>
    <t>Band E (no multiplier)</t>
  </si>
  <si>
    <t>Band E (with multiplier)</t>
  </si>
  <si>
    <t>Number with no fee applicable</t>
  </si>
  <si>
    <t>Club Premises Certificates</t>
  </si>
  <si>
    <t>Percentage Selling Alcohol</t>
  </si>
  <si>
    <t>Percentage of Licenses</t>
  </si>
  <si>
    <t xml:space="preserve">    On-sales or supply of alcohol only</t>
  </si>
  <si>
    <t xml:space="preserve">    Off-sales of alcohol only</t>
  </si>
  <si>
    <t xml:space="preserve">    Both on and off sales or supply of alcohol</t>
  </si>
  <si>
    <t xml:space="preserve">   Club Premises Certificates Selling Alcohol</t>
  </si>
  <si>
    <t>Percentage of entertainment licences</t>
  </si>
  <si>
    <t>Percentage of all licences</t>
  </si>
  <si>
    <t>Plays</t>
  </si>
  <si>
    <t>Films</t>
  </si>
  <si>
    <t>Indoor sporting events</t>
  </si>
  <si>
    <t>Boxing or wrestling</t>
  </si>
  <si>
    <t>Live music</t>
  </si>
  <si>
    <t>Recorded music</t>
  </si>
  <si>
    <t>Performance of dance</t>
  </si>
  <si>
    <t>Entertainment similar to live music, recorded music or dance</t>
  </si>
  <si>
    <t>Facilities for making music</t>
  </si>
  <si>
    <t>Facilities for dancing</t>
  </si>
  <si>
    <t>Facilities for entertainment similar to making music or dancing</t>
  </si>
  <si>
    <t>Club Premises Certificates with any regulated entertainment</t>
  </si>
  <si>
    <t xml:space="preserve">Table 4: Number of Premises with 24 hour alcohol licences by premise type </t>
  </si>
  <si>
    <t>Premises with 24 hour alcohol licences</t>
  </si>
  <si>
    <t>Pubs, Bars and Nightclubs</t>
  </si>
  <si>
    <t>Supermarkets and Stores</t>
  </si>
  <si>
    <t>Large supermarkets</t>
  </si>
  <si>
    <t>Other convenience stores</t>
  </si>
  <si>
    <t>Unknown</t>
  </si>
  <si>
    <t>Hotel Bars</t>
  </si>
  <si>
    <t>Open 24 hours to guests and public</t>
  </si>
  <si>
    <t>Open 24 hours to guests only</t>
  </si>
  <si>
    <t>Other premises type</t>
  </si>
  <si>
    <t>Table 5: Number of Cumulative Impact Areas</t>
  </si>
  <si>
    <t>Number of Cumulative Impact Areas</t>
  </si>
  <si>
    <t>LICENCE ACTIVITY BETWEEN 1 APRIL 2006 AND 31 MARCH 2007</t>
  </si>
  <si>
    <t>Percentage valid where decicion known</t>
  </si>
  <si>
    <t>Applied</t>
  </si>
  <si>
    <t>Granted</t>
  </si>
  <si>
    <t>Refused</t>
  </si>
  <si>
    <t>Unknown / To Be Decided</t>
  </si>
  <si>
    <t>New Premises Licence</t>
  </si>
  <si>
    <t>Variation to Premises Licence</t>
  </si>
  <si>
    <t>Variation of Designated Premises Supervisor</t>
  </si>
  <si>
    <t>New Club Premises Certificate</t>
  </si>
  <si>
    <t>Variation to Club Premises Certificate</t>
  </si>
  <si>
    <t>New Personal Licence</t>
  </si>
  <si>
    <t>Provisional Statement</t>
  </si>
  <si>
    <t>Transfer of Premises Licence</t>
  </si>
  <si>
    <t>Table 7: Number of police objections, committee hearings, appeals and judicial reviews</t>
  </si>
  <si>
    <t>Number of police objections to Personal Licence applications</t>
  </si>
  <si>
    <t>Number of applications that went to a committee hearing</t>
  </si>
  <si>
    <t>Personal Licence applications</t>
  </si>
  <si>
    <t>Number of appeals completed</t>
  </si>
  <si>
    <t>Number of judicial reviews completed</t>
  </si>
  <si>
    <t>Completed reviews</t>
  </si>
  <si>
    <t>Premises Licences - following application</t>
  </si>
  <si>
    <t>Premises Licences - following closure orders under S.161 of Act</t>
  </si>
  <si>
    <t>Club Premises Certificates - following application</t>
  </si>
  <si>
    <t>Percentage</t>
  </si>
  <si>
    <t>No action taken</t>
  </si>
  <si>
    <t>Operating hours modified</t>
  </si>
  <si>
    <t>Licensable activity partially restricted</t>
  </si>
  <si>
    <t>Licensable activity completely excluded</t>
  </si>
  <si>
    <t>Other conditions added or modified</t>
  </si>
  <si>
    <t>Designated Premises Supervisor removed (Premises Licences only)</t>
  </si>
  <si>
    <t>Licence or Certificate suspended</t>
  </si>
  <si>
    <t>Licence revoked or Club Premises Certificate withdrawn</t>
  </si>
  <si>
    <t>Surrended</t>
  </si>
  <si>
    <t>Lapsed</t>
  </si>
  <si>
    <t>Suspended</t>
  </si>
  <si>
    <t>Premises Licences</t>
  </si>
  <si>
    <t>Withdrawn</t>
  </si>
  <si>
    <t>Revoked</t>
  </si>
  <si>
    <t>Forfeited</t>
  </si>
  <si>
    <t>Personal Licences</t>
  </si>
  <si>
    <t>Valid Temporary Event Notices given to Licensing Authority</t>
  </si>
  <si>
    <t>Temporary Event Notices withdrawn</t>
  </si>
  <si>
    <t>Temporary Event Notices received following modification with police consent</t>
  </si>
  <si>
    <t>Counter Notices given following police objection</t>
  </si>
  <si>
    <t>Temporary Event Notices that resulted in a committee hearing</t>
  </si>
  <si>
    <t>Counter Notices given where limits exceeded</t>
  </si>
  <si>
    <t>Table 6: Number of Licence Activity by outcome</t>
  </si>
  <si>
    <t>Table 8: Number of completed reviews by type of licence</t>
  </si>
  <si>
    <t>Table 9: Action taken following completed reviews</t>
  </si>
  <si>
    <t>Table 10: Number licences surrendered, lapsed, suspended, revoked, forfeited or withdrawn by licence type, 2006/07</t>
  </si>
  <si>
    <t>Table 11: Number of Temporary Event Notices</t>
  </si>
  <si>
    <t>Band unknown</t>
  </si>
  <si>
    <t>Personal Licenses</t>
  </si>
  <si>
    <t xml:space="preserve">   Premises Licences Selling Alcohol</t>
  </si>
  <si>
    <t>Late Night Refreshment</t>
  </si>
  <si>
    <t>Table 3: Number of Premises Licences and Club Premises Certificates by regulated entertainment type</t>
  </si>
  <si>
    <t>Premises Licences with any regulated entertainment</t>
  </si>
  <si>
    <t>Premises Licence/Club Premises Certificate applications</t>
  </si>
  <si>
    <t>Band D</t>
  </si>
  <si>
    <t>Band E</t>
  </si>
  <si>
    <t>Table 1: Number of Premises Licences, Club Premises Certificates and Personal Licences by fee band</t>
  </si>
  <si>
    <t xml:space="preserve">Table 2: Number of Premises Licences and Club Premises Certificates by licensable activity </t>
  </si>
  <si>
    <t>Percentage totals including unknowns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</si>
</sst>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2"/>
      <name val="Bliss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Times New Roman"/>
      <family val="1"/>
    </font>
    <font>
      <sz val="10"/>
      <name val="Arial"/>
      <family val="0"/>
    </font>
    <font>
      <sz val="8"/>
      <name val="Bliss"/>
      <family val="0"/>
    </font>
    <font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6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5"/>
      <protection/>
    </xf>
    <xf numFmtId="0" fontId="6" fillId="0" borderId="0" xfId="21" applyFont="1" applyFill="1" applyBorder="1" applyAlignment="1">
      <alignment horizontal="left" wrapText="1" indent="1"/>
      <protection/>
    </xf>
    <xf numFmtId="0" fontId="6" fillId="0" borderId="1" xfId="0" applyFont="1" applyBorder="1" applyAlignment="1">
      <alignment horizontal="left"/>
    </xf>
    <xf numFmtId="0" fontId="8" fillId="0" borderId="0" xfId="21" applyFont="1" applyFill="1" applyBorder="1" applyAlignment="1">
      <alignment horizontal="left" indent="1"/>
      <protection/>
    </xf>
    <xf numFmtId="0" fontId="8" fillId="0" borderId="1" xfId="21" applyFont="1" applyFill="1" applyBorder="1" applyAlignment="1">
      <alignment horizontal="left" indent="1"/>
      <protection/>
    </xf>
    <xf numFmtId="0" fontId="6" fillId="0" borderId="2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left" inden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center" wrapText="1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 horizontal="left" indent="1"/>
    </xf>
    <xf numFmtId="3" fontId="6" fillId="0" borderId="0" xfId="0" applyNumberFormat="1" applyFont="1" applyAlignment="1">
      <alignment/>
    </xf>
    <xf numFmtId="3" fontId="6" fillId="0" borderId="3" xfId="0" applyNumberFormat="1" applyFont="1" applyBorder="1" applyAlignment="1">
      <alignment horizontal="left" indent="1"/>
    </xf>
    <xf numFmtId="3" fontId="6" fillId="0" borderId="1" xfId="0" applyNumberFormat="1" applyFont="1" applyBorder="1" applyAlignment="1">
      <alignment horizontal="left" indent="1"/>
    </xf>
    <xf numFmtId="0" fontId="8" fillId="0" borderId="4" xfId="0" applyFont="1" applyFill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21" applyFont="1" applyFill="1" applyBorder="1" applyAlignment="1">
      <alignment horizontal="left" indent="1"/>
      <protection/>
    </xf>
    <xf numFmtId="0" fontId="6" fillId="0" borderId="2" xfId="21" applyFont="1" applyFill="1" applyBorder="1" applyAlignment="1">
      <alignment horizontal="left" inden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21" applyFont="1" applyFill="1" applyBorder="1" applyAlignment="1">
      <alignment horizontal="left" wrapText="1"/>
      <protection/>
    </xf>
    <xf numFmtId="0" fontId="6" fillId="0" borderId="1" xfId="21" applyFont="1" applyFill="1" applyBorder="1" applyAlignment="1">
      <alignment horizontal="left" wrapText="1"/>
      <protection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21" applyFont="1" applyFill="1" applyBorder="1" applyAlignment="1" applyProtection="1">
      <alignment horizontal="left" indent="1"/>
      <protection locked="0"/>
    </xf>
    <xf numFmtId="0" fontId="9" fillId="2" borderId="0" xfId="0" applyFont="1" applyFill="1" applyAlignment="1">
      <alignment/>
    </xf>
    <xf numFmtId="0" fontId="6" fillId="0" borderId="0" xfId="0" applyFont="1" applyBorder="1" applyAlignment="1">
      <alignment/>
    </xf>
    <xf numFmtId="3" fontId="6" fillId="0" borderId="2" xfId="0" applyNumberFormat="1" applyFont="1" applyBorder="1" applyAlignment="1">
      <alignment/>
    </xf>
    <xf numFmtId="9" fontId="6" fillId="0" borderId="1" xfId="22" applyFont="1" applyBorder="1" applyAlignment="1">
      <alignment/>
    </xf>
    <xf numFmtId="9" fontId="6" fillId="0" borderId="0" xfId="22" applyFont="1" applyAlignment="1">
      <alignment/>
    </xf>
    <xf numFmtId="9" fontId="6" fillId="0" borderId="0" xfId="22" applyFont="1" applyBorder="1" applyAlignment="1">
      <alignment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0" xfId="22" applyFont="1" applyFill="1" applyBorder="1" applyAlignment="1">
      <alignment/>
    </xf>
    <xf numFmtId="0" fontId="6" fillId="0" borderId="2" xfId="0" applyFont="1" applyBorder="1" applyAlignment="1">
      <alignment/>
    </xf>
    <xf numFmtId="9" fontId="6" fillId="0" borderId="1" xfId="22" applyFont="1" applyFill="1" applyBorder="1" applyAlignment="1">
      <alignment/>
    </xf>
    <xf numFmtId="0" fontId="7" fillId="0" borderId="2" xfId="0" applyFont="1" applyBorder="1" applyAlignment="1">
      <alignment/>
    </xf>
    <xf numFmtId="9" fontId="7" fillId="0" borderId="1" xfId="22" applyFont="1" applyFill="1" applyBorder="1" applyAlignment="1">
      <alignment/>
    </xf>
    <xf numFmtId="0" fontId="8" fillId="0" borderId="1" xfId="0" applyFont="1" applyBorder="1" applyAlignment="1">
      <alignment/>
    </xf>
    <xf numFmtId="9" fontId="8" fillId="0" borderId="1" xfId="22" applyFont="1" applyFill="1" applyBorder="1" applyAlignment="1">
      <alignment/>
    </xf>
    <xf numFmtId="3" fontId="6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6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9" fontId="7" fillId="0" borderId="1" xfId="22" applyFont="1" applyFill="1" applyBorder="1" applyAlignment="1">
      <alignment horizontal="right"/>
    </xf>
    <xf numFmtId="9" fontId="7" fillId="0" borderId="2" xfId="22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9" fontId="6" fillId="0" borderId="0" xfId="22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9" fontId="6" fillId="0" borderId="0" xfId="22" applyFont="1" applyFill="1" applyBorder="1" applyAlignment="1">
      <alignment/>
    </xf>
    <xf numFmtId="9" fontId="8" fillId="0" borderId="0" xfId="22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6" fillId="0" borderId="1" xfId="0" applyFont="1" applyBorder="1" applyAlignment="1">
      <alignment wrapText="1"/>
    </xf>
    <xf numFmtId="9" fontId="6" fillId="0" borderId="2" xfId="22" applyFont="1" applyFill="1" applyBorder="1" applyAlignment="1">
      <alignment/>
    </xf>
    <xf numFmtId="9" fontId="6" fillId="0" borderId="3" xfId="22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/>
    </xf>
    <xf numFmtId="3" fontId="6" fillId="0" borderId="6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9" fontId="6" fillId="0" borderId="7" xfId="22" applyFont="1" applyBorder="1" applyAlignment="1">
      <alignment/>
    </xf>
    <xf numFmtId="9" fontId="6" fillId="0" borderId="6" xfId="22" applyFont="1" applyBorder="1" applyAlignment="1">
      <alignment/>
    </xf>
    <xf numFmtId="9" fontId="6" fillId="0" borderId="4" xfId="22" applyFont="1" applyBorder="1" applyAlignment="1">
      <alignment/>
    </xf>
    <xf numFmtId="0" fontId="6" fillId="0" borderId="8" xfId="0" applyFont="1" applyBorder="1" applyAlignment="1">
      <alignment/>
    </xf>
    <xf numFmtId="9" fontId="7" fillId="0" borderId="2" xfId="22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C29" sqref="C29"/>
    </sheetView>
  </sheetViews>
  <sheetFormatPr defaultColWidth="8.796875" defaultRowHeight="15"/>
  <cols>
    <col min="1" max="1" width="48" style="30" customWidth="1"/>
    <col min="2" max="2" width="8.59765625" style="30" customWidth="1"/>
    <col min="3" max="3" width="10.69921875" style="30" customWidth="1"/>
    <col min="4" max="4" width="13.8984375" style="30" bestFit="1" customWidth="1"/>
    <col min="5" max="16384" width="9" style="30" customWidth="1"/>
  </cols>
  <sheetData>
    <row r="1" ht="14.25">
      <c r="A1" s="41" t="s">
        <v>0</v>
      </c>
    </row>
    <row r="3" ht="14.25">
      <c r="A3" s="1" t="s">
        <v>107</v>
      </c>
    </row>
    <row r="4" spans="1:6" ht="57">
      <c r="A4" s="15"/>
      <c r="B4" s="2" t="s">
        <v>1</v>
      </c>
      <c r="C4" s="3" t="s">
        <v>2</v>
      </c>
      <c r="D4" s="3" t="s">
        <v>3</v>
      </c>
      <c r="E4" s="42"/>
      <c r="F4" s="42"/>
    </row>
    <row r="5" spans="1:6" ht="14.25">
      <c r="A5" s="8" t="s">
        <v>82</v>
      </c>
      <c r="B5" s="43">
        <v>162053</v>
      </c>
      <c r="C5" s="44"/>
      <c r="D5" s="44">
        <f aca="true" t="shared" si="0" ref="D5:D12">B5/B$5</f>
        <v>1</v>
      </c>
      <c r="E5" s="42"/>
      <c r="F5" s="42"/>
    </row>
    <row r="6" spans="1:6" ht="14.25">
      <c r="A6" s="5" t="s">
        <v>4</v>
      </c>
      <c r="B6" s="22">
        <v>30789</v>
      </c>
      <c r="C6" s="45">
        <f>B6/(SUM(B$6:B$12))</f>
        <v>0.22603569409674554</v>
      </c>
      <c r="D6" s="46">
        <f t="shared" si="0"/>
        <v>0.18999339722189654</v>
      </c>
      <c r="E6" s="42"/>
      <c r="F6" s="42"/>
    </row>
    <row r="7" spans="1:6" ht="14.25">
      <c r="A7" s="5" t="s">
        <v>5</v>
      </c>
      <c r="B7" s="22">
        <v>74731</v>
      </c>
      <c r="C7" s="45">
        <f aca="true" t="shared" si="1" ref="C7:C12">B7/(SUM(B$6:B$12))</f>
        <v>0.5486333903518754</v>
      </c>
      <c r="D7" s="46">
        <f t="shared" si="0"/>
        <v>0.46115159855109134</v>
      </c>
      <c r="E7" s="42"/>
      <c r="F7" s="42"/>
    </row>
    <row r="8" spans="1:6" ht="14.25">
      <c r="A8" s="5" t="s">
        <v>6</v>
      </c>
      <c r="B8" s="22">
        <v>16659</v>
      </c>
      <c r="C8" s="45">
        <f t="shared" si="1"/>
        <v>0.12230110195062145</v>
      </c>
      <c r="D8" s="46">
        <f t="shared" si="0"/>
        <v>0.10279970133228018</v>
      </c>
      <c r="E8" s="42"/>
      <c r="F8" s="42"/>
    </row>
    <row r="9" spans="1:6" ht="14.25">
      <c r="A9" s="5" t="s">
        <v>7</v>
      </c>
      <c r="B9" s="22">
        <v>3678</v>
      </c>
      <c r="C9" s="45">
        <f t="shared" si="1"/>
        <v>0.027001828019352043</v>
      </c>
      <c r="D9" s="46">
        <f t="shared" si="0"/>
        <v>0.0226962783780615</v>
      </c>
      <c r="E9" s="42"/>
      <c r="F9" s="42"/>
    </row>
    <row r="10" spans="1:6" ht="14.25">
      <c r="A10" s="5" t="s">
        <v>8</v>
      </c>
      <c r="B10" s="22">
        <v>723</v>
      </c>
      <c r="C10" s="45">
        <f t="shared" si="1"/>
        <v>0.0053078634197910625</v>
      </c>
      <c r="D10" s="46">
        <f t="shared" si="0"/>
        <v>0.004461503335328566</v>
      </c>
      <c r="E10" s="42"/>
      <c r="F10" s="42"/>
    </row>
    <row r="11" spans="1:6" ht="14.25">
      <c r="A11" s="5" t="s">
        <v>9</v>
      </c>
      <c r="B11" s="22">
        <v>8941</v>
      </c>
      <c r="C11" s="45">
        <f t="shared" si="1"/>
        <v>0.06563984348043138</v>
      </c>
      <c r="D11" s="46">
        <f t="shared" si="0"/>
        <v>0.05517330749816418</v>
      </c>
      <c r="E11" s="42"/>
      <c r="F11" s="42"/>
    </row>
    <row r="12" spans="1:6" ht="14.25">
      <c r="A12" s="5" t="s">
        <v>10</v>
      </c>
      <c r="B12" s="22">
        <v>692</v>
      </c>
      <c r="C12" s="45">
        <f t="shared" si="1"/>
        <v>0.005080278681183147</v>
      </c>
      <c r="D12" s="46">
        <f t="shared" si="0"/>
        <v>0.004270207894947949</v>
      </c>
      <c r="E12" s="42"/>
      <c r="F12" s="42"/>
    </row>
    <row r="13" spans="1:6" ht="14.25">
      <c r="A13" s="9" t="s">
        <v>98</v>
      </c>
      <c r="B13" s="47">
        <f>B5-SUM(B6:B12)</f>
        <v>25840</v>
      </c>
      <c r="C13" s="42"/>
      <c r="D13" s="46">
        <f>B13/B$5</f>
        <v>0.15945400578822977</v>
      </c>
      <c r="E13" s="42"/>
      <c r="F13" s="42"/>
    </row>
    <row r="14" spans="1:6" ht="14.25">
      <c r="A14" s="5"/>
      <c r="B14" s="48"/>
      <c r="C14" s="42"/>
      <c r="D14" s="42"/>
      <c r="E14" s="42"/>
      <c r="F14" s="42"/>
    </row>
    <row r="15" spans="1:6" ht="14.25">
      <c r="A15" s="5" t="s">
        <v>11</v>
      </c>
      <c r="B15" s="49">
        <v>7338</v>
      </c>
      <c r="C15" s="42"/>
      <c r="D15" s="50">
        <f>B15/B5</f>
        <v>0.04528148198428909</v>
      </c>
      <c r="E15" s="42"/>
      <c r="F15" s="42"/>
    </row>
    <row r="16" spans="1:6" ht="14.25">
      <c r="A16" s="10"/>
      <c r="B16" s="15"/>
      <c r="C16" s="15"/>
      <c r="D16" s="15"/>
      <c r="E16" s="42"/>
      <c r="F16" s="42"/>
    </row>
    <row r="17" spans="1:5" ht="14.25">
      <c r="A17" s="8" t="s">
        <v>12</v>
      </c>
      <c r="B17" s="43">
        <v>15187</v>
      </c>
      <c r="C17" s="51"/>
      <c r="D17" s="52">
        <f aca="true" t="shared" si="2" ref="D17:D22">B17/B$17</f>
        <v>1</v>
      </c>
      <c r="E17" s="42"/>
    </row>
    <row r="18" spans="1:5" ht="14.25">
      <c r="A18" s="5" t="s">
        <v>4</v>
      </c>
      <c r="B18" s="22">
        <v>3880</v>
      </c>
      <c r="C18" s="45">
        <f>B18/(SUM(B$18:B$22))</f>
        <v>0.29984544049459044</v>
      </c>
      <c r="D18" s="50">
        <f t="shared" si="2"/>
        <v>0.25548166194771843</v>
      </c>
      <c r="E18" s="42"/>
    </row>
    <row r="19" spans="1:5" ht="14.25">
      <c r="A19" s="5" t="s">
        <v>5</v>
      </c>
      <c r="B19" s="22">
        <v>7899</v>
      </c>
      <c r="C19" s="45">
        <f>B19/(SUM(B$18:B$22))</f>
        <v>0.6104327666151468</v>
      </c>
      <c r="D19" s="50">
        <f t="shared" si="2"/>
        <v>0.5201158885889248</v>
      </c>
      <c r="E19" s="42"/>
    </row>
    <row r="20" spans="1:5" ht="14.25">
      <c r="A20" s="5" t="s">
        <v>6</v>
      </c>
      <c r="B20" s="22">
        <v>812</v>
      </c>
      <c r="C20" s="45">
        <f>B20/(SUM(B$18:B$22))</f>
        <v>0.06275115919629057</v>
      </c>
      <c r="D20" s="50">
        <f t="shared" si="2"/>
        <v>0.05346678079936788</v>
      </c>
      <c r="E20" s="42"/>
    </row>
    <row r="21" spans="1:5" ht="14.25">
      <c r="A21" s="5" t="s">
        <v>105</v>
      </c>
      <c r="B21" s="22">
        <v>107</v>
      </c>
      <c r="C21" s="45">
        <f>B21/(SUM(B$18:B$22))</f>
        <v>0.008268933539412673</v>
      </c>
      <c r="D21" s="50">
        <f t="shared" si="2"/>
        <v>0.007045499440310792</v>
      </c>
      <c r="E21" s="42"/>
    </row>
    <row r="22" spans="1:5" ht="14.25">
      <c r="A22" s="5" t="s">
        <v>106</v>
      </c>
      <c r="B22" s="22">
        <v>242</v>
      </c>
      <c r="C22" s="45">
        <f>B22/(SUM(B$18:B$22))</f>
        <v>0.018701700154559506</v>
      </c>
      <c r="D22" s="50">
        <f t="shared" si="2"/>
        <v>0.015934680977151512</v>
      </c>
      <c r="E22" s="42"/>
    </row>
    <row r="23" spans="1:5" ht="14.25">
      <c r="A23" s="9" t="s">
        <v>98</v>
      </c>
      <c r="B23" s="47">
        <f>B17-SUM(B18:B22)</f>
        <v>2247</v>
      </c>
      <c r="C23" s="42"/>
      <c r="D23" s="50">
        <f>B23/B$17</f>
        <v>0.14795548824652663</v>
      </c>
      <c r="E23" s="42"/>
    </row>
    <row r="24" spans="1:5" ht="14.25">
      <c r="A24" s="5"/>
      <c r="B24" s="48"/>
      <c r="C24" s="42"/>
      <c r="D24" s="50"/>
      <c r="E24" s="42"/>
    </row>
    <row r="25" spans="1:5" ht="14.25">
      <c r="A25" s="5" t="s">
        <v>11</v>
      </c>
      <c r="B25" s="48">
        <v>147</v>
      </c>
      <c r="C25" s="42"/>
      <c r="D25" s="50">
        <f>B25/B$17</f>
        <v>0.009679331006782116</v>
      </c>
      <c r="E25" s="42"/>
    </row>
    <row r="26" spans="1:4" s="42" customFormat="1" ht="14.25">
      <c r="A26" s="10"/>
      <c r="B26" s="20"/>
      <c r="C26" s="15"/>
      <c r="D26" s="15"/>
    </row>
    <row r="27" spans="1:4" ht="14.25">
      <c r="A27" s="11" t="s">
        <v>99</v>
      </c>
      <c r="B27" s="43">
        <v>255396</v>
      </c>
      <c r="C27" s="51"/>
      <c r="D27" s="44">
        <v>1</v>
      </c>
    </row>
    <row r="28" spans="1:6" ht="14.25">
      <c r="A28" s="9"/>
      <c r="B28" s="42"/>
      <c r="C28" s="42"/>
      <c r="D28" s="42"/>
      <c r="E28" s="42"/>
      <c r="F28" s="42"/>
    </row>
    <row r="29" spans="1:6" ht="14.25">
      <c r="A29" s="9"/>
      <c r="B29" s="42"/>
      <c r="C29" s="42"/>
      <c r="D29" s="42"/>
      <c r="E29" s="42"/>
      <c r="F29" s="42"/>
    </row>
    <row r="30" spans="1:6" ht="14.25">
      <c r="A30" s="9"/>
      <c r="B30" s="42"/>
      <c r="C30" s="42"/>
      <c r="D30" s="42"/>
      <c r="E30" s="42"/>
      <c r="F30" s="42"/>
    </row>
    <row r="31" spans="1:6" ht="14.25">
      <c r="A31" s="9"/>
      <c r="B31" s="42"/>
      <c r="C31" s="42"/>
      <c r="D31" s="42"/>
      <c r="E31" s="42"/>
      <c r="F31" s="42"/>
    </row>
  </sheetData>
  <sheetProtection/>
  <hyperlinks>
    <hyperlink ref="D36:E37" location="HELP!A55" tooltip="Click here to go to the Q3 Help section" display="Q3 HELP"/>
    <hyperlink ref="D58:E59" location="INSTRUCTIONS!B49" display="Q4 DEFINITIONS AND GUIDANCE"/>
    <hyperlink ref="B73:B74" location="COVER!A1" tooltip=" " display="COVER"/>
    <hyperlink ref="C73:C74" location="HELP!A1" tooltip=" " display="HELP"/>
    <hyperlink ref="D73:D74" location="'PART 2'!A1" tooltip=" " display="PART 2"/>
    <hyperlink ref="D37:E38" location="INSTRUCTIONS!B38" display="Q3 DEFINITIONS AND GUIDANCE"/>
    <hyperlink ref="D50:E51" location="INSTRUCTIONS!B49" display="Q4 DEFINITIONS AND GUIDANCE"/>
    <hyperlink ref="B65:B66" location="COVER!A1" tooltip=" " display="COVER"/>
    <hyperlink ref="C65:C66" location="HELP!A1" tooltip=" " display="HELP"/>
    <hyperlink ref="D65:D66" location="'PART 2'!A1" tooltip=" " display="PART 2"/>
    <hyperlink ref="D22:E22" location="INSTRUCTIONS!B29" display="Q2 DEFINITIONS AND GUIDANC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8.796875" defaultRowHeight="15"/>
  <cols>
    <col min="1" max="1" width="27" style="30" customWidth="1"/>
    <col min="2" max="2" width="10" style="30" customWidth="1"/>
    <col min="3" max="3" width="11" style="30" customWidth="1"/>
    <col min="4" max="4" width="10.69921875" style="30" customWidth="1"/>
    <col min="5" max="5" width="10.09765625" style="30" bestFit="1" customWidth="1"/>
    <col min="6" max="16384" width="9" style="30" customWidth="1"/>
  </cols>
  <sheetData>
    <row r="1" spans="1:4" ht="14.25">
      <c r="A1" s="41" t="s">
        <v>46</v>
      </c>
      <c r="B1" s="77"/>
      <c r="C1" s="77"/>
      <c r="D1" s="77"/>
    </row>
    <row r="3" ht="14.25">
      <c r="A3" s="1" t="s">
        <v>96</v>
      </c>
    </row>
    <row r="4" spans="1:4" ht="14.25">
      <c r="A4" s="15"/>
      <c r="B4" s="15" t="s">
        <v>79</v>
      </c>
      <c r="C4" s="15" t="s">
        <v>80</v>
      </c>
      <c r="D4" s="15" t="s">
        <v>81</v>
      </c>
    </row>
    <row r="5" spans="1:4" ht="15">
      <c r="A5" s="16" t="s">
        <v>82</v>
      </c>
      <c r="B5" s="53">
        <v>2630</v>
      </c>
      <c r="C5" s="53">
        <v>232</v>
      </c>
      <c r="D5" s="53">
        <v>70</v>
      </c>
    </row>
    <row r="6" ht="14.25">
      <c r="A6" s="5"/>
    </row>
    <row r="7" spans="1:4" ht="14.25">
      <c r="A7" s="15"/>
      <c r="B7" s="15" t="s">
        <v>79</v>
      </c>
      <c r="C7" s="15" t="s">
        <v>80</v>
      </c>
      <c r="D7" s="15" t="s">
        <v>83</v>
      </c>
    </row>
    <row r="8" spans="1:4" ht="15">
      <c r="A8" s="16" t="s">
        <v>12</v>
      </c>
      <c r="B8" s="53">
        <v>210</v>
      </c>
      <c r="C8" s="53">
        <v>2</v>
      </c>
      <c r="D8" s="53">
        <v>13</v>
      </c>
    </row>
    <row r="10" spans="1:5" ht="14.25">
      <c r="A10" s="15"/>
      <c r="B10" s="15" t="s">
        <v>79</v>
      </c>
      <c r="C10" s="15" t="s">
        <v>84</v>
      </c>
      <c r="D10" s="15" t="s">
        <v>85</v>
      </c>
      <c r="E10" s="17" t="s">
        <v>81</v>
      </c>
    </row>
    <row r="11" spans="1:5" ht="15">
      <c r="A11" s="16" t="s">
        <v>86</v>
      </c>
      <c r="B11" s="53">
        <v>192</v>
      </c>
      <c r="C11" s="53">
        <v>11</v>
      </c>
      <c r="D11" s="53">
        <v>13</v>
      </c>
      <c r="E11" s="53">
        <v>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22" sqref="A22"/>
    </sheetView>
  </sheetViews>
  <sheetFormatPr defaultColWidth="8.796875" defaultRowHeight="15"/>
  <cols>
    <col min="1" max="1" width="64.19921875" style="30" bestFit="1" customWidth="1"/>
    <col min="2" max="2" width="9" style="30" customWidth="1"/>
    <col min="3" max="3" width="11" style="30" customWidth="1"/>
    <col min="4" max="16384" width="9" style="30" customWidth="1"/>
  </cols>
  <sheetData>
    <row r="1" ht="14.25">
      <c r="A1" s="41" t="s">
        <v>46</v>
      </c>
    </row>
    <row r="3" ht="14.25">
      <c r="A3" s="1" t="s">
        <v>97</v>
      </c>
    </row>
    <row r="4" spans="1:2" ht="15">
      <c r="A4" s="15"/>
      <c r="B4" s="12" t="s">
        <v>1</v>
      </c>
    </row>
    <row r="5" spans="1:3" ht="14.25">
      <c r="A5" s="13" t="s">
        <v>87</v>
      </c>
      <c r="B5" s="22">
        <v>101083</v>
      </c>
      <c r="C5" s="45"/>
    </row>
    <row r="6" spans="1:3" ht="14.25">
      <c r="A6" s="13" t="s">
        <v>88</v>
      </c>
      <c r="B6" s="22">
        <v>1044</v>
      </c>
      <c r="C6" s="45"/>
    </row>
    <row r="7" spans="1:3" ht="14.25">
      <c r="A7" s="13" t="s">
        <v>89</v>
      </c>
      <c r="B7" s="22">
        <v>492</v>
      </c>
      <c r="C7" s="45"/>
    </row>
    <row r="8" spans="1:3" ht="14.25">
      <c r="A8" s="13" t="s">
        <v>90</v>
      </c>
      <c r="B8" s="22">
        <v>175</v>
      </c>
      <c r="C8" s="45"/>
    </row>
    <row r="9" spans="1:3" ht="14.25">
      <c r="A9" s="13" t="s">
        <v>91</v>
      </c>
      <c r="B9" s="22">
        <v>164</v>
      </c>
      <c r="C9" s="45"/>
    </row>
    <row r="10" spans="1:3" ht="14.25">
      <c r="A10" s="14" t="s">
        <v>92</v>
      </c>
      <c r="B10" s="20">
        <v>254</v>
      </c>
      <c r="C10" s="4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23" sqref="D23"/>
    </sheetView>
  </sheetViews>
  <sheetFormatPr defaultColWidth="8.796875" defaultRowHeight="15"/>
  <cols>
    <col min="1" max="1" width="48.3984375" style="30" customWidth="1"/>
    <col min="2" max="2" width="9.3984375" style="30" customWidth="1"/>
    <col min="3" max="3" width="11" style="30" customWidth="1"/>
    <col min="4" max="4" width="10.69921875" style="30" customWidth="1"/>
    <col min="5" max="16384" width="9" style="30" customWidth="1"/>
  </cols>
  <sheetData>
    <row r="1" ht="14.25">
      <c r="A1" s="41" t="s">
        <v>0</v>
      </c>
    </row>
    <row r="3" ht="14.25">
      <c r="A3" s="1" t="s">
        <v>108</v>
      </c>
    </row>
    <row r="4" spans="1:5" ht="42.75">
      <c r="A4" s="15"/>
      <c r="B4" s="38" t="s">
        <v>1</v>
      </c>
      <c r="C4" s="3" t="s">
        <v>13</v>
      </c>
      <c r="D4" s="3" t="s">
        <v>14</v>
      </c>
      <c r="E4" s="42"/>
    </row>
    <row r="5" spans="1:4" s="42" customFormat="1" ht="14.25">
      <c r="A5" s="8" t="s">
        <v>82</v>
      </c>
      <c r="B5" s="43">
        <v>162053</v>
      </c>
      <c r="C5" s="44"/>
      <c r="D5" s="52">
        <f>B5/B$5</f>
        <v>1</v>
      </c>
    </row>
    <row r="6" spans="1:4" s="42" customFormat="1" ht="14.25">
      <c r="A6" s="39" t="s">
        <v>100</v>
      </c>
      <c r="B6" s="48">
        <f>SUM(B7:B9)</f>
        <v>111567</v>
      </c>
      <c r="C6" s="46">
        <f>B6/B$6</f>
        <v>1</v>
      </c>
      <c r="D6" s="50">
        <f>B6/B$5</f>
        <v>0.6884599482885229</v>
      </c>
    </row>
    <row r="7" spans="1:4" s="42" customFormat="1" ht="14.25">
      <c r="A7" s="40" t="s">
        <v>15</v>
      </c>
      <c r="B7" s="48">
        <v>23218</v>
      </c>
      <c r="C7" s="46">
        <f>B7/B$6</f>
        <v>0.20810813233303754</v>
      </c>
      <c r="D7" s="50">
        <f>B7/B$5</f>
        <v>0.1432741140244241</v>
      </c>
    </row>
    <row r="8" spans="1:5" ht="14.25">
      <c r="A8" s="40" t="s">
        <v>16</v>
      </c>
      <c r="B8" s="48">
        <v>32917</v>
      </c>
      <c r="C8" s="46">
        <f>B8/B$6</f>
        <v>0.2950424408651304</v>
      </c>
      <c r="D8" s="50">
        <f>B8/B$5</f>
        <v>0.20312490358092722</v>
      </c>
      <c r="E8" s="42"/>
    </row>
    <row r="9" spans="1:5" ht="14.25">
      <c r="A9" s="40" t="s">
        <v>17</v>
      </c>
      <c r="B9" s="48">
        <v>55432</v>
      </c>
      <c r="C9" s="46">
        <f>B9/B$6</f>
        <v>0.4968494268018321</v>
      </c>
      <c r="D9" s="50">
        <f>B9/B$5</f>
        <v>0.34206093068317156</v>
      </c>
      <c r="E9" s="42"/>
    </row>
    <row r="10" spans="1:5" ht="14.25">
      <c r="A10" s="40"/>
      <c r="B10" s="48"/>
      <c r="C10" s="42"/>
      <c r="D10" s="50"/>
      <c r="E10" s="42"/>
    </row>
    <row r="11" spans="1:5" ht="14.25">
      <c r="A11" s="5" t="s">
        <v>101</v>
      </c>
      <c r="B11" s="48">
        <v>50114</v>
      </c>
      <c r="C11" s="42"/>
      <c r="D11" s="50">
        <f>B11/B$5</f>
        <v>0.3092445064269097</v>
      </c>
      <c r="E11" s="42"/>
    </row>
    <row r="12" spans="1:5" ht="14.25">
      <c r="A12" s="5"/>
      <c r="B12" s="48"/>
      <c r="C12" s="42"/>
      <c r="D12" s="42"/>
      <c r="E12" s="42"/>
    </row>
    <row r="13" spans="1:4" s="17" customFormat="1" ht="14.25">
      <c r="A13" s="28"/>
      <c r="B13" s="73"/>
      <c r="C13" s="74"/>
      <c r="D13" s="74"/>
    </row>
    <row r="14" spans="1:5" ht="14.25">
      <c r="A14" s="8" t="s">
        <v>12</v>
      </c>
      <c r="B14" s="43">
        <v>15187</v>
      </c>
      <c r="C14" s="51"/>
      <c r="D14" s="52">
        <f>B14/B$14</f>
        <v>1</v>
      </c>
      <c r="E14" s="42"/>
    </row>
    <row r="15" spans="1:4" ht="14.25">
      <c r="A15" s="39" t="s">
        <v>18</v>
      </c>
      <c r="B15" s="48">
        <f>B16+B17</f>
        <v>12137</v>
      </c>
      <c r="C15" s="46">
        <f>B15/B$15</f>
        <v>1</v>
      </c>
      <c r="D15" s="50">
        <f>B15/B$14</f>
        <v>0.7991703430565615</v>
      </c>
    </row>
    <row r="16" spans="1:5" ht="14.25">
      <c r="A16" s="40" t="s">
        <v>15</v>
      </c>
      <c r="B16" s="48">
        <v>4870</v>
      </c>
      <c r="C16" s="46">
        <f>B16/B$15</f>
        <v>0.4012523687896515</v>
      </c>
      <c r="D16" s="50">
        <f>B16/B$14</f>
        <v>0.3206689932178837</v>
      </c>
      <c r="E16" s="42"/>
    </row>
    <row r="17" spans="1:5" ht="14.25">
      <c r="A17" s="40" t="s">
        <v>17</v>
      </c>
      <c r="B17" s="48">
        <v>7267</v>
      </c>
      <c r="C17" s="46">
        <f>B17/B$15</f>
        <v>0.5987476312103486</v>
      </c>
      <c r="D17" s="50">
        <f>B17/B$14</f>
        <v>0.4785013498386778</v>
      </c>
      <c r="E17" s="42"/>
    </row>
    <row r="18" spans="1:5" ht="14.25">
      <c r="A18" s="5"/>
      <c r="B18" s="48"/>
      <c r="C18" s="42"/>
      <c r="D18" s="42"/>
      <c r="E18" s="42"/>
    </row>
    <row r="19" spans="1:5" ht="14.25">
      <c r="A19" s="5"/>
      <c r="B19" s="48"/>
      <c r="C19" s="42"/>
      <c r="D19" s="42"/>
      <c r="E19" s="42"/>
    </row>
    <row r="20" spans="1:5" ht="14.25">
      <c r="A20" s="5"/>
      <c r="B20" s="48"/>
      <c r="C20" s="42"/>
      <c r="D20" s="42"/>
      <c r="E20" s="42"/>
    </row>
    <row r="21" spans="1:5" ht="14.25">
      <c r="A21" s="5"/>
      <c r="B21" s="48"/>
      <c r="C21" s="42"/>
      <c r="D21" s="42"/>
      <c r="E21" s="42"/>
    </row>
    <row r="22" spans="1:5" ht="14.25">
      <c r="A22" s="5"/>
      <c r="B22" s="48"/>
      <c r="C22" s="42"/>
      <c r="D22" s="42"/>
      <c r="E22" s="42"/>
    </row>
    <row r="23" spans="1:5" ht="14.25">
      <c r="A23" s="5"/>
      <c r="B23" s="48"/>
      <c r="C23" s="42"/>
      <c r="D23" s="42"/>
      <c r="E23" s="42"/>
    </row>
    <row r="24" spans="1:5" ht="14.25">
      <c r="A24" s="5"/>
      <c r="B24" s="48"/>
      <c r="C24" s="42"/>
      <c r="D24" s="42"/>
      <c r="E24" s="42"/>
    </row>
    <row r="25" spans="1:5" ht="14.25">
      <c r="A25" s="5"/>
      <c r="B25" s="48"/>
      <c r="C25" s="42"/>
      <c r="D25" s="42"/>
      <c r="E25" s="42"/>
    </row>
    <row r="26" spans="1:5" ht="14.25">
      <c r="A26" s="5"/>
      <c r="B26" s="48"/>
      <c r="C26" s="42"/>
      <c r="D26" s="42"/>
      <c r="E26" s="42"/>
    </row>
  </sheetData>
  <sheetProtection/>
  <hyperlinks>
    <hyperlink ref="D34:D35" location="HELP!A55" tooltip="Click here to go to the Q3 Help section" display="Q3 HELP"/>
    <hyperlink ref="D56:D57" location="INSTRUCTIONS!B49" display="Q4 DEFINITIONS AND GUIDANCE"/>
    <hyperlink ref="B65517:B65518" location="COVER!A1" tooltip=" " display="COVER"/>
    <hyperlink ref="C65517:C65518" location="HELP!A1" tooltip=" " display="HELP"/>
    <hyperlink ref="B71:B72" location="COVER!A1" tooltip=" " display="COVER"/>
    <hyperlink ref="C71:C72" location="HELP!A1" tooltip=" " display="HELP"/>
    <hyperlink ref="D35:D36" location="INSTRUCTIONS!B38" display="Q3 DEFINITIONS AND GUIDANCE"/>
    <hyperlink ref="D65512" location="HELP!B25" tooltip=" " display="PART 1 HELP"/>
    <hyperlink ref="D65516:D65517" location="INSTRUCTIONS!B16" display="Q1 DEFINITIONS AND GUIDANCE"/>
    <hyperlink ref="D27:D28" location="INSTRUCTIONS!B38" display="Q3 DEFINITIONS AND GUIDANCE"/>
    <hyperlink ref="D48:D49" location="INSTRUCTIONS!B49" display="Q4 DEFINITIONS AND GUIDANCE"/>
    <hyperlink ref="B65509:B65510" location="COVER!A1" tooltip=" " display="COVER"/>
    <hyperlink ref="C65509:C65510" location="HELP!A1" tooltip=" " display="HELP"/>
    <hyperlink ref="B63:B64" location="COVER!A1" tooltip=" " display="COVER"/>
    <hyperlink ref="C63:C64" location="HELP!A1" tooltip=" " display="HELP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21" sqref="B21:B32"/>
    </sheetView>
  </sheetViews>
  <sheetFormatPr defaultColWidth="8.796875" defaultRowHeight="15"/>
  <cols>
    <col min="1" max="1" width="49" style="76" customWidth="1"/>
    <col min="2" max="2" width="9.3984375" style="22" customWidth="1"/>
    <col min="3" max="3" width="12.69921875" style="22" customWidth="1"/>
    <col min="4" max="4" width="12.19921875" style="30" customWidth="1"/>
    <col min="5" max="16384" width="9" style="30" customWidth="1"/>
  </cols>
  <sheetData>
    <row r="1" ht="14.25">
      <c r="A1" s="69" t="s">
        <v>0</v>
      </c>
    </row>
    <row r="3" ht="14.25">
      <c r="A3" s="31" t="s">
        <v>102</v>
      </c>
    </row>
    <row r="4" spans="1:4" ht="42.75">
      <c r="A4" s="70"/>
      <c r="B4" s="32" t="s">
        <v>1</v>
      </c>
      <c r="C4" s="3" t="s">
        <v>19</v>
      </c>
      <c r="D4" s="3" t="s">
        <v>20</v>
      </c>
    </row>
    <row r="5" spans="1:4" ht="14.25">
      <c r="A5" s="33" t="s">
        <v>82</v>
      </c>
      <c r="B5" s="43">
        <v>162053</v>
      </c>
      <c r="C5" s="43"/>
      <c r="D5" s="71">
        <f aca="true" t="shared" si="0" ref="D5:D17">B5/B$5</f>
        <v>1</v>
      </c>
    </row>
    <row r="6" spans="1:4" s="42" customFormat="1" ht="14.25">
      <c r="A6" s="34" t="s">
        <v>103</v>
      </c>
      <c r="B6" s="48">
        <v>72643</v>
      </c>
      <c r="C6" s="50">
        <f aca="true" t="shared" si="1" ref="C6:C17">B6/B$6</f>
        <v>1</v>
      </c>
      <c r="D6" s="72">
        <f t="shared" si="0"/>
        <v>0.4482669250183582</v>
      </c>
    </row>
    <row r="7" spans="1:5" ht="14.25">
      <c r="A7" s="35" t="s">
        <v>21</v>
      </c>
      <c r="B7" s="22">
        <v>8798</v>
      </c>
      <c r="C7" s="50">
        <f>B7/B$6</f>
        <v>0.12111283950277384</v>
      </c>
      <c r="D7" s="50">
        <f t="shared" si="0"/>
        <v>0.05429088014415037</v>
      </c>
      <c r="E7" s="42"/>
    </row>
    <row r="8" spans="1:5" ht="14.25">
      <c r="A8" s="35" t="s">
        <v>22</v>
      </c>
      <c r="B8" s="22">
        <v>15296</v>
      </c>
      <c r="C8" s="50">
        <f t="shared" si="1"/>
        <v>0.21056399102459974</v>
      </c>
      <c r="D8" s="50">
        <f t="shared" si="0"/>
        <v>0.0943888727761905</v>
      </c>
      <c r="E8" s="42"/>
    </row>
    <row r="9" spans="1:5" ht="14.25">
      <c r="A9" s="35" t="s">
        <v>23</v>
      </c>
      <c r="B9" s="22">
        <v>13119</v>
      </c>
      <c r="C9" s="50">
        <f t="shared" si="1"/>
        <v>0.18059551505306773</v>
      </c>
      <c r="D9" s="50">
        <f t="shared" si="0"/>
        <v>0.0809549962049453</v>
      </c>
      <c r="E9" s="42"/>
    </row>
    <row r="10" spans="1:5" ht="14.25">
      <c r="A10" s="35" t="s">
        <v>24</v>
      </c>
      <c r="B10" s="22">
        <v>1692</v>
      </c>
      <c r="C10" s="50">
        <f t="shared" si="1"/>
        <v>0.02329198959294082</v>
      </c>
      <c r="D10" s="50">
        <f t="shared" si="0"/>
        <v>0.010441028552387183</v>
      </c>
      <c r="E10" s="42"/>
    </row>
    <row r="11" spans="1:5" ht="14.25">
      <c r="A11" s="35" t="s">
        <v>25</v>
      </c>
      <c r="B11" s="22">
        <v>38096</v>
      </c>
      <c r="C11" s="50">
        <f t="shared" si="1"/>
        <v>0.5244276805748661</v>
      </c>
      <c r="D11" s="50">
        <f t="shared" si="0"/>
        <v>0.23508358376580502</v>
      </c>
      <c r="E11" s="42"/>
    </row>
    <row r="12" spans="1:5" ht="14.25">
      <c r="A12" s="35" t="s">
        <v>26</v>
      </c>
      <c r="B12" s="22">
        <v>48977</v>
      </c>
      <c r="C12" s="50">
        <f t="shared" si="1"/>
        <v>0.674214996627342</v>
      </c>
      <c r="D12" s="50">
        <f t="shared" si="0"/>
        <v>0.3022282833394013</v>
      </c>
      <c r="E12" s="42"/>
    </row>
    <row r="13" spans="1:5" ht="14.25">
      <c r="A13" s="35" t="s">
        <v>27</v>
      </c>
      <c r="B13" s="22">
        <v>21622</v>
      </c>
      <c r="C13" s="50">
        <f t="shared" si="1"/>
        <v>0.2976473989235026</v>
      </c>
      <c r="D13" s="50">
        <f t="shared" si="0"/>
        <v>0.1334254842551511</v>
      </c>
      <c r="E13" s="42"/>
    </row>
    <row r="14" spans="1:5" ht="28.5">
      <c r="A14" s="35" t="s">
        <v>28</v>
      </c>
      <c r="B14" s="22">
        <v>18953</v>
      </c>
      <c r="C14" s="50">
        <f t="shared" si="1"/>
        <v>0.26090607491430695</v>
      </c>
      <c r="D14" s="50">
        <f t="shared" si="0"/>
        <v>0.11695556392044577</v>
      </c>
      <c r="E14" s="42"/>
    </row>
    <row r="15" spans="1:5" ht="14.25">
      <c r="A15" s="35" t="s">
        <v>29</v>
      </c>
      <c r="B15" s="22">
        <v>23864</v>
      </c>
      <c r="C15" s="50">
        <f t="shared" si="1"/>
        <v>0.3285106617292788</v>
      </c>
      <c r="D15" s="50">
        <f t="shared" si="0"/>
        <v>0.14726046416912986</v>
      </c>
      <c r="E15" s="42"/>
    </row>
    <row r="16" spans="1:5" ht="14.25">
      <c r="A16" s="35" t="s">
        <v>30</v>
      </c>
      <c r="B16" s="49">
        <v>26919</v>
      </c>
      <c r="C16" s="50">
        <f t="shared" si="1"/>
        <v>0.37056564293875527</v>
      </c>
      <c r="D16" s="50">
        <f t="shared" si="0"/>
        <v>0.16611232127760672</v>
      </c>
      <c r="E16" s="42"/>
    </row>
    <row r="17" spans="1:5" ht="14.25" customHeight="1">
      <c r="A17" s="35" t="s">
        <v>31</v>
      </c>
      <c r="B17" s="49">
        <v>14579</v>
      </c>
      <c r="C17" s="50">
        <f t="shared" si="1"/>
        <v>0.20069380394532163</v>
      </c>
      <c r="D17" s="50">
        <f t="shared" si="0"/>
        <v>0.08996439436480658</v>
      </c>
      <c r="E17" s="42"/>
    </row>
    <row r="18" spans="1:4" ht="14.25">
      <c r="A18" s="35"/>
      <c r="B18" s="48"/>
      <c r="C18" s="48"/>
      <c r="D18" s="42"/>
    </row>
    <row r="19" spans="1:4" ht="14.25">
      <c r="A19" s="36"/>
      <c r="B19" s="73"/>
      <c r="C19" s="73"/>
      <c r="D19" s="74"/>
    </row>
    <row r="20" spans="1:9" ht="14.25">
      <c r="A20" s="37" t="s">
        <v>12</v>
      </c>
      <c r="B20" s="43">
        <v>15187</v>
      </c>
      <c r="C20" s="43"/>
      <c r="D20" s="71">
        <f aca="true" t="shared" si="2" ref="D20:D32">B20/B$20</f>
        <v>1</v>
      </c>
      <c r="I20" s="42"/>
    </row>
    <row r="21" spans="1:5" ht="28.5">
      <c r="A21" s="34" t="s">
        <v>32</v>
      </c>
      <c r="B21" s="57">
        <v>9100</v>
      </c>
      <c r="C21" s="50">
        <f aca="true" t="shared" si="3" ref="C21:C32">B21/B$21</f>
        <v>1</v>
      </c>
      <c r="D21" s="50">
        <f t="shared" si="2"/>
        <v>0.5991966813722263</v>
      </c>
      <c r="E21" s="42"/>
    </row>
    <row r="22" spans="1:5" ht="14.25">
      <c r="A22" s="35" t="s">
        <v>21</v>
      </c>
      <c r="B22" s="48">
        <v>1257</v>
      </c>
      <c r="C22" s="50">
        <f t="shared" si="3"/>
        <v>0.13813186813186812</v>
      </c>
      <c r="D22" s="50">
        <f t="shared" si="2"/>
        <v>0.08276815697636136</v>
      </c>
      <c r="E22" s="42"/>
    </row>
    <row r="23" spans="1:5" ht="14.25">
      <c r="A23" s="35" t="s">
        <v>22</v>
      </c>
      <c r="B23" s="22">
        <v>1708</v>
      </c>
      <c r="C23" s="50">
        <f t="shared" si="3"/>
        <v>0.18769230769230769</v>
      </c>
      <c r="D23" s="50">
        <f t="shared" si="2"/>
        <v>0.11246460788832555</v>
      </c>
      <c r="E23" s="42"/>
    </row>
    <row r="24" spans="1:5" ht="14.25">
      <c r="A24" s="35" t="s">
        <v>23</v>
      </c>
      <c r="B24" s="22">
        <v>2895</v>
      </c>
      <c r="C24" s="50">
        <f t="shared" si="3"/>
        <v>0.3181318681318681</v>
      </c>
      <c r="D24" s="50">
        <f t="shared" si="2"/>
        <v>0.19062355962336208</v>
      </c>
      <c r="E24" s="42"/>
    </row>
    <row r="25" spans="1:5" ht="14.25">
      <c r="A25" s="35" t="s">
        <v>24</v>
      </c>
      <c r="B25" s="22">
        <v>341</v>
      </c>
      <c r="C25" s="50">
        <f t="shared" si="3"/>
        <v>0.037472527472527474</v>
      </c>
      <c r="D25" s="50">
        <f t="shared" si="2"/>
        <v>0.02245341410416804</v>
      </c>
      <c r="E25" s="42"/>
    </row>
    <row r="26" spans="1:5" ht="14.25">
      <c r="A26" s="35" t="s">
        <v>25</v>
      </c>
      <c r="B26" s="22">
        <v>5548</v>
      </c>
      <c r="C26" s="50">
        <f t="shared" si="3"/>
        <v>0.6096703296703296</v>
      </c>
      <c r="D26" s="50">
        <f t="shared" si="2"/>
        <v>0.36531243826957266</v>
      </c>
      <c r="E26" s="42"/>
    </row>
    <row r="27" spans="1:5" ht="14.25">
      <c r="A27" s="35" t="s">
        <v>26</v>
      </c>
      <c r="B27" s="22">
        <v>5953</v>
      </c>
      <c r="C27" s="50">
        <f t="shared" si="3"/>
        <v>0.6541758241758242</v>
      </c>
      <c r="D27" s="50">
        <f t="shared" si="2"/>
        <v>0.39197998288009483</v>
      </c>
      <c r="E27" s="42"/>
    </row>
    <row r="28" spans="1:5" ht="14.25">
      <c r="A28" s="35" t="s">
        <v>27</v>
      </c>
      <c r="B28" s="22">
        <v>2742</v>
      </c>
      <c r="C28" s="50">
        <f t="shared" si="3"/>
        <v>0.30131868131868134</v>
      </c>
      <c r="D28" s="50">
        <f t="shared" si="2"/>
        <v>0.18054915388160928</v>
      </c>
      <c r="E28" s="42"/>
    </row>
    <row r="29" spans="1:5" ht="28.5">
      <c r="A29" s="35" t="s">
        <v>28</v>
      </c>
      <c r="B29" s="22">
        <v>2202</v>
      </c>
      <c r="C29" s="50">
        <f t="shared" si="3"/>
        <v>0.24197802197802198</v>
      </c>
      <c r="D29" s="50">
        <f t="shared" si="2"/>
        <v>0.1449924277342464</v>
      </c>
      <c r="E29" s="42"/>
    </row>
    <row r="30" spans="1:5" ht="14.25">
      <c r="A30" s="35" t="s">
        <v>29</v>
      </c>
      <c r="B30" s="48">
        <v>2944</v>
      </c>
      <c r="C30" s="50">
        <f t="shared" si="3"/>
        <v>0.32351648351648354</v>
      </c>
      <c r="D30" s="50">
        <f t="shared" si="2"/>
        <v>0.19385000329228946</v>
      </c>
      <c r="E30" s="42"/>
    </row>
    <row r="31" spans="1:5" ht="14.25">
      <c r="A31" s="35" t="s">
        <v>30</v>
      </c>
      <c r="B31" s="48">
        <v>4637</v>
      </c>
      <c r="C31" s="50">
        <f t="shared" si="3"/>
        <v>0.5095604395604396</v>
      </c>
      <c r="D31" s="50">
        <f t="shared" si="2"/>
        <v>0.30532692434318826</v>
      </c>
      <c r="E31" s="42"/>
    </row>
    <row r="32" spans="1:5" ht="14.25" customHeight="1">
      <c r="A32" s="35" t="s">
        <v>31</v>
      </c>
      <c r="B32" s="49">
        <v>1893</v>
      </c>
      <c r="C32" s="50">
        <f t="shared" si="3"/>
        <v>0.20802197802197803</v>
      </c>
      <c r="D32" s="50">
        <f t="shared" si="2"/>
        <v>0.12464607888325542</v>
      </c>
      <c r="E32" s="42"/>
    </row>
    <row r="33" spans="1:4" ht="14.25">
      <c r="A33" s="75"/>
      <c r="B33" s="48"/>
      <c r="C33" s="48"/>
      <c r="D33" s="42"/>
    </row>
  </sheetData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26" sqref="A26"/>
    </sheetView>
  </sheetViews>
  <sheetFormatPr defaultColWidth="8.796875" defaultRowHeight="15"/>
  <cols>
    <col min="1" max="1" width="51.8984375" style="30" customWidth="1"/>
    <col min="2" max="2" width="10.5" style="22" customWidth="1"/>
    <col min="3" max="4" width="11" style="30" customWidth="1"/>
    <col min="5" max="16384" width="9" style="30" customWidth="1"/>
  </cols>
  <sheetData>
    <row r="1" ht="14.25">
      <c r="A1" s="41" t="s">
        <v>0</v>
      </c>
    </row>
    <row r="3" ht="14.25">
      <c r="A3" s="1" t="s">
        <v>33</v>
      </c>
    </row>
    <row r="4" spans="1:4" ht="57">
      <c r="A4" s="15"/>
      <c r="B4" s="2" t="s">
        <v>1</v>
      </c>
      <c r="C4" s="3" t="s">
        <v>2</v>
      </c>
      <c r="D4" s="3" t="s">
        <v>3</v>
      </c>
    </row>
    <row r="5" spans="1:4" ht="15">
      <c r="A5" s="4" t="s">
        <v>34</v>
      </c>
      <c r="B5" s="60">
        <v>5126</v>
      </c>
      <c r="C5" s="61">
        <f>$B5/B$5</f>
        <v>1</v>
      </c>
      <c r="D5" s="62">
        <f>$B5/B$5</f>
        <v>1</v>
      </c>
    </row>
    <row r="6" spans="1:4" s="42" customFormat="1" ht="14.25">
      <c r="A6" s="5" t="s">
        <v>35</v>
      </c>
      <c r="B6" s="63">
        <v>465</v>
      </c>
      <c r="C6" s="64">
        <f>$B6/B$5</f>
        <v>0.0907140070230199</v>
      </c>
      <c r="D6" s="64">
        <f>$B6/B$5</f>
        <v>0.0907140070230199</v>
      </c>
    </row>
    <row r="7" spans="1:4" ht="14.25">
      <c r="A7" s="5" t="s">
        <v>36</v>
      </c>
      <c r="B7" s="63">
        <v>917</v>
      </c>
      <c r="C7" s="64">
        <f>$B7/B$5</f>
        <v>0.17889192352711666</v>
      </c>
      <c r="D7" s="64"/>
    </row>
    <row r="8" spans="1:4" ht="14.25">
      <c r="A8" s="6" t="s">
        <v>37</v>
      </c>
      <c r="B8" s="65">
        <v>523</v>
      </c>
      <c r="C8" s="66"/>
      <c r="D8" s="67">
        <f>$B8/B$5</f>
        <v>0.10202887241513851</v>
      </c>
    </row>
    <row r="9" spans="1:4" ht="14.25">
      <c r="A9" s="6" t="s">
        <v>38</v>
      </c>
      <c r="B9" s="65">
        <v>280</v>
      </c>
      <c r="C9" s="66"/>
      <c r="D9" s="67">
        <f>$B9/B$5</f>
        <v>0.05462348809988295</v>
      </c>
    </row>
    <row r="10" spans="1:4" ht="14.25">
      <c r="A10" s="6" t="s">
        <v>39</v>
      </c>
      <c r="B10" s="65">
        <f>B7-B8-B9</f>
        <v>114</v>
      </c>
      <c r="C10" s="66"/>
      <c r="D10" s="67">
        <f>$B10/B$5</f>
        <v>0.0222395630120952</v>
      </c>
    </row>
    <row r="11" spans="1:4" ht="14.25">
      <c r="A11" s="5" t="s">
        <v>40</v>
      </c>
      <c r="B11" s="63">
        <v>3320</v>
      </c>
      <c r="C11" s="66">
        <f>$B11/B$5</f>
        <v>0.6476785017557549</v>
      </c>
      <c r="D11" s="66"/>
    </row>
    <row r="12" spans="1:4" ht="14.25">
      <c r="A12" s="6" t="s">
        <v>41</v>
      </c>
      <c r="B12" s="65">
        <v>140</v>
      </c>
      <c r="C12" s="66"/>
      <c r="D12" s="67">
        <f>$B12/B$5</f>
        <v>0.027311744049941473</v>
      </c>
    </row>
    <row r="13" spans="1:4" ht="14.25">
      <c r="A13" s="6" t="s">
        <v>42</v>
      </c>
      <c r="B13" s="65">
        <v>2493</v>
      </c>
      <c r="C13" s="66"/>
      <c r="D13" s="67">
        <f>$B13/B$5</f>
        <v>0.48634412797502924</v>
      </c>
    </row>
    <row r="14" spans="1:4" ht="14.25">
      <c r="A14" s="6" t="s">
        <v>39</v>
      </c>
      <c r="B14" s="65">
        <f>B11-B12-B13</f>
        <v>687</v>
      </c>
      <c r="C14" s="66"/>
      <c r="D14" s="67">
        <f>$B14/B$5</f>
        <v>0.13402262973078424</v>
      </c>
    </row>
    <row r="15" spans="1:4" ht="14.25">
      <c r="A15" s="5" t="s">
        <v>43</v>
      </c>
      <c r="B15" s="68">
        <v>424</v>
      </c>
      <c r="C15" s="66">
        <f>$B15/B$5</f>
        <v>0.08271556769410847</v>
      </c>
      <c r="D15" s="66">
        <f>$B15/B$5</f>
        <v>0.08271556769410847</v>
      </c>
    </row>
    <row r="16" spans="1:4" ht="14.25">
      <c r="A16" s="5"/>
      <c r="C16" s="50"/>
      <c r="D16" s="42"/>
    </row>
    <row r="17" spans="1:4" ht="14.25">
      <c r="A17" s="5"/>
      <c r="C17" s="50"/>
      <c r="D17" s="42"/>
    </row>
    <row r="18" spans="1:4" ht="14.25">
      <c r="A18" s="5"/>
      <c r="C18" s="50"/>
      <c r="D18" s="42"/>
    </row>
    <row r="19" spans="1:4" ht="14.25">
      <c r="A19" s="5"/>
      <c r="C19" s="50"/>
      <c r="D19" s="42"/>
    </row>
    <row r="20" spans="1:4" ht="14.25">
      <c r="A20" s="5"/>
      <c r="C20" s="50"/>
      <c r="D20" s="42"/>
    </row>
    <row r="21" spans="1:4" ht="14.25">
      <c r="A21" s="5"/>
      <c r="C21" s="50"/>
      <c r="D21" s="42"/>
    </row>
    <row r="22" spans="1:4" ht="14.25">
      <c r="A22" s="7"/>
      <c r="C22" s="50"/>
      <c r="D22" s="42"/>
    </row>
    <row r="23" spans="1:4" ht="14.25">
      <c r="A23" s="5"/>
      <c r="B23" s="48"/>
      <c r="C23" s="50"/>
      <c r="D23" s="42"/>
    </row>
    <row r="24" spans="1:4" ht="14.25">
      <c r="A24" s="5"/>
      <c r="B24" s="48"/>
      <c r="C24" s="50"/>
      <c r="D24" s="42"/>
    </row>
    <row r="25" spans="1:4" ht="14.25" customHeight="1">
      <c r="A25" s="7"/>
      <c r="B25" s="49"/>
      <c r="C25" s="50"/>
      <c r="D25" s="42"/>
    </row>
    <row r="26" spans="1:3" ht="14.25">
      <c r="A26" s="42"/>
      <c r="B26" s="48"/>
      <c r="C26" s="4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8" sqref="B8"/>
    </sheetView>
  </sheetViews>
  <sheetFormatPr defaultColWidth="8.796875" defaultRowHeight="15"/>
  <cols>
    <col min="1" max="1" width="49.19921875" style="30" bestFit="1" customWidth="1"/>
    <col min="2" max="2" width="9" style="30" customWidth="1"/>
    <col min="3" max="3" width="11" style="30" customWidth="1"/>
    <col min="4" max="16384" width="9" style="30" customWidth="1"/>
  </cols>
  <sheetData>
    <row r="1" ht="14.25">
      <c r="A1" s="41" t="s">
        <v>0</v>
      </c>
    </row>
    <row r="3" ht="14.25">
      <c r="A3" s="1" t="s">
        <v>44</v>
      </c>
    </row>
    <row r="4" spans="1:2" ht="14.25">
      <c r="A4" s="15"/>
      <c r="B4" s="30" t="s">
        <v>1</v>
      </c>
    </row>
    <row r="5" spans="1:2" ht="14.25">
      <c r="A5" s="8" t="s">
        <v>45</v>
      </c>
      <c r="B5" s="51">
        <v>71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29" sqref="C29"/>
    </sheetView>
  </sheetViews>
  <sheetFormatPr defaultColWidth="8.796875" defaultRowHeight="15"/>
  <cols>
    <col min="1" max="1" width="39.59765625" style="30" customWidth="1"/>
    <col min="2" max="2" width="9" style="30" customWidth="1"/>
    <col min="3" max="3" width="11" style="30" customWidth="1"/>
    <col min="4" max="4" width="9" style="30" customWidth="1"/>
    <col min="5" max="5" width="11.5" style="30" customWidth="1"/>
    <col min="6" max="6" width="8.5" style="30" customWidth="1"/>
    <col min="7" max="7" width="9" style="30" customWidth="1"/>
    <col min="8" max="8" width="8.19921875" style="30" customWidth="1"/>
    <col min="9" max="9" width="7.59765625" style="30" customWidth="1"/>
    <col min="10" max="10" width="12" style="30" bestFit="1" customWidth="1"/>
    <col min="11" max="16384" width="9" style="30" customWidth="1"/>
  </cols>
  <sheetData>
    <row r="1" spans="1:3" ht="14.25">
      <c r="A1" s="41" t="s">
        <v>46</v>
      </c>
      <c r="B1" s="77"/>
      <c r="C1" s="77"/>
    </row>
    <row r="3" spans="1:10" ht="14.25">
      <c r="A3" s="1" t="s">
        <v>93</v>
      </c>
      <c r="E3" s="42"/>
      <c r="F3" s="15"/>
      <c r="G3" s="15"/>
      <c r="H3" s="15"/>
      <c r="I3" s="15"/>
      <c r="J3" s="15"/>
    </row>
    <row r="4" spans="1:10" ht="47.25" customHeight="1">
      <c r="A4" s="1"/>
      <c r="E4" s="59"/>
      <c r="F4" s="86" t="s">
        <v>47</v>
      </c>
      <c r="G4" s="87"/>
      <c r="H4" s="86" t="s">
        <v>109</v>
      </c>
      <c r="I4" s="88"/>
      <c r="J4" s="87"/>
    </row>
    <row r="5" spans="1:11" ht="45.75" customHeight="1">
      <c r="A5" s="15"/>
      <c r="B5" s="15" t="s">
        <v>48</v>
      </c>
      <c r="C5" s="15" t="s">
        <v>49</v>
      </c>
      <c r="D5" s="15" t="s">
        <v>50</v>
      </c>
      <c r="E5" s="25" t="s">
        <v>51</v>
      </c>
      <c r="F5" s="15" t="s">
        <v>49</v>
      </c>
      <c r="G5" s="26" t="s">
        <v>50</v>
      </c>
      <c r="H5" s="27" t="s">
        <v>49</v>
      </c>
      <c r="I5" s="15" t="s">
        <v>50</v>
      </c>
      <c r="J5" s="25" t="s">
        <v>51</v>
      </c>
      <c r="K5" s="42"/>
    </row>
    <row r="6" spans="1:10" ht="14.25">
      <c r="A6" s="13" t="s">
        <v>52</v>
      </c>
      <c r="B6" s="48">
        <v>14798</v>
      </c>
      <c r="C6" s="48">
        <v>14158</v>
      </c>
      <c r="D6" s="48">
        <v>220</v>
      </c>
      <c r="E6" s="78">
        <f>B6-C6-D6</f>
        <v>420</v>
      </c>
      <c r="F6" s="45">
        <f aca="true" t="shared" si="0" ref="F6:G8">C6/($C6+$D6)</f>
        <v>0.9846988454583391</v>
      </c>
      <c r="G6" s="80">
        <f t="shared" si="0"/>
        <v>0.015301154541660872</v>
      </c>
      <c r="H6" s="45">
        <f aca="true" t="shared" si="1" ref="H6:J8">C6/($B6)</f>
        <v>0.956750912285444</v>
      </c>
      <c r="I6" s="45">
        <f t="shared" si="1"/>
        <v>0.014866873901878632</v>
      </c>
      <c r="J6" s="80">
        <f t="shared" si="1"/>
        <v>0.02838221381267739</v>
      </c>
    </row>
    <row r="7" spans="1:10" ht="14.25">
      <c r="A7" s="5" t="s">
        <v>53</v>
      </c>
      <c r="B7" s="22">
        <v>9534</v>
      </c>
      <c r="C7" s="22">
        <v>9050</v>
      </c>
      <c r="D7" s="22">
        <v>173</v>
      </c>
      <c r="E7" s="78">
        <f>B7-C7-D7</f>
        <v>311</v>
      </c>
      <c r="F7" s="45">
        <f t="shared" si="0"/>
        <v>0.9812425458093895</v>
      </c>
      <c r="G7" s="81">
        <f t="shared" si="0"/>
        <v>0.01875745419061043</v>
      </c>
      <c r="H7" s="45">
        <f t="shared" si="1"/>
        <v>0.9492343192783721</v>
      </c>
      <c r="I7" s="45">
        <f t="shared" si="1"/>
        <v>0.01814558422487938</v>
      </c>
      <c r="J7" s="81">
        <f t="shared" si="1"/>
        <v>0.03262009649674848</v>
      </c>
    </row>
    <row r="8" spans="1:10" ht="14.25">
      <c r="A8" s="28" t="s">
        <v>54</v>
      </c>
      <c r="B8" s="20">
        <v>37197</v>
      </c>
      <c r="C8" s="20">
        <v>35120</v>
      </c>
      <c r="D8" s="20">
        <v>96</v>
      </c>
      <c r="E8" s="79">
        <f>B8-C8-D8</f>
        <v>1981</v>
      </c>
      <c r="F8" s="44">
        <f t="shared" si="0"/>
        <v>0.9972739663789186</v>
      </c>
      <c r="G8" s="82">
        <f t="shared" si="0"/>
        <v>0.0027260336210813267</v>
      </c>
      <c r="H8" s="44">
        <f t="shared" si="1"/>
        <v>0.9441621636153453</v>
      </c>
      <c r="I8" s="44">
        <f t="shared" si="1"/>
        <v>0.002580853294620534</v>
      </c>
      <c r="J8" s="82">
        <f t="shared" si="1"/>
        <v>0.05325698309003414</v>
      </c>
    </row>
    <row r="9" spans="1:10" ht="14.25">
      <c r="A9" s="29"/>
      <c r="B9" s="43"/>
      <c r="C9" s="43"/>
      <c r="D9" s="43"/>
      <c r="E9" s="43"/>
      <c r="F9" s="51"/>
      <c r="G9" s="83"/>
      <c r="H9" s="51"/>
      <c r="I9" s="51"/>
      <c r="J9" s="83"/>
    </row>
    <row r="10" spans="1:10" ht="14.25">
      <c r="A10" s="13" t="s">
        <v>55</v>
      </c>
      <c r="B10" s="48">
        <v>356</v>
      </c>
      <c r="C10" s="48">
        <v>328</v>
      </c>
      <c r="D10" s="48">
        <v>6</v>
      </c>
      <c r="E10" s="78">
        <f>B10-C10-D10</f>
        <v>22</v>
      </c>
      <c r="F10" s="45">
        <f>C10/($C10+$D10)</f>
        <v>0.9820359281437125</v>
      </c>
      <c r="G10" s="81">
        <f>D10/($C10+$D10)</f>
        <v>0.017964071856287425</v>
      </c>
      <c r="H10" s="45">
        <f aca="true" t="shared" si="2" ref="H10:J11">C10/($B10)</f>
        <v>0.9213483146067416</v>
      </c>
      <c r="I10" s="45">
        <f t="shared" si="2"/>
        <v>0.016853932584269662</v>
      </c>
      <c r="J10" s="81">
        <f t="shared" si="2"/>
        <v>0.06179775280898876</v>
      </c>
    </row>
    <row r="11" spans="1:10" ht="14.25">
      <c r="A11" s="28" t="s">
        <v>56</v>
      </c>
      <c r="B11" s="20">
        <v>628</v>
      </c>
      <c r="C11" s="20">
        <v>605</v>
      </c>
      <c r="D11" s="20">
        <v>4</v>
      </c>
      <c r="E11" s="79">
        <f>B11-C11-D11</f>
        <v>19</v>
      </c>
      <c r="F11" s="44">
        <f>C11/($C11+$D11)</f>
        <v>0.993431855500821</v>
      </c>
      <c r="G11" s="82">
        <f>D11/($C11+$D11)</f>
        <v>0.006568144499178982</v>
      </c>
      <c r="H11" s="44">
        <f t="shared" si="2"/>
        <v>0.9633757961783439</v>
      </c>
      <c r="I11" s="44">
        <f t="shared" si="2"/>
        <v>0.006369426751592357</v>
      </c>
      <c r="J11" s="82">
        <f t="shared" si="2"/>
        <v>0.030254777070063694</v>
      </c>
    </row>
    <row r="12" spans="1:10" ht="14.25">
      <c r="A12" s="51"/>
      <c r="B12" s="43"/>
      <c r="C12" s="43"/>
      <c r="D12" s="43"/>
      <c r="E12" s="43"/>
      <c r="F12" s="51"/>
      <c r="G12" s="83"/>
      <c r="H12" s="51"/>
      <c r="I12" s="51"/>
      <c r="J12" s="83"/>
    </row>
    <row r="13" spans="1:10" ht="14.25">
      <c r="A13" s="13" t="s">
        <v>57</v>
      </c>
      <c r="B13" s="48">
        <v>59000</v>
      </c>
      <c r="C13" s="48">
        <v>57371</v>
      </c>
      <c r="D13" s="48">
        <v>435</v>
      </c>
      <c r="E13" s="78">
        <f>B13-C13-D13</f>
        <v>1194</v>
      </c>
      <c r="F13" s="45">
        <f aca="true" t="shared" si="3" ref="F13:G15">C13/($C13+$D13)</f>
        <v>0.9924748296024634</v>
      </c>
      <c r="G13" s="81">
        <f t="shared" si="3"/>
        <v>0.007525170397536588</v>
      </c>
      <c r="H13" s="45">
        <f aca="true" t="shared" si="4" ref="H13:J15">C13/($B13)</f>
        <v>0.9723898305084746</v>
      </c>
      <c r="I13" s="45">
        <f t="shared" si="4"/>
        <v>0.007372881355932203</v>
      </c>
      <c r="J13" s="81">
        <f t="shared" si="4"/>
        <v>0.02023728813559322</v>
      </c>
    </row>
    <row r="14" spans="1:10" ht="14.25">
      <c r="A14" s="5" t="s">
        <v>58</v>
      </c>
      <c r="B14" s="49">
        <v>93</v>
      </c>
      <c r="C14" s="49">
        <v>88</v>
      </c>
      <c r="D14" s="49">
        <v>2</v>
      </c>
      <c r="E14" s="78">
        <f>B14-C14-D14</f>
        <v>3</v>
      </c>
      <c r="F14" s="45">
        <f t="shared" si="3"/>
        <v>0.9777777777777777</v>
      </c>
      <c r="G14" s="81">
        <f t="shared" si="3"/>
        <v>0.022222222222222223</v>
      </c>
      <c r="H14" s="45">
        <f t="shared" si="4"/>
        <v>0.946236559139785</v>
      </c>
      <c r="I14" s="45">
        <f t="shared" si="4"/>
        <v>0.021505376344086023</v>
      </c>
      <c r="J14" s="81">
        <f t="shared" si="4"/>
        <v>0.03225806451612903</v>
      </c>
    </row>
    <row r="15" spans="1:10" ht="14.25">
      <c r="A15" s="28" t="s">
        <v>59</v>
      </c>
      <c r="B15" s="20">
        <v>16518</v>
      </c>
      <c r="C15" s="20">
        <v>15699</v>
      </c>
      <c r="D15" s="20">
        <v>111</v>
      </c>
      <c r="E15" s="79">
        <f>B15-C15-D15</f>
        <v>708</v>
      </c>
      <c r="F15" s="44">
        <f t="shared" si="3"/>
        <v>0.9929791271347248</v>
      </c>
      <c r="G15" s="82">
        <f t="shared" si="3"/>
        <v>0.007020872865275142</v>
      </c>
      <c r="H15" s="44">
        <f t="shared" si="4"/>
        <v>0.9504177261169633</v>
      </c>
      <c r="I15" s="44">
        <f t="shared" si="4"/>
        <v>0.006719941881583727</v>
      </c>
      <c r="J15" s="82">
        <f t="shared" si="4"/>
        <v>0.04286233200145296</v>
      </c>
    </row>
  </sheetData>
  <mergeCells count="2">
    <mergeCell ref="F4:G4"/>
    <mergeCell ref="H4:J4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6" sqref="E6"/>
    </sheetView>
  </sheetViews>
  <sheetFormatPr defaultColWidth="8.796875" defaultRowHeight="15"/>
  <cols>
    <col min="1" max="1" width="56.19921875" style="30" bestFit="1" customWidth="1"/>
    <col min="2" max="2" width="9" style="30" customWidth="1"/>
    <col min="3" max="3" width="11" style="30" customWidth="1"/>
    <col min="4" max="16384" width="9" style="30" customWidth="1"/>
  </cols>
  <sheetData>
    <row r="1" ht="14.25">
      <c r="A1" s="41" t="s">
        <v>46</v>
      </c>
    </row>
    <row r="3" ht="14.25">
      <c r="A3" s="1" t="s">
        <v>60</v>
      </c>
    </row>
    <row r="4" spans="1:2" ht="14.25">
      <c r="A4" s="20"/>
      <c r="B4" s="20" t="s">
        <v>1</v>
      </c>
    </row>
    <row r="5" spans="1:2" ht="14.25">
      <c r="A5" s="21" t="s">
        <v>61</v>
      </c>
      <c r="B5" s="43">
        <v>286</v>
      </c>
    </row>
    <row r="6" spans="1:2" ht="14.25">
      <c r="A6" s="22"/>
      <c r="B6" s="22"/>
    </row>
    <row r="7" spans="1:2" ht="15">
      <c r="A7" s="85" t="s">
        <v>62</v>
      </c>
      <c r="B7" s="85">
        <f>SUM(B8:B9)</f>
        <v>6618</v>
      </c>
    </row>
    <row r="8" spans="1:2" ht="14.25">
      <c r="A8" s="23" t="s">
        <v>104</v>
      </c>
      <c r="B8" s="57">
        <v>6408</v>
      </c>
    </row>
    <row r="9" spans="1:2" ht="14.25">
      <c r="A9" s="24" t="s">
        <v>63</v>
      </c>
      <c r="B9" s="20">
        <v>210</v>
      </c>
    </row>
    <row r="10" spans="1:2" ht="14.25">
      <c r="A10" s="22"/>
      <c r="B10" s="22"/>
    </row>
    <row r="11" spans="1:2" ht="14.25">
      <c r="A11" s="21" t="s">
        <v>64</v>
      </c>
      <c r="B11" s="43">
        <v>569</v>
      </c>
    </row>
    <row r="12" spans="1:2" ht="14.25">
      <c r="A12" s="22"/>
      <c r="B12" s="22"/>
    </row>
    <row r="13" spans="1:3" ht="14.25">
      <c r="A13" s="21" t="s">
        <v>65</v>
      </c>
      <c r="B13" s="43">
        <v>3</v>
      </c>
      <c r="C13" s="5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1" sqref="A21"/>
    </sheetView>
  </sheetViews>
  <sheetFormatPr defaultColWidth="8.796875" defaultRowHeight="15"/>
  <cols>
    <col min="1" max="1" width="54.59765625" style="30" customWidth="1"/>
    <col min="2" max="2" width="8.19921875" style="30" customWidth="1"/>
    <col min="3" max="3" width="11" style="30" customWidth="1"/>
    <col min="4" max="4" width="10.69921875" style="30" customWidth="1"/>
    <col min="5" max="16384" width="9" style="30" customWidth="1"/>
  </cols>
  <sheetData>
    <row r="1" ht="14.25">
      <c r="A1" s="41" t="s">
        <v>46</v>
      </c>
    </row>
    <row r="3" ht="14.25">
      <c r="A3" s="1" t="s">
        <v>94</v>
      </c>
    </row>
    <row r="4" spans="1:6" ht="65.25" customHeight="1">
      <c r="A4" s="15"/>
      <c r="B4" s="2" t="s">
        <v>1</v>
      </c>
      <c r="C4" s="19" t="s">
        <v>2</v>
      </c>
      <c r="D4" s="3" t="s">
        <v>3</v>
      </c>
      <c r="E4" s="42"/>
      <c r="F4" s="42"/>
    </row>
    <row r="5" spans="1:6" ht="15">
      <c r="A5" s="4" t="s">
        <v>66</v>
      </c>
      <c r="B5" s="53">
        <v>675</v>
      </c>
      <c r="C5" s="53"/>
      <c r="D5" s="54">
        <f>B5/B$5</f>
        <v>1</v>
      </c>
      <c r="E5" s="42"/>
      <c r="F5" s="42"/>
    </row>
    <row r="6" spans="1:6" ht="14.25">
      <c r="A6" s="5" t="s">
        <v>67</v>
      </c>
      <c r="B6" s="30">
        <v>591</v>
      </c>
      <c r="C6" s="45">
        <f>B6/(SUM(B$6:B$8))</f>
        <v>0.9148606811145511</v>
      </c>
      <c r="D6" s="50">
        <f>B6/B$5</f>
        <v>0.8755555555555555</v>
      </c>
      <c r="E6" s="42"/>
      <c r="F6" s="42"/>
    </row>
    <row r="7" spans="1:6" ht="14.25">
      <c r="A7" s="5" t="s">
        <v>68</v>
      </c>
      <c r="B7" s="30">
        <v>44</v>
      </c>
      <c r="C7" s="45">
        <f>B7/(SUM(B$6:B$8))</f>
        <v>0.06811145510835913</v>
      </c>
      <c r="D7" s="50">
        <f>B7/B$5</f>
        <v>0.06518518518518518</v>
      </c>
      <c r="E7" s="42"/>
      <c r="F7" s="42"/>
    </row>
    <row r="8" spans="1:6" ht="14.25">
      <c r="A8" s="5" t="s">
        <v>69</v>
      </c>
      <c r="B8" s="42">
        <v>11</v>
      </c>
      <c r="C8" s="45">
        <f>B8/(SUM(B$6:B$8))</f>
        <v>0.017027863777089782</v>
      </c>
      <c r="D8" s="50">
        <f>B8/B$5</f>
        <v>0.016296296296296295</v>
      </c>
      <c r="E8" s="42"/>
      <c r="F8" s="42"/>
    </row>
    <row r="9" spans="1:6" ht="14.25">
      <c r="A9" s="10" t="s">
        <v>39</v>
      </c>
      <c r="B9" s="55">
        <f>B5-SUM(B6:B8)</f>
        <v>29</v>
      </c>
      <c r="C9" s="55"/>
      <c r="D9" s="56">
        <f>B9/B$5</f>
        <v>0.04296296296296296</v>
      </c>
      <c r="E9" s="42"/>
      <c r="F9" s="42"/>
    </row>
    <row r="10" spans="5:6" ht="14.25">
      <c r="E10" s="42"/>
      <c r="F10" s="42"/>
    </row>
    <row r="11" spans="5:6" ht="14.25">
      <c r="E11" s="42"/>
      <c r="F11" s="42"/>
    </row>
    <row r="12" spans="5:6" ht="14.25">
      <c r="E12" s="42"/>
      <c r="F12" s="42"/>
    </row>
    <row r="13" spans="5:6" ht="14.25">
      <c r="E13" s="42"/>
      <c r="F13" s="4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2" sqref="A2"/>
    </sheetView>
  </sheetViews>
  <sheetFormatPr defaultColWidth="8.796875" defaultRowHeight="15"/>
  <cols>
    <col min="1" max="1" width="58.59765625" style="30" customWidth="1"/>
    <col min="2" max="2" width="9" style="30" customWidth="1"/>
    <col min="3" max="3" width="11" style="30" customWidth="1"/>
    <col min="4" max="4" width="13.69921875" style="30" customWidth="1"/>
    <col min="5" max="16384" width="9" style="30" customWidth="1"/>
  </cols>
  <sheetData>
    <row r="1" ht="14.25">
      <c r="A1" s="41" t="s">
        <v>46</v>
      </c>
    </row>
    <row r="3" spans="1:6" ht="14.25">
      <c r="A3" s="1" t="s">
        <v>95</v>
      </c>
      <c r="E3" s="42"/>
      <c r="F3" s="42"/>
    </row>
    <row r="4" spans="1:6" ht="14.25">
      <c r="A4" s="15"/>
      <c r="B4" s="15" t="s">
        <v>1</v>
      </c>
      <c r="C4" s="15" t="s">
        <v>70</v>
      </c>
      <c r="D4" s="42"/>
      <c r="E4" s="42"/>
      <c r="F4" s="42"/>
    </row>
    <row r="5" spans="1:6" ht="15">
      <c r="A5" s="4" t="s">
        <v>66</v>
      </c>
      <c r="B5" s="53">
        <v>675</v>
      </c>
      <c r="C5" s="84">
        <f aca="true" t="shared" si="0" ref="C5:C13">B5/B$5</f>
        <v>1</v>
      </c>
      <c r="E5" s="42"/>
      <c r="F5" s="42"/>
    </row>
    <row r="6" spans="1:6" ht="14.25">
      <c r="A6" s="5" t="s">
        <v>71</v>
      </c>
      <c r="B6" s="30">
        <v>51</v>
      </c>
      <c r="C6" s="45">
        <f t="shared" si="0"/>
        <v>0.07555555555555556</v>
      </c>
      <c r="D6" s="42"/>
      <c r="E6" s="42"/>
      <c r="F6" s="42"/>
    </row>
    <row r="7" spans="1:6" ht="14.25">
      <c r="A7" s="5" t="s">
        <v>72</v>
      </c>
      <c r="B7" s="30">
        <v>106</v>
      </c>
      <c r="C7" s="45">
        <f t="shared" si="0"/>
        <v>0.15703703703703703</v>
      </c>
      <c r="D7" s="42"/>
      <c r="E7" s="42"/>
      <c r="F7" s="42"/>
    </row>
    <row r="8" spans="1:6" ht="14.25">
      <c r="A8" s="5" t="s">
        <v>73</v>
      </c>
      <c r="B8" s="42">
        <v>91</v>
      </c>
      <c r="C8" s="45">
        <f t="shared" si="0"/>
        <v>0.1348148148148148</v>
      </c>
      <c r="D8" s="42"/>
      <c r="E8" s="42"/>
      <c r="F8" s="42"/>
    </row>
    <row r="9" spans="1:6" ht="14.25">
      <c r="A9" s="5" t="s">
        <v>74</v>
      </c>
      <c r="B9" s="17">
        <v>23</v>
      </c>
      <c r="C9" s="45">
        <f t="shared" si="0"/>
        <v>0.034074074074074076</v>
      </c>
      <c r="D9" s="42"/>
      <c r="E9" s="42"/>
      <c r="F9" s="42"/>
    </row>
    <row r="10" spans="1:6" ht="14.25">
      <c r="A10" s="5" t="s">
        <v>75</v>
      </c>
      <c r="B10" s="17">
        <v>395</v>
      </c>
      <c r="C10" s="45">
        <f t="shared" si="0"/>
        <v>0.5851851851851851</v>
      </c>
      <c r="D10" s="42"/>
      <c r="E10" s="42"/>
      <c r="F10" s="42"/>
    </row>
    <row r="11" spans="1:6" ht="14.25">
      <c r="A11" s="18" t="s">
        <v>76</v>
      </c>
      <c r="B11" s="17">
        <v>52</v>
      </c>
      <c r="C11" s="45">
        <f t="shared" si="0"/>
        <v>0.07703703703703704</v>
      </c>
      <c r="D11" s="42"/>
      <c r="E11" s="42"/>
      <c r="F11" s="42"/>
    </row>
    <row r="12" spans="1:6" ht="14.25">
      <c r="A12" s="18" t="s">
        <v>77</v>
      </c>
      <c r="B12" s="17">
        <v>91</v>
      </c>
      <c r="C12" s="45">
        <f t="shared" si="0"/>
        <v>0.1348148148148148</v>
      </c>
      <c r="D12" s="42"/>
      <c r="E12" s="42"/>
      <c r="F12" s="42"/>
    </row>
    <row r="13" spans="1:6" ht="14.25">
      <c r="A13" s="14" t="s">
        <v>78</v>
      </c>
      <c r="B13" s="15">
        <v>92</v>
      </c>
      <c r="C13" s="44">
        <f t="shared" si="0"/>
        <v>0.1362962962962963</v>
      </c>
      <c r="D13" s="42"/>
      <c r="E13" s="42"/>
      <c r="F13" s="42"/>
    </row>
    <row r="14" spans="4:6" ht="14.25">
      <c r="D14" s="42"/>
      <c r="E14" s="42"/>
      <c r="F14" s="42"/>
    </row>
    <row r="15" spans="5:6" ht="14.25">
      <c r="E15" s="42"/>
      <c r="F15" s="42"/>
    </row>
    <row r="16" spans="5:6" ht="14.25">
      <c r="E16" s="42"/>
      <c r="F16" s="42"/>
    </row>
    <row r="17" spans="5:6" ht="14.25">
      <c r="E17" s="42"/>
      <c r="F17" s="4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Bulletin Aggregate Tables</dc:title>
  <dc:subject/>
  <dc:creator>DCMS</dc:creator>
  <cp:keywords>"Statistics", "Licensing", "Alcohol", "Entertainment", "Late Night Refreshment", "Statistical Bulletin"</cp:keywords>
  <dc:description/>
  <cp:lastModifiedBy>DCMS</cp:lastModifiedBy>
  <cp:lastPrinted>2007-11-06T12:56:42Z</cp:lastPrinted>
  <dcterms:created xsi:type="dcterms:W3CDTF">2007-11-05T11:54:52Z</dcterms:created>
  <dcterms:modified xsi:type="dcterms:W3CDTF">2008-10-13T09:22:40Z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