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3375" windowWidth="13275" windowHeight="9060" tabRatio="728" activeTab="0"/>
  </bookViews>
  <sheets>
    <sheet name="Table A" sheetId="1" r:id="rId1"/>
    <sheet name="Table B" sheetId="2" r:id="rId2"/>
    <sheet name="Historical Time Series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a 8b 8c" sheetId="11" r:id="rId11"/>
    <sheet name="Table 9" sheetId="12" r:id="rId12"/>
    <sheet name="Table 10" sheetId="13" r:id="rId13"/>
    <sheet name="Table 11" sheetId="14" r:id="rId14"/>
    <sheet name="Table 12" sheetId="15" r:id="rId15"/>
    <sheet name="Table 13" sheetId="16" r:id="rId16"/>
  </sheets>
  <definedNames/>
  <calcPr fullCalcOnLoad="1"/>
</workbook>
</file>

<file path=xl/sharedStrings.xml><?xml version="1.0" encoding="utf-8"?>
<sst xmlns="http://schemas.openxmlformats.org/spreadsheetml/2006/main" count="253" uniqueCount="159">
  <si>
    <t>Total</t>
  </si>
  <si>
    <t>Percentage valid</t>
  </si>
  <si>
    <t>Total percentage (including unknown)</t>
  </si>
  <si>
    <t>Club Premises Certificates</t>
  </si>
  <si>
    <t xml:space="preserve">    On-sales or supply of alcohol only</t>
  </si>
  <si>
    <t xml:space="preserve">    Off-sales of alcohol only</t>
  </si>
  <si>
    <t xml:space="preserve">    Both on and off sales or supply of alcohol</t>
  </si>
  <si>
    <t xml:space="preserve">   Club Premises Certificates Selling Alcohol</t>
  </si>
  <si>
    <t>Percentage of entertainment licences</t>
  </si>
  <si>
    <t>Percentage of all licences</t>
  </si>
  <si>
    <t>Plays</t>
  </si>
  <si>
    <t>Films</t>
  </si>
  <si>
    <t>Indoor sporting events</t>
  </si>
  <si>
    <t>Boxing or wrestling</t>
  </si>
  <si>
    <t>Live music</t>
  </si>
  <si>
    <t>Recorded music</t>
  </si>
  <si>
    <t>Performance of dance</t>
  </si>
  <si>
    <t>Entertainment similar to live music, recorded music or dance</t>
  </si>
  <si>
    <t>Facilities for making music</t>
  </si>
  <si>
    <t>Facilities for dancing</t>
  </si>
  <si>
    <t>Facilities for entertainment similar to making music or dancing</t>
  </si>
  <si>
    <t>Club Premises Certificates with any regulated entertainment</t>
  </si>
  <si>
    <t>Premises with 24 hour alcohol licences</t>
  </si>
  <si>
    <t>Pubs, Bars and Nightclubs</t>
  </si>
  <si>
    <t>Supermarkets and Stores</t>
  </si>
  <si>
    <t>Large supermarkets</t>
  </si>
  <si>
    <t>Other convenience stores</t>
  </si>
  <si>
    <t>Hotel Bars</t>
  </si>
  <si>
    <t>Open 24 hours to guests and public</t>
  </si>
  <si>
    <t>Open 24 hours to guests only</t>
  </si>
  <si>
    <t>Other premises type</t>
  </si>
  <si>
    <t>Table 5: Number of Cumulative Impact Areas</t>
  </si>
  <si>
    <t>Number of Cumulative Impact Areas</t>
  </si>
  <si>
    <t>Applied</t>
  </si>
  <si>
    <t>Granted</t>
  </si>
  <si>
    <t>Refused</t>
  </si>
  <si>
    <t>Unknown / To Be Decided</t>
  </si>
  <si>
    <t>New Premises Licence</t>
  </si>
  <si>
    <t>Variation to Premises Licence</t>
  </si>
  <si>
    <t>New Club Premises Certificate</t>
  </si>
  <si>
    <t>Variation to Club Premises Certificate</t>
  </si>
  <si>
    <t>Number of applications that went to a committee hearing</t>
  </si>
  <si>
    <t>Personal Licence applications</t>
  </si>
  <si>
    <t>Completed reviews</t>
  </si>
  <si>
    <t>Club Premises Certificates - following application</t>
  </si>
  <si>
    <t>Percentage</t>
  </si>
  <si>
    <t>No action taken</t>
  </si>
  <si>
    <t>Operating hours modified</t>
  </si>
  <si>
    <t>Licensable activity partially restricted</t>
  </si>
  <si>
    <t>Licensable activity completely excluded</t>
  </si>
  <si>
    <t>Other conditions added or modified</t>
  </si>
  <si>
    <t>Designated Premises Supervisor removed (Premises Licences only)</t>
  </si>
  <si>
    <t>Licence or Certificate suspended</t>
  </si>
  <si>
    <t>Lapsed</t>
  </si>
  <si>
    <t>Premises Licences</t>
  </si>
  <si>
    <t>Withdrawn</t>
  </si>
  <si>
    <t>Revoked</t>
  </si>
  <si>
    <t>Forfeited</t>
  </si>
  <si>
    <t>Personal Licences</t>
  </si>
  <si>
    <t>Valid Temporary Event Notices given to Licensing Authority</t>
  </si>
  <si>
    <t>Temporary Event Notices withdrawn</t>
  </si>
  <si>
    <t>Temporary Event Notices received following modification with police consent</t>
  </si>
  <si>
    <t>Counter Notices given following police objection</t>
  </si>
  <si>
    <t>Table 6: Number of Licence Activity by outcome</t>
  </si>
  <si>
    <t>Table 9: Action taken following completed reviews</t>
  </si>
  <si>
    <t>Personal Licenses</t>
  </si>
  <si>
    <t xml:space="preserve">   Premises Licences Selling Alcohol</t>
  </si>
  <si>
    <t>Table 3: Number of Premises Licences and Club Premises Certificates by regulated entertainment type</t>
  </si>
  <si>
    <t>Premises Licences with any regulated entertainment</t>
  </si>
  <si>
    <t>Premises Licence/Club Premises Certificate applications</t>
  </si>
  <si>
    <t xml:space="preserve">Table 2: Number of Premises Licences and Club Premises Certificates by licensable activity </t>
  </si>
  <si>
    <t>Percentage totals including unknowns</t>
  </si>
  <si>
    <t>Licences not permitted to sell or supply alcohol</t>
  </si>
  <si>
    <t>Crime &amp; Disorder</t>
  </si>
  <si>
    <t>Protection of Children</t>
  </si>
  <si>
    <t>Public Nuisance</t>
  </si>
  <si>
    <t>Public Safety</t>
  </si>
  <si>
    <t>Note: more than one reason may apply to each review</t>
  </si>
  <si>
    <t xml:space="preserve">Police </t>
  </si>
  <si>
    <t xml:space="preserve">Trading Standards Officers </t>
  </si>
  <si>
    <t xml:space="preserve">Environmental Health Officers </t>
  </si>
  <si>
    <t>Other Responsible Authorities or Interested Parties</t>
  </si>
  <si>
    <t>Total number of applications for expedited reviews</t>
  </si>
  <si>
    <t>Number of expedited review applications withdrawn or rejected</t>
  </si>
  <si>
    <t>Number of cases where no interim steps were taken</t>
  </si>
  <si>
    <t xml:space="preserve">Number of cases where interim steps were taken </t>
  </si>
  <si>
    <t xml:space="preserve">   Operating hours modified </t>
  </si>
  <si>
    <t xml:space="preserve">   Licensable activity partially restricted </t>
  </si>
  <si>
    <t xml:space="preserve">   Licensable activity completely excluded </t>
  </si>
  <si>
    <t xml:space="preserve">   Other conditions added or modified </t>
  </si>
  <si>
    <t xml:space="preserve">   Designated Premises Supervisor removed </t>
  </si>
  <si>
    <t xml:space="preserve">   Licence suspended </t>
  </si>
  <si>
    <t>Percentage of expedited reviews</t>
  </si>
  <si>
    <t>Percentage of expedited reviews where interim steps taken</t>
  </si>
  <si>
    <t>Surrendered</t>
  </si>
  <si>
    <t>Suspended by a court</t>
  </si>
  <si>
    <t>Closure notice</t>
  </si>
  <si>
    <t>Number of appeals against application decision</t>
  </si>
  <si>
    <t>Number of appeal against licence review decision</t>
  </si>
  <si>
    <t>Table 13: Number of Temporary Event Notices</t>
  </si>
  <si>
    <t xml:space="preserve">    On/off/both sales unspecified</t>
  </si>
  <si>
    <t xml:space="preserve">    On/both sales unspecified</t>
  </si>
  <si>
    <t>31st March 2008</t>
  </si>
  <si>
    <t>Premises Licences Off-sales or supply of alcohol only</t>
  </si>
  <si>
    <t>Premises Licences On-sales of alcohol only</t>
  </si>
  <si>
    <t>Premises Licences Both on and off sales or supply of alcohol</t>
  </si>
  <si>
    <t>Club Premises Certificates On-sales of alcohol only</t>
  </si>
  <si>
    <t>Club Premises Certificates Both on and off sales or supply of alcohol</t>
  </si>
  <si>
    <t>Estimated Percentage Change</t>
  </si>
  <si>
    <t>Premises Licences with live music provisions</t>
  </si>
  <si>
    <t>Club Premises Certificates with live music provisions</t>
  </si>
  <si>
    <t>of which: Pubs, Bars and Nightclubs</t>
  </si>
  <si>
    <t xml:space="preserve">               Supermarkets and Stores</t>
  </si>
  <si>
    <t xml:space="preserve">               Hotel Bars</t>
  </si>
  <si>
    <t xml:space="preserve">               Other premises type</t>
  </si>
  <si>
    <t>MODELLED ESTIMATED TOTALS FOR ENGLAND AND WALES</t>
  </si>
  <si>
    <t>Total number of completed reviews</t>
  </si>
  <si>
    <t>Premises Licences with recorded music provisions</t>
  </si>
  <si>
    <t>Club Premises Certificates with recorded music provisions</t>
  </si>
  <si>
    <t>31st March 2009</t>
  </si>
  <si>
    <t>Percentage valid where decision known</t>
  </si>
  <si>
    <t>Local Residents</t>
  </si>
  <si>
    <t xml:space="preserve">Table A: Modelled Estimates for Key Statistics March 2010 and Estimated Change </t>
  </si>
  <si>
    <t>31st March 2010</t>
  </si>
  <si>
    <t>Change Since 31st March 2009</t>
  </si>
  <si>
    <t>Table B: Modelled Estimates for Key Statistics, March 2008, March 2009, March 2010</t>
  </si>
  <si>
    <t>NUMBER OF LICENCES IN FORCE ON 31 MARCH 2010</t>
  </si>
  <si>
    <t>LICENCE ACTIVITY BETWEEN 1 APRIL 2009 AND 31 MARCH 2010</t>
  </si>
  <si>
    <t>Table 7: Number of applications that went to a committee hearing</t>
  </si>
  <si>
    <t>Table 1: Number of Premises Licences, Club Premises Certificates and Personal Licences</t>
  </si>
  <si>
    <t>Table 8a: Number of completed reviews by type of licence - England and Wales in 2009/10</t>
  </si>
  <si>
    <t>Table 8b: Reason for completed review - England and Wales in 2009/10</t>
  </si>
  <si>
    <t>Table 8c - Number of completed reviews instigated by each Responsible Authority - England and Wales in 2009/10</t>
  </si>
  <si>
    <t xml:space="preserve">Table 4: Number of Premises with 24 hour alcohol licences by premises type </t>
  </si>
  <si>
    <t>Premises type unknown</t>
  </si>
  <si>
    <t>Minor Variations to Licence or Certificate</t>
  </si>
  <si>
    <t>Remove DPS Mandatory Condition (Community Premises)</t>
  </si>
  <si>
    <t xml:space="preserve">   of which Minor Variations to Add or Amend Live Music Provisions</t>
  </si>
  <si>
    <t>DPS mandatory condition reinstated (Community Premises)</t>
  </si>
  <si>
    <t xml:space="preserve">   Licence revoked or Club Premises Certificate withdrawn</t>
  </si>
  <si>
    <t xml:space="preserve">   DPS mandatory condition reinstated</t>
  </si>
  <si>
    <t>Table 10: Number of Expedited review applications, applications withdrawn and interim steps taken - England and Wales in 2009/10</t>
  </si>
  <si>
    <t>Table 11: Number licences surrendered, lapsed, suspended, revoked, forfeited or withdrawn by licence type, 2009/10</t>
  </si>
  <si>
    <t>Any Premises Licences with Late Night Refreshment</t>
  </si>
  <si>
    <t>New Personal Licence</t>
  </si>
  <si>
    <t>Transfer of Premises Licence</t>
  </si>
  <si>
    <t>Premises Licences (following application)</t>
  </si>
  <si>
    <t>Premises Licences (following application by police for expedited review)</t>
  </si>
  <si>
    <t>Premises Licences (following closure orders under S.161 of Act)</t>
  </si>
  <si>
    <t>Table 12: Number of appeals for England and Wales in 2009/10</t>
  </si>
  <si>
    <t>LIQOUR LICENSING STATISTICS HISTORICAL TIME SERIES</t>
  </si>
  <si>
    <t>On-licences</t>
  </si>
  <si>
    <t>Off-licences</t>
  </si>
  <si>
    <t>Registered clubs</t>
  </si>
  <si>
    <t xml:space="preserve">Date </t>
  </si>
  <si>
    <t>Alcohol Permissions Not Reported</t>
  </si>
  <si>
    <t>Not reported</t>
  </si>
  <si>
    <t xml:space="preserve">   Not Reported</t>
  </si>
  <si>
    <t>Review type not reported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</si>
</sst>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.000%"/>
    <numFmt numFmtId="166" formatCode="0.0000%"/>
    <numFmt numFmtId="167" formatCode="\+#,###"/>
  </numFmts>
  <fonts count="46">
    <font>
      <sz val="12"/>
      <name val="Bliss"/>
      <family val="0"/>
    </font>
    <font>
      <u val="single"/>
      <sz val="10"/>
      <color indexed="36"/>
      <name val="Arial"/>
      <family val="2"/>
    </font>
    <font>
      <b/>
      <u val="single"/>
      <sz val="12"/>
      <color indexed="12"/>
      <name val="Times New Roman"/>
      <family val="1"/>
    </font>
    <font>
      <sz val="10"/>
      <name val="Arial"/>
      <family val="2"/>
    </font>
    <font>
      <sz val="8"/>
      <name val="Bliss"/>
      <family val="0"/>
    </font>
    <font>
      <u val="single"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9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left"/>
    </xf>
    <xf numFmtId="0" fontId="6" fillId="0" borderId="0" xfId="57" applyFont="1" applyFill="1" applyBorder="1" applyAlignment="1">
      <alignment horizontal="left" indent="1"/>
      <protection/>
    </xf>
    <xf numFmtId="0" fontId="8" fillId="0" borderId="0" xfId="57" applyFont="1" applyFill="1" applyBorder="1" applyAlignment="1">
      <alignment horizontal="left" indent="5"/>
      <protection/>
    </xf>
    <xf numFmtId="0" fontId="6" fillId="0" borderId="0" xfId="57" applyFont="1" applyFill="1" applyBorder="1" applyAlignment="1">
      <alignment horizontal="left" wrapText="1" indent="1"/>
      <protection/>
    </xf>
    <xf numFmtId="0" fontId="6" fillId="0" borderId="10" xfId="0" applyFont="1" applyBorder="1" applyAlignment="1">
      <alignment horizontal="left"/>
    </xf>
    <xf numFmtId="0" fontId="8" fillId="0" borderId="0" xfId="57" applyFont="1" applyFill="1" applyBorder="1" applyAlignment="1">
      <alignment horizontal="left" indent="1"/>
      <protection/>
    </xf>
    <xf numFmtId="0" fontId="8" fillId="0" borderId="10" xfId="57" applyFont="1" applyFill="1" applyBorder="1" applyAlignment="1">
      <alignment horizontal="left" indent="1"/>
      <protection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 horizontal="left" indent="1"/>
    </xf>
    <xf numFmtId="0" fontId="6" fillId="0" borderId="10" xfId="0" applyFont="1" applyBorder="1" applyAlignment="1">
      <alignment horizontal="left" indent="1"/>
    </xf>
    <xf numFmtId="0" fontId="6" fillId="0" borderId="10" xfId="0" applyFont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horizontal="left" indent="1"/>
    </xf>
    <xf numFmtId="3" fontId="6" fillId="0" borderId="10" xfId="0" applyNumberFormat="1" applyFont="1" applyBorder="1" applyAlignment="1">
      <alignment/>
    </xf>
    <xf numFmtId="3" fontId="6" fillId="0" borderId="0" xfId="0" applyNumberFormat="1" applyFont="1" applyAlignment="1">
      <alignment/>
    </xf>
    <xf numFmtId="3" fontId="6" fillId="0" borderId="12" xfId="0" applyNumberFormat="1" applyFont="1" applyBorder="1" applyAlignment="1">
      <alignment horizontal="left" indent="1"/>
    </xf>
    <xf numFmtId="3" fontId="6" fillId="0" borderId="10" xfId="0" applyNumberFormat="1" applyFont="1" applyBorder="1" applyAlignment="1">
      <alignment horizontal="left" indent="1"/>
    </xf>
    <xf numFmtId="0" fontId="6" fillId="0" borderId="10" xfId="57" applyFont="1" applyFill="1" applyBorder="1" applyAlignment="1">
      <alignment horizontal="left" indent="1"/>
      <protection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1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6" fillId="0" borderId="0" xfId="57" applyFont="1" applyFill="1" applyBorder="1" applyAlignment="1">
      <alignment horizontal="left" wrapText="1"/>
      <protection/>
    </xf>
    <xf numFmtId="0" fontId="6" fillId="0" borderId="10" xfId="57" applyFont="1" applyFill="1" applyBorder="1" applyAlignment="1">
      <alignment horizontal="left" wrapText="1"/>
      <protection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57" applyFont="1" applyFill="1" applyBorder="1" applyAlignment="1" applyProtection="1">
      <alignment horizontal="left" indent="1"/>
      <protection locked="0"/>
    </xf>
    <xf numFmtId="0" fontId="9" fillId="33" borderId="0" xfId="0" applyFont="1" applyFill="1" applyAlignment="1">
      <alignment/>
    </xf>
    <xf numFmtId="0" fontId="6" fillId="0" borderId="0" xfId="0" applyFont="1" applyBorder="1" applyAlignment="1">
      <alignment/>
    </xf>
    <xf numFmtId="3" fontId="6" fillId="0" borderId="11" xfId="0" applyNumberFormat="1" applyFont="1" applyBorder="1" applyAlignment="1">
      <alignment/>
    </xf>
    <xf numFmtId="9" fontId="6" fillId="0" borderId="10" xfId="60" applyFont="1" applyBorder="1" applyAlignment="1">
      <alignment/>
    </xf>
    <xf numFmtId="9" fontId="6" fillId="0" borderId="0" xfId="60" applyFont="1" applyAlignment="1">
      <alignment/>
    </xf>
    <xf numFmtId="9" fontId="6" fillId="0" borderId="0" xfId="60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>
      <alignment/>
    </xf>
    <xf numFmtId="9" fontId="6" fillId="0" borderId="0" xfId="60" applyFont="1" applyFill="1" applyBorder="1" applyAlignment="1">
      <alignment/>
    </xf>
    <xf numFmtId="0" fontId="6" fillId="0" borderId="11" xfId="0" applyFont="1" applyBorder="1" applyAlignment="1">
      <alignment/>
    </xf>
    <xf numFmtId="9" fontId="6" fillId="0" borderId="10" xfId="60" applyFont="1" applyFill="1" applyBorder="1" applyAlignment="1">
      <alignment/>
    </xf>
    <xf numFmtId="0" fontId="7" fillId="0" borderId="11" xfId="0" applyFont="1" applyBorder="1" applyAlignment="1">
      <alignment/>
    </xf>
    <xf numFmtId="9" fontId="7" fillId="0" borderId="10" xfId="60" applyFont="1" applyFill="1" applyBorder="1" applyAlignment="1">
      <alignment/>
    </xf>
    <xf numFmtId="0" fontId="8" fillId="0" borderId="10" xfId="0" applyFont="1" applyBorder="1" applyAlignment="1">
      <alignment/>
    </xf>
    <xf numFmtId="3" fontId="7" fillId="0" borderId="11" xfId="0" applyNumberFormat="1" applyFont="1" applyBorder="1" applyAlignment="1">
      <alignment horizontal="right"/>
    </xf>
    <xf numFmtId="9" fontId="7" fillId="0" borderId="10" xfId="60" applyFont="1" applyFill="1" applyBorder="1" applyAlignment="1">
      <alignment horizontal="right"/>
    </xf>
    <xf numFmtId="9" fontId="7" fillId="0" borderId="11" xfId="60" applyFont="1" applyFill="1" applyBorder="1" applyAlignment="1">
      <alignment horizontal="righ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9" fontId="6" fillId="0" borderId="0" xfId="6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0" fontId="6" fillId="0" borderId="10" xfId="0" applyFont="1" applyBorder="1" applyAlignment="1">
      <alignment wrapText="1"/>
    </xf>
    <xf numFmtId="9" fontId="6" fillId="0" borderId="11" xfId="60" applyFont="1" applyFill="1" applyBorder="1" applyAlignment="1">
      <alignment/>
    </xf>
    <xf numFmtId="9" fontId="6" fillId="0" borderId="12" xfId="6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Alignment="1">
      <alignment wrapText="1"/>
    </xf>
    <xf numFmtId="0" fontId="6" fillId="33" borderId="0" xfId="0" applyFont="1" applyFill="1" applyAlignment="1">
      <alignment/>
    </xf>
    <xf numFmtId="9" fontId="7" fillId="0" borderId="11" xfId="60" applyFont="1" applyBorder="1" applyAlignment="1">
      <alignment/>
    </xf>
    <xf numFmtId="3" fontId="7" fillId="0" borderId="0" xfId="0" applyNumberFormat="1" applyFont="1" applyAlignment="1">
      <alignment/>
    </xf>
    <xf numFmtId="0" fontId="8" fillId="0" borderId="0" xfId="0" applyFont="1" applyAlignment="1">
      <alignment/>
    </xf>
    <xf numFmtId="9" fontId="6" fillId="0" borderId="0" xfId="60" applyNumberFormat="1" applyFont="1" applyBorder="1" applyAlignment="1">
      <alignment/>
    </xf>
    <xf numFmtId="9" fontId="6" fillId="0" borderId="0" xfId="60" applyNumberFormat="1" applyFont="1" applyFill="1" applyBorder="1" applyAlignment="1">
      <alignment/>
    </xf>
    <xf numFmtId="0" fontId="7" fillId="0" borderId="0" xfId="0" applyFont="1" applyAlignment="1">
      <alignment horizontal="justify"/>
    </xf>
    <xf numFmtId="0" fontId="7" fillId="0" borderId="0" xfId="0" applyFont="1" applyBorder="1" applyAlignment="1">
      <alignment horizontal="justify"/>
    </xf>
    <xf numFmtId="0" fontId="0" fillId="0" borderId="0" xfId="0" applyBorder="1" applyAlignment="1">
      <alignment/>
    </xf>
    <xf numFmtId="0" fontId="10" fillId="0" borderId="0" xfId="0" applyFont="1" applyBorder="1" applyAlignment="1">
      <alignment horizontal="justify"/>
    </xf>
    <xf numFmtId="0" fontId="0" fillId="0" borderId="0" xfId="0" applyFont="1" applyAlignment="1">
      <alignment/>
    </xf>
    <xf numFmtId="0" fontId="6" fillId="0" borderId="0" xfId="0" applyFont="1" applyBorder="1" applyAlignment="1">
      <alignment vertical="top"/>
    </xf>
    <xf numFmtId="9" fontId="6" fillId="0" borderId="0" xfId="60" applyFont="1" applyBorder="1" applyAlignment="1">
      <alignment vertical="top" wrapText="1"/>
    </xf>
    <xf numFmtId="9" fontId="6" fillId="0" borderId="10" xfId="60" applyFont="1" applyBorder="1" applyAlignment="1">
      <alignment vertical="top" wrapText="1"/>
    </xf>
    <xf numFmtId="9" fontId="6" fillId="0" borderId="0" xfId="60" applyNumberFormat="1" applyFont="1" applyBorder="1" applyAlignment="1">
      <alignment vertical="top" wrapText="1"/>
    </xf>
    <xf numFmtId="0" fontId="8" fillId="0" borderId="10" xfId="0" applyFont="1" applyBorder="1" applyAlignment="1">
      <alignment horizontal="justify"/>
    </xf>
    <xf numFmtId="3" fontId="7" fillId="0" borderId="11" xfId="0" applyNumberFormat="1" applyFont="1" applyBorder="1" applyAlignment="1">
      <alignment/>
    </xf>
    <xf numFmtId="0" fontId="6" fillId="0" borderId="11" xfId="0" applyFont="1" applyBorder="1" applyAlignment="1">
      <alignment horizontal="left" indent="1"/>
    </xf>
    <xf numFmtId="0" fontId="7" fillId="0" borderId="11" xfId="0" applyFont="1" applyBorder="1" applyAlignment="1">
      <alignment horizontal="right"/>
    </xf>
    <xf numFmtId="0" fontId="3" fillId="0" borderId="0" xfId="0" applyFont="1" applyAlignment="1">
      <alignment horizontal="justify"/>
    </xf>
    <xf numFmtId="0" fontId="8" fillId="0" borderId="0" xfId="57" applyFont="1" applyFill="1" applyBorder="1" applyAlignment="1" applyProtection="1">
      <alignment horizontal="left" indent="1"/>
      <protection locked="0"/>
    </xf>
    <xf numFmtId="9" fontId="6" fillId="0" borderId="0" xfId="60" applyNumberFormat="1" applyFont="1" applyFill="1" applyBorder="1" applyAlignment="1">
      <alignment horizontal="right"/>
    </xf>
    <xf numFmtId="9" fontId="6" fillId="0" borderId="0" xfId="60" applyNumberFormat="1" applyFont="1" applyFill="1" applyBorder="1" applyAlignment="1">
      <alignment/>
    </xf>
    <xf numFmtId="0" fontId="6" fillId="0" borderId="0" xfId="0" applyFont="1" applyBorder="1" applyAlignment="1">
      <alignment horizontal="center" wrapText="1"/>
    </xf>
    <xf numFmtId="3" fontId="6" fillId="0" borderId="0" xfId="60" applyNumberFormat="1" applyFont="1" applyBorder="1" applyAlignment="1">
      <alignment/>
    </xf>
    <xf numFmtId="9" fontId="6" fillId="0" borderId="10" xfId="60" applyNumberFormat="1" applyFont="1" applyFill="1" applyBorder="1" applyAlignment="1">
      <alignment/>
    </xf>
    <xf numFmtId="3" fontId="6" fillId="0" borderId="10" xfId="0" applyNumberFormat="1" applyFont="1" applyBorder="1" applyAlignment="1">
      <alignment horizontal="center" wrapText="1"/>
    </xf>
    <xf numFmtId="9" fontId="6" fillId="0" borderId="10" xfId="60" applyFont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167" fontId="6" fillId="0" borderId="0" xfId="0" applyNumberFormat="1" applyFont="1" applyBorder="1" applyAlignment="1">
      <alignment/>
    </xf>
    <xf numFmtId="167" fontId="6" fillId="0" borderId="10" xfId="0" applyNumberFormat="1" applyFont="1" applyBorder="1" applyAlignment="1">
      <alignment/>
    </xf>
    <xf numFmtId="0" fontId="9" fillId="33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10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6" fillId="0" borderId="0" xfId="57" applyFont="1" applyFill="1" applyBorder="1" applyAlignment="1">
      <alignment/>
      <protection/>
    </xf>
    <xf numFmtId="0" fontId="5" fillId="0" borderId="0" xfId="0" applyFont="1" applyAlignment="1">
      <alignment wrapText="1"/>
    </xf>
    <xf numFmtId="0" fontId="6" fillId="0" borderId="14" xfId="0" applyFont="1" applyBorder="1" applyAlignment="1">
      <alignment wrapText="1"/>
    </xf>
    <xf numFmtId="0" fontId="6" fillId="0" borderId="13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3" fontId="6" fillId="0" borderId="0" xfId="0" applyNumberFormat="1" applyFont="1" applyAlignment="1">
      <alignment wrapText="1"/>
    </xf>
    <xf numFmtId="3" fontId="6" fillId="0" borderId="14" xfId="0" applyNumberFormat="1" applyFont="1" applyBorder="1" applyAlignment="1">
      <alignment wrapText="1"/>
    </xf>
    <xf numFmtId="9" fontId="6" fillId="0" borderId="0" xfId="60" applyFont="1" applyAlignment="1">
      <alignment wrapText="1"/>
    </xf>
    <xf numFmtId="9" fontId="6" fillId="0" borderId="16" xfId="60" applyFont="1" applyBorder="1" applyAlignment="1">
      <alignment wrapText="1"/>
    </xf>
    <xf numFmtId="0" fontId="6" fillId="0" borderId="0" xfId="57" applyFont="1" applyFill="1" applyBorder="1" applyAlignment="1">
      <alignment wrapText="1"/>
      <protection/>
    </xf>
    <xf numFmtId="9" fontId="6" fillId="0" borderId="14" xfId="60" applyFont="1" applyBorder="1" applyAlignment="1">
      <alignment wrapText="1"/>
    </xf>
    <xf numFmtId="0" fontId="6" fillId="0" borderId="11" xfId="57" applyFont="1" applyFill="1" applyBorder="1" applyAlignment="1">
      <alignment wrapText="1"/>
      <protection/>
    </xf>
    <xf numFmtId="3" fontId="6" fillId="0" borderId="11" xfId="0" applyNumberFormat="1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6" fillId="0" borderId="10" xfId="57" applyFont="1" applyFill="1" applyBorder="1" applyAlignment="1">
      <alignment wrapText="1"/>
      <protection/>
    </xf>
    <xf numFmtId="3" fontId="6" fillId="0" borderId="13" xfId="0" applyNumberFormat="1" applyFont="1" applyBorder="1" applyAlignment="1">
      <alignment wrapText="1"/>
    </xf>
    <xf numFmtId="9" fontId="6" fillId="0" borderId="10" xfId="60" applyFont="1" applyBorder="1" applyAlignment="1">
      <alignment wrapText="1"/>
    </xf>
    <xf numFmtId="9" fontId="6" fillId="0" borderId="13" xfId="60" applyFont="1" applyBorder="1" applyAlignment="1">
      <alignment wrapText="1"/>
    </xf>
    <xf numFmtId="0" fontId="6" fillId="0" borderId="12" xfId="0" applyFont="1" applyBorder="1" applyAlignment="1">
      <alignment wrapText="1"/>
    </xf>
    <xf numFmtId="3" fontId="6" fillId="0" borderId="12" xfId="0" applyNumberFormat="1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6" fillId="0" borderId="18" xfId="0" applyFont="1" applyBorder="1" applyAlignment="1">
      <alignment wrapText="1"/>
    </xf>
    <xf numFmtId="3" fontId="6" fillId="0" borderId="16" xfId="0" applyNumberFormat="1" applyFont="1" applyBorder="1" applyAlignment="1">
      <alignment wrapText="1"/>
    </xf>
    <xf numFmtId="9" fontId="6" fillId="0" borderId="18" xfId="60" applyFont="1" applyBorder="1" applyAlignment="1">
      <alignment wrapText="1"/>
    </xf>
    <xf numFmtId="9" fontId="6" fillId="0" borderId="12" xfId="60" applyFont="1" applyBorder="1" applyAlignment="1">
      <alignment wrapText="1"/>
    </xf>
    <xf numFmtId="0" fontId="6" fillId="0" borderId="15" xfId="0" applyFont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9" fontId="6" fillId="0" borderId="15" xfId="60" applyFont="1" applyBorder="1" applyAlignment="1">
      <alignment wrapText="1"/>
    </xf>
    <xf numFmtId="0" fontId="6" fillId="0" borderId="18" xfId="57" applyFont="1" applyFill="1" applyBorder="1" applyAlignment="1">
      <alignment wrapText="1"/>
      <protection/>
    </xf>
    <xf numFmtId="0" fontId="6" fillId="0" borderId="19" xfId="0" applyFont="1" applyBorder="1" applyAlignment="1">
      <alignment wrapText="1"/>
    </xf>
    <xf numFmtId="3" fontId="6" fillId="0" borderId="0" xfId="0" applyNumberFormat="1" applyFont="1" applyBorder="1" applyAlignment="1">
      <alignment wrapText="1"/>
    </xf>
    <xf numFmtId="9" fontId="6" fillId="0" borderId="19" xfId="60" applyFont="1" applyBorder="1" applyAlignment="1">
      <alignment wrapText="1"/>
    </xf>
    <xf numFmtId="9" fontId="6" fillId="0" borderId="0" xfId="60" applyFont="1" applyBorder="1" applyAlignment="1">
      <alignment wrapText="1"/>
    </xf>
    <xf numFmtId="0" fontId="11" fillId="0" borderId="0" xfId="0" applyFont="1" applyAlignment="1">
      <alignment horizontal="left"/>
    </xf>
    <xf numFmtId="0" fontId="6" fillId="0" borderId="0" xfId="0" applyFont="1" applyAlignment="1">
      <alignment/>
    </xf>
    <xf numFmtId="1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 wrapText="1"/>
    </xf>
    <xf numFmtId="3" fontId="0" fillId="0" borderId="10" xfId="0" applyNumberFormat="1" applyBorder="1" applyAlignment="1">
      <alignment wrapText="1"/>
    </xf>
    <xf numFmtId="0" fontId="9" fillId="33" borderId="0" xfId="0" applyFont="1" applyFill="1" applyAlignment="1">
      <alignment/>
    </xf>
    <xf numFmtId="0" fontId="0" fillId="0" borderId="0" xfId="0" applyAlignment="1">
      <alignment/>
    </xf>
    <xf numFmtId="0" fontId="6" fillId="0" borderId="20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A2" sqref="A2"/>
    </sheetView>
  </sheetViews>
  <sheetFormatPr defaultColWidth="8.796875" defaultRowHeight="15"/>
  <cols>
    <col min="1" max="1" width="50.69921875" style="21" customWidth="1"/>
    <col min="2" max="2" width="10.5" style="21" customWidth="1"/>
    <col min="3" max="3" width="11.09765625" style="21" customWidth="1"/>
    <col min="4" max="4" width="11" style="21" customWidth="1"/>
    <col min="5" max="16384" width="9" style="21" customWidth="1"/>
  </cols>
  <sheetData>
    <row r="1" spans="1:4" ht="15.75">
      <c r="A1" s="145" t="s">
        <v>115</v>
      </c>
      <c r="B1" s="146"/>
      <c r="C1" s="146"/>
      <c r="D1" s="146"/>
    </row>
    <row r="3" ht="14.25">
      <c r="A3" s="1" t="s">
        <v>122</v>
      </c>
    </row>
    <row r="4" spans="1:6" ht="14.25">
      <c r="A4" s="32"/>
      <c r="B4" s="83"/>
      <c r="C4" s="83"/>
      <c r="D4" s="83"/>
      <c r="E4" s="32"/>
      <c r="F4" s="32"/>
    </row>
    <row r="5" spans="1:6" ht="42.75">
      <c r="A5" s="13"/>
      <c r="B5" s="86" t="s">
        <v>123</v>
      </c>
      <c r="C5" s="86" t="s">
        <v>124</v>
      </c>
      <c r="D5" s="87" t="s">
        <v>108</v>
      </c>
      <c r="E5" s="32"/>
      <c r="F5" s="32"/>
    </row>
    <row r="6" spans="1:8" ht="14.25">
      <c r="A6" s="29" t="s">
        <v>54</v>
      </c>
      <c r="B6" s="38">
        <v>202000</v>
      </c>
      <c r="C6" s="93">
        <v>4000</v>
      </c>
      <c r="D6" s="65">
        <v>0.020296138930452075</v>
      </c>
      <c r="E6" s="32"/>
      <c r="F6" s="17"/>
      <c r="G6" s="17"/>
      <c r="H6" s="17"/>
    </row>
    <row r="7" spans="1:7" ht="14.25">
      <c r="A7" s="29" t="s">
        <v>3</v>
      </c>
      <c r="B7" s="84">
        <v>17000</v>
      </c>
      <c r="C7" s="38">
        <v>-300</v>
      </c>
      <c r="D7" s="65">
        <v>-0.01693409208233336</v>
      </c>
      <c r="E7" s="32"/>
      <c r="F7" s="17"/>
      <c r="G7" s="17"/>
    </row>
    <row r="8" spans="1:7" ht="14.25">
      <c r="A8" s="7" t="s">
        <v>58</v>
      </c>
      <c r="B8" s="16">
        <v>434200</v>
      </c>
      <c r="C8" s="94">
        <v>42600</v>
      </c>
      <c r="D8" s="85">
        <v>0.10877832192429171</v>
      </c>
      <c r="E8" s="32"/>
      <c r="F8" s="17"/>
      <c r="G8" s="17"/>
    </row>
    <row r="9" spans="1:7" ht="14.25">
      <c r="A9" s="29"/>
      <c r="B9" s="38"/>
      <c r="C9" s="38"/>
      <c r="D9" s="65"/>
      <c r="E9" s="32"/>
      <c r="F9" s="17"/>
      <c r="G9" s="17"/>
    </row>
    <row r="10" spans="1:7" ht="14.25">
      <c r="A10" s="32" t="s">
        <v>104</v>
      </c>
      <c r="B10" s="38">
        <v>35100</v>
      </c>
      <c r="C10" s="38">
        <v>-200</v>
      </c>
      <c r="D10" s="65">
        <v>-0.005392542711100853</v>
      </c>
      <c r="E10" s="32"/>
      <c r="F10" s="17"/>
      <c r="G10" s="17"/>
    </row>
    <row r="11" spans="1:7" ht="14.25">
      <c r="A11" s="32" t="s">
        <v>103</v>
      </c>
      <c r="B11" s="38">
        <v>48700</v>
      </c>
      <c r="C11" s="93">
        <v>1200</v>
      </c>
      <c r="D11" s="65">
        <v>0.02508282783510752</v>
      </c>
      <c r="E11" s="32"/>
      <c r="F11" s="17"/>
      <c r="G11" s="17"/>
    </row>
    <row r="12" spans="1:7" ht="14.25">
      <c r="A12" s="32" t="s">
        <v>105</v>
      </c>
      <c r="B12" s="38">
        <v>82300</v>
      </c>
      <c r="C12" s="93">
        <v>700</v>
      </c>
      <c r="D12" s="65">
        <v>0.008788193775427514</v>
      </c>
      <c r="E12" s="32"/>
      <c r="F12" s="17"/>
      <c r="G12" s="17"/>
    </row>
    <row r="13" spans="1:7" ht="14.25">
      <c r="A13" s="29" t="s">
        <v>106</v>
      </c>
      <c r="B13" s="38">
        <v>7800</v>
      </c>
      <c r="C13" s="38">
        <v>-400</v>
      </c>
      <c r="D13" s="40">
        <v>-0.04299597213322487</v>
      </c>
      <c r="E13" s="32"/>
      <c r="F13" s="17"/>
      <c r="G13" s="17"/>
    </row>
    <row r="14" spans="1:7" ht="28.5">
      <c r="A14" s="27" t="s">
        <v>107</v>
      </c>
      <c r="B14" s="16">
        <v>8900</v>
      </c>
      <c r="C14" s="94">
        <v>100</v>
      </c>
      <c r="D14" s="42">
        <v>0.014557274895908797</v>
      </c>
      <c r="E14" s="32"/>
      <c r="F14" s="17"/>
      <c r="G14" s="17"/>
    </row>
    <row r="15" spans="1:7" ht="14.25">
      <c r="A15" s="32"/>
      <c r="B15" s="32"/>
      <c r="C15" s="38"/>
      <c r="D15" s="40"/>
      <c r="E15" s="32"/>
      <c r="F15" s="17"/>
      <c r="G15" s="17"/>
    </row>
    <row r="16" spans="1:7" s="32" customFormat="1" ht="14.25">
      <c r="A16" s="13" t="s">
        <v>143</v>
      </c>
      <c r="B16" s="16">
        <v>84900</v>
      </c>
      <c r="C16" s="94">
        <v>3300</v>
      </c>
      <c r="D16" s="42">
        <v>0.04047824389427284</v>
      </c>
      <c r="F16" s="17"/>
      <c r="G16" s="17"/>
    </row>
    <row r="17" spans="1:7" ht="14.25">
      <c r="A17" s="32"/>
      <c r="B17" s="38"/>
      <c r="C17" s="38"/>
      <c r="D17" s="40"/>
      <c r="F17" s="17"/>
      <c r="G17" s="17"/>
    </row>
    <row r="18" spans="1:7" ht="14.25">
      <c r="A18" s="24" t="s">
        <v>68</v>
      </c>
      <c r="B18" s="38">
        <v>120100</v>
      </c>
      <c r="C18" s="93">
        <v>3400</v>
      </c>
      <c r="D18" s="40">
        <v>0.02880483546553199</v>
      </c>
      <c r="E18" s="32"/>
      <c r="F18" s="17"/>
      <c r="G18" s="17"/>
    </row>
    <row r="19" spans="1:7" ht="14.25">
      <c r="A19" s="25" t="s">
        <v>109</v>
      </c>
      <c r="B19" s="38">
        <v>85900</v>
      </c>
      <c r="C19" s="93">
        <v>1400</v>
      </c>
      <c r="D19" s="40">
        <v>0.01646070687415142</v>
      </c>
      <c r="E19" s="32"/>
      <c r="F19" s="17"/>
      <c r="G19" s="17"/>
    </row>
    <row r="20" spans="1:7" ht="14.25">
      <c r="A20" s="25" t="s">
        <v>117</v>
      </c>
      <c r="B20" s="38">
        <v>104500</v>
      </c>
      <c r="C20" s="93">
        <v>1500</v>
      </c>
      <c r="D20" s="40">
        <v>0.014966541911357588</v>
      </c>
      <c r="E20" s="32"/>
      <c r="F20" s="17"/>
      <c r="G20" s="17"/>
    </row>
    <row r="21" spans="1:7" ht="14.25">
      <c r="A21" s="24" t="s">
        <v>21</v>
      </c>
      <c r="B21" s="38">
        <v>13300</v>
      </c>
      <c r="C21" s="38">
        <v>-200</v>
      </c>
      <c r="D21" s="40">
        <v>-0.015801285255533266</v>
      </c>
      <c r="E21" s="32"/>
      <c r="F21" s="17"/>
      <c r="G21" s="17"/>
    </row>
    <row r="22" spans="1:7" ht="14.25">
      <c r="A22" s="24" t="s">
        <v>110</v>
      </c>
      <c r="B22" s="38">
        <v>10800</v>
      </c>
      <c r="C22" s="38">
        <v>-100</v>
      </c>
      <c r="D22" s="40">
        <v>-0.005657567322544915</v>
      </c>
      <c r="E22" s="32"/>
      <c r="F22" s="17"/>
      <c r="G22" s="17"/>
    </row>
    <row r="23" spans="1:7" ht="14.25">
      <c r="A23" s="27" t="s">
        <v>118</v>
      </c>
      <c r="B23" s="16">
        <v>12000</v>
      </c>
      <c r="C23" s="16">
        <v>-100</v>
      </c>
      <c r="D23" s="42">
        <v>-0.011442062029918825</v>
      </c>
      <c r="E23" s="32"/>
      <c r="F23" s="17"/>
      <c r="G23" s="17"/>
    </row>
    <row r="24" spans="1:7" ht="14.25">
      <c r="A24" s="24"/>
      <c r="B24" s="38"/>
      <c r="C24" s="38"/>
      <c r="D24" s="40"/>
      <c r="E24" s="32"/>
      <c r="F24" s="17"/>
      <c r="G24" s="17"/>
    </row>
    <row r="25" spans="1:7" ht="14.25">
      <c r="A25" s="21" t="s">
        <v>22</v>
      </c>
      <c r="B25" s="38">
        <v>7800</v>
      </c>
      <c r="C25" s="93">
        <v>300</v>
      </c>
      <c r="D25" s="40">
        <v>0.03805148357633841</v>
      </c>
      <c r="E25" s="17"/>
      <c r="F25" s="17"/>
      <c r="G25" s="17"/>
    </row>
    <row r="26" spans="1:7" ht="14.25">
      <c r="A26" s="4" t="s">
        <v>111</v>
      </c>
      <c r="B26" s="38">
        <v>1000</v>
      </c>
      <c r="C26" s="93">
        <v>100</v>
      </c>
      <c r="D26" s="40">
        <v>0.10739770115639793</v>
      </c>
      <c r="E26" s="17"/>
      <c r="F26" s="17"/>
      <c r="G26" s="17"/>
    </row>
    <row r="27" spans="1:7" ht="14.25">
      <c r="A27" s="4" t="s">
        <v>112</v>
      </c>
      <c r="B27" s="38">
        <v>1700</v>
      </c>
      <c r="C27" s="93">
        <v>100</v>
      </c>
      <c r="D27" s="40">
        <v>0.07793112777596135</v>
      </c>
      <c r="E27" s="17"/>
      <c r="F27" s="17"/>
      <c r="G27" s="17"/>
    </row>
    <row r="28" spans="1:7" ht="14.25">
      <c r="A28" s="4" t="s">
        <v>113</v>
      </c>
      <c r="B28" s="38">
        <v>4400</v>
      </c>
      <c r="C28" s="38">
        <v>0</v>
      </c>
      <c r="D28" s="40">
        <v>-0.0005957361942671395</v>
      </c>
      <c r="E28" s="17"/>
      <c r="F28" s="17"/>
      <c r="G28" s="17"/>
    </row>
    <row r="29" spans="1:7" ht="14.25">
      <c r="A29" s="20" t="s">
        <v>114</v>
      </c>
      <c r="B29" s="16">
        <v>800</v>
      </c>
      <c r="C29" s="94">
        <v>100</v>
      </c>
      <c r="D29" s="42">
        <v>0.10181991512125324</v>
      </c>
      <c r="E29" s="17"/>
      <c r="F29" s="17"/>
      <c r="G29" s="17"/>
    </row>
    <row r="30" spans="2:7" ht="14.25">
      <c r="B30" s="38"/>
      <c r="C30" s="38"/>
      <c r="D30" s="40"/>
      <c r="E30" s="17"/>
      <c r="F30" s="17"/>
      <c r="G30" s="17"/>
    </row>
    <row r="31" spans="1:7" ht="14.25">
      <c r="A31" s="13" t="s">
        <v>116</v>
      </c>
      <c r="B31" s="16">
        <v>1300</v>
      </c>
      <c r="C31" s="94">
        <v>200</v>
      </c>
      <c r="D31" s="42">
        <v>0.18181818181818182</v>
      </c>
      <c r="E31" s="17"/>
      <c r="F31" s="17"/>
      <c r="G31" s="17"/>
    </row>
    <row r="32" spans="2:7" ht="14.25">
      <c r="B32" s="38"/>
      <c r="C32" s="38"/>
      <c r="D32" s="40"/>
      <c r="F32" s="17"/>
      <c r="G32" s="17"/>
    </row>
    <row r="33" spans="1:7" ht="14.25">
      <c r="A33" s="13" t="s">
        <v>59</v>
      </c>
      <c r="B33" s="16">
        <v>124400</v>
      </c>
      <c r="C33" s="94">
        <v>2400</v>
      </c>
      <c r="D33" s="85">
        <v>0.019250955389708637</v>
      </c>
      <c r="F33" s="17"/>
      <c r="G33" s="17"/>
    </row>
    <row r="34" spans="2:3" ht="14.25">
      <c r="B34" s="38"/>
      <c r="C34" s="38"/>
    </row>
  </sheetData>
  <sheetProtection/>
  <mergeCells count="1">
    <mergeCell ref="A1:D1"/>
  </mergeCells>
  <hyperlinks>
    <hyperlink ref="D48:E49" location="INSTRUCTIONS!B49" display="Q4 DEFINITIONS AND GUIDANCE"/>
    <hyperlink ref="D40:E41" location="INSTRUCTIONS!B49" display="Q4 DEFINITIONS AND GUIDANCE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F24" sqref="F24"/>
    </sheetView>
  </sheetViews>
  <sheetFormatPr defaultColWidth="8.796875" defaultRowHeight="15"/>
  <cols>
    <col min="1" max="1" width="56.19921875" style="21" bestFit="1" customWidth="1"/>
    <col min="2" max="2" width="9" style="21" customWidth="1"/>
    <col min="3" max="3" width="11" style="21" customWidth="1"/>
    <col min="4" max="16384" width="9" style="21" customWidth="1"/>
  </cols>
  <sheetData>
    <row r="1" spans="1:2" ht="14.25">
      <c r="A1" s="31" t="s">
        <v>127</v>
      </c>
      <c r="B1" s="31"/>
    </row>
    <row r="3" ht="14.25">
      <c r="A3" s="1" t="s">
        <v>128</v>
      </c>
    </row>
    <row r="5" spans="1:2" ht="15">
      <c r="A5" s="62" t="s">
        <v>41</v>
      </c>
      <c r="B5" s="104" t="s">
        <v>0</v>
      </c>
    </row>
    <row r="6" spans="1:2" ht="15">
      <c r="A6" s="18" t="s">
        <v>69</v>
      </c>
      <c r="B6" s="98">
        <v>4322</v>
      </c>
    </row>
    <row r="7" spans="1:2" ht="15">
      <c r="A7" s="19" t="s">
        <v>42</v>
      </c>
      <c r="B7" s="99">
        <v>237</v>
      </c>
    </row>
    <row r="8" spans="1:2" ht="14.25">
      <c r="A8" s="17"/>
      <c r="B8" s="17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G34" sqref="G34"/>
    </sheetView>
  </sheetViews>
  <sheetFormatPr defaultColWidth="8.796875" defaultRowHeight="15"/>
  <cols>
    <col min="1" max="1" width="58.5" style="21" customWidth="1"/>
    <col min="2" max="2" width="7" style="21" customWidth="1"/>
    <col min="3" max="4" width="10.19921875" style="21" customWidth="1"/>
    <col min="5" max="16384" width="9" style="21" customWidth="1"/>
  </cols>
  <sheetData>
    <row r="1" spans="1:4" ht="14.25">
      <c r="A1" s="31" t="s">
        <v>127</v>
      </c>
      <c r="B1" s="31"/>
      <c r="C1" s="31"/>
      <c r="D1" s="31"/>
    </row>
    <row r="3" ht="15">
      <c r="A3" s="90" t="s">
        <v>130</v>
      </c>
    </row>
    <row r="4" spans="1:5" ht="56.25" customHeight="1">
      <c r="A4" s="13"/>
      <c r="B4" s="103" t="s">
        <v>0</v>
      </c>
      <c r="C4" s="2" t="s">
        <v>1</v>
      </c>
      <c r="D4" s="2" t="s">
        <v>2</v>
      </c>
      <c r="E4" s="32"/>
    </row>
    <row r="5" spans="1:5" ht="15">
      <c r="A5" s="3" t="s">
        <v>43</v>
      </c>
      <c r="B5" s="76">
        <v>1334</v>
      </c>
      <c r="C5" s="44">
        <f>B5/B$5</f>
        <v>1</v>
      </c>
      <c r="D5" s="44">
        <f>C5/C$5</f>
        <v>1</v>
      </c>
      <c r="E5" s="32"/>
    </row>
    <row r="6" spans="1:5" ht="14.25">
      <c r="A6" s="105" t="s">
        <v>146</v>
      </c>
      <c r="B6" s="21">
        <v>1100</v>
      </c>
      <c r="C6" s="65">
        <f>B6/(B$5-B$10)</f>
        <v>0.8494208494208494</v>
      </c>
      <c r="D6" s="65">
        <f>B6/B$5</f>
        <v>0.8245877061469266</v>
      </c>
      <c r="E6" s="32"/>
    </row>
    <row r="7" spans="1:5" ht="14.25">
      <c r="A7" s="105" t="s">
        <v>147</v>
      </c>
      <c r="B7" s="21">
        <v>148</v>
      </c>
      <c r="C7" s="65">
        <f>B7/(B$5-B$10)</f>
        <v>0.11428571428571428</v>
      </c>
      <c r="D7" s="65">
        <f>B7/B$5</f>
        <v>0.11094452773613193</v>
      </c>
      <c r="E7" s="32"/>
    </row>
    <row r="8" spans="1:5" ht="14.25">
      <c r="A8" s="105" t="s">
        <v>148</v>
      </c>
      <c r="B8" s="32">
        <v>28</v>
      </c>
      <c r="C8" s="65">
        <f>B8/(B$5-B$10)</f>
        <v>0.021621621621621623</v>
      </c>
      <c r="D8" s="65">
        <f>B8/B$5</f>
        <v>0.020989505247376312</v>
      </c>
      <c r="E8" s="32"/>
    </row>
    <row r="9" spans="1:5" ht="14.25">
      <c r="A9" s="105" t="s">
        <v>44</v>
      </c>
      <c r="B9" s="32">
        <v>19</v>
      </c>
      <c r="C9" s="65">
        <f>B9/(B$5-B$10)</f>
        <v>0.014671814671814672</v>
      </c>
      <c r="D9" s="65">
        <f>B9/B$5</f>
        <v>0.01424287856071964</v>
      </c>
      <c r="E9" s="32"/>
    </row>
    <row r="10" spans="1:5" ht="14.25">
      <c r="A10" s="9" t="s">
        <v>158</v>
      </c>
      <c r="B10" s="97">
        <f>B5-B6-B7-B8-B9</f>
        <v>39</v>
      </c>
      <c r="C10" s="85"/>
      <c r="D10" s="85">
        <f>B10/B$5</f>
        <v>0.02923538230884558</v>
      </c>
      <c r="E10" s="32"/>
    </row>
    <row r="11" spans="4:5" ht="14.25">
      <c r="D11" s="32"/>
      <c r="E11" s="32"/>
    </row>
    <row r="12" spans="5:6" ht="14.25">
      <c r="E12" s="32"/>
      <c r="F12" s="32"/>
    </row>
    <row r="13" spans="1:6" ht="15.75">
      <c r="A13" s="66"/>
      <c r="B13"/>
      <c r="C13"/>
      <c r="E13" s="32"/>
      <c r="F13" s="32"/>
    </row>
    <row r="14" spans="1:3" ht="15.75">
      <c r="A14" s="139" t="s">
        <v>131</v>
      </c>
      <c r="B14"/>
      <c r="C14"/>
    </row>
    <row r="15" spans="1:3" ht="18.75" customHeight="1">
      <c r="A15" s="13"/>
      <c r="B15" s="102" t="s">
        <v>0</v>
      </c>
      <c r="C15" s="2" t="s">
        <v>45</v>
      </c>
    </row>
    <row r="16" spans="1:3" ht="14.25">
      <c r="A16" s="32" t="s">
        <v>73</v>
      </c>
      <c r="B16" s="32">
        <v>959</v>
      </c>
      <c r="C16" s="72">
        <f>B16/B$5</f>
        <v>0.7188905547226386</v>
      </c>
    </row>
    <row r="17" spans="1:3" ht="14.25">
      <c r="A17" s="32" t="s">
        <v>74</v>
      </c>
      <c r="B17" s="32">
        <v>475</v>
      </c>
      <c r="C17" s="72">
        <f>B17/B$5</f>
        <v>0.356071964017991</v>
      </c>
    </row>
    <row r="18" spans="1:3" ht="14.25">
      <c r="A18" s="32" t="s">
        <v>75</v>
      </c>
      <c r="B18" s="32">
        <v>442</v>
      </c>
      <c r="C18" s="72">
        <f>B18/B$5</f>
        <v>0.3313343328335832</v>
      </c>
    </row>
    <row r="19" spans="1:3" ht="14.25">
      <c r="A19" s="13" t="s">
        <v>76</v>
      </c>
      <c r="B19" s="13">
        <v>222</v>
      </c>
      <c r="C19" s="73">
        <f>B19/B$5</f>
        <v>0.1664167916041979</v>
      </c>
    </row>
    <row r="20" spans="1:3" ht="15.75">
      <c r="A20" s="67"/>
      <c r="B20" s="68"/>
      <c r="C20" s="68"/>
    </row>
    <row r="21" spans="1:3" ht="15.75">
      <c r="A21" s="69" t="s">
        <v>77</v>
      </c>
      <c r="B21" s="68"/>
      <c r="C21" s="68"/>
    </row>
    <row r="25" spans="1:3" ht="15.75">
      <c r="A25" s="90" t="s">
        <v>132</v>
      </c>
      <c r="B25" s="70"/>
      <c r="C25" s="70"/>
    </row>
    <row r="26" spans="1:4" ht="58.5" customHeight="1">
      <c r="A26" s="13"/>
      <c r="B26" s="102" t="s">
        <v>0</v>
      </c>
      <c r="C26" s="2" t="s">
        <v>1</v>
      </c>
      <c r="D26" s="2" t="s">
        <v>2</v>
      </c>
    </row>
    <row r="27" spans="1:4" ht="14.25">
      <c r="A27" s="71" t="s">
        <v>78</v>
      </c>
      <c r="B27" s="32">
        <v>804</v>
      </c>
      <c r="C27" s="74">
        <f>B27/SUM(B$27:B$31)</f>
        <v>0.6232558139534884</v>
      </c>
      <c r="D27" s="74">
        <f aca="true" t="shared" si="0" ref="D27:D32">B27/B$5</f>
        <v>0.6026986506746627</v>
      </c>
    </row>
    <row r="28" spans="1:4" ht="14.25">
      <c r="A28" s="71" t="s">
        <v>79</v>
      </c>
      <c r="B28" s="32">
        <v>216</v>
      </c>
      <c r="C28" s="74">
        <f>B28/SUM(B$27:B$31)</f>
        <v>0.16744186046511628</v>
      </c>
      <c r="D28" s="74">
        <f t="shared" si="0"/>
        <v>0.1619190404797601</v>
      </c>
    </row>
    <row r="29" spans="1:4" ht="14.25">
      <c r="A29" s="71" t="s">
        <v>80</v>
      </c>
      <c r="B29" s="32">
        <v>126</v>
      </c>
      <c r="C29" s="74">
        <f>B29/SUM(B$27:B$31)</f>
        <v>0.09767441860465116</v>
      </c>
      <c r="D29" s="74">
        <f t="shared" si="0"/>
        <v>0.0944527736131934</v>
      </c>
    </row>
    <row r="30" spans="1:4" ht="14.25">
      <c r="A30" s="71" t="s">
        <v>121</v>
      </c>
      <c r="B30" s="32">
        <v>117</v>
      </c>
      <c r="C30" s="74">
        <f>B30/SUM(B$27:B$31)</f>
        <v>0.09069767441860466</v>
      </c>
      <c r="D30" s="74">
        <f t="shared" si="0"/>
        <v>0.08770614692653673</v>
      </c>
    </row>
    <row r="31" spans="1:4" ht="14.25">
      <c r="A31" s="71" t="s">
        <v>81</v>
      </c>
      <c r="B31" s="32">
        <v>27</v>
      </c>
      <c r="C31" s="74">
        <f>B31/SUM(B$27:B$31)</f>
        <v>0.020930232558139535</v>
      </c>
      <c r="D31" s="74">
        <f t="shared" si="0"/>
        <v>0.020239880059970013</v>
      </c>
    </row>
    <row r="32" spans="1:4" ht="14.25">
      <c r="A32" s="75" t="s">
        <v>157</v>
      </c>
      <c r="B32" s="45">
        <v>62</v>
      </c>
      <c r="C32" s="73"/>
      <c r="D32" s="73">
        <f t="shared" si="0"/>
        <v>0.046476761619190406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4" sqref="B4"/>
    </sheetView>
  </sheetViews>
  <sheetFormatPr defaultColWidth="8.796875" defaultRowHeight="15"/>
  <cols>
    <col min="1" max="1" width="58.59765625" style="21" customWidth="1"/>
    <col min="2" max="2" width="9" style="21" customWidth="1"/>
    <col min="3" max="3" width="11" style="21" customWidth="1"/>
    <col min="4" max="4" width="13.69921875" style="21" customWidth="1"/>
    <col min="5" max="16384" width="9" style="21" customWidth="1"/>
  </cols>
  <sheetData>
    <row r="1" spans="1:3" ht="14.25">
      <c r="A1" s="31" t="s">
        <v>127</v>
      </c>
      <c r="B1" s="31"/>
      <c r="C1" s="31"/>
    </row>
    <row r="3" spans="1:6" ht="14.25">
      <c r="A3" s="1" t="s">
        <v>64</v>
      </c>
      <c r="E3" s="32"/>
      <c r="F3" s="32"/>
    </row>
    <row r="4" spans="1:6" ht="15">
      <c r="A4" s="13"/>
      <c r="B4" s="102" t="s">
        <v>0</v>
      </c>
      <c r="C4" s="28" t="s">
        <v>45</v>
      </c>
      <c r="D4" s="32"/>
      <c r="E4" s="32"/>
      <c r="F4" s="32"/>
    </row>
    <row r="5" spans="1:6" ht="15">
      <c r="A5" s="3" t="s">
        <v>43</v>
      </c>
      <c r="B5" s="76">
        <v>1334</v>
      </c>
      <c r="C5" s="61">
        <f aca="true" t="shared" si="0" ref="C5:C14">B5/B$5</f>
        <v>1</v>
      </c>
      <c r="E5" s="32"/>
      <c r="F5" s="32"/>
    </row>
    <row r="6" spans="1:6" ht="14.25">
      <c r="A6" s="4" t="s">
        <v>46</v>
      </c>
      <c r="B6" s="21">
        <v>66</v>
      </c>
      <c r="C6" s="35">
        <f t="shared" si="0"/>
        <v>0.049475262368815595</v>
      </c>
      <c r="D6" s="32"/>
      <c r="E6" s="32"/>
      <c r="F6" s="32"/>
    </row>
    <row r="7" spans="1:6" ht="14.25">
      <c r="A7" s="4" t="s">
        <v>47</v>
      </c>
      <c r="B7" s="21">
        <v>206</v>
      </c>
      <c r="C7" s="35">
        <f t="shared" si="0"/>
        <v>0.15442278860569716</v>
      </c>
      <c r="D7" s="32"/>
      <c r="E7" s="32"/>
      <c r="F7" s="32"/>
    </row>
    <row r="8" spans="1:6" ht="14.25">
      <c r="A8" s="4" t="s">
        <v>48</v>
      </c>
      <c r="B8" s="32">
        <v>143</v>
      </c>
      <c r="C8" s="35">
        <f t="shared" si="0"/>
        <v>0.10719640179910045</v>
      </c>
      <c r="D8" s="32"/>
      <c r="E8" s="32"/>
      <c r="F8" s="32"/>
    </row>
    <row r="9" spans="1:6" ht="14.25">
      <c r="A9" s="4" t="s">
        <v>49</v>
      </c>
      <c r="B9" s="14">
        <v>41</v>
      </c>
      <c r="C9" s="35">
        <f t="shared" si="0"/>
        <v>0.03073463268365817</v>
      </c>
      <c r="D9" s="32"/>
      <c r="E9" s="32"/>
      <c r="F9" s="32"/>
    </row>
    <row r="10" spans="1:6" ht="14.25">
      <c r="A10" s="4" t="s">
        <v>50</v>
      </c>
      <c r="B10" s="14">
        <v>911</v>
      </c>
      <c r="C10" s="35">
        <f t="shared" si="0"/>
        <v>0.6829085457271364</v>
      </c>
      <c r="D10" s="32"/>
      <c r="E10" s="32"/>
      <c r="F10" s="32"/>
    </row>
    <row r="11" spans="1:6" ht="14.25">
      <c r="A11" s="15" t="s">
        <v>51</v>
      </c>
      <c r="B11" s="14">
        <v>142</v>
      </c>
      <c r="C11" s="35">
        <f t="shared" si="0"/>
        <v>0.10644677661169415</v>
      </c>
      <c r="D11" s="32"/>
      <c r="E11" s="32"/>
      <c r="F11" s="32"/>
    </row>
    <row r="12" spans="1:6" ht="14.25">
      <c r="A12" s="15" t="s">
        <v>138</v>
      </c>
      <c r="B12" s="14">
        <v>3</v>
      </c>
      <c r="C12" s="35">
        <f t="shared" si="0"/>
        <v>0.0022488755622188904</v>
      </c>
      <c r="D12" s="32"/>
      <c r="E12" s="32"/>
      <c r="F12" s="32"/>
    </row>
    <row r="13" spans="1:6" ht="14.25">
      <c r="A13" s="11" t="s">
        <v>52</v>
      </c>
      <c r="B13" s="32">
        <v>187</v>
      </c>
      <c r="C13" s="35">
        <f t="shared" si="0"/>
        <v>0.1401799100449775</v>
      </c>
      <c r="D13" s="32"/>
      <c r="E13" s="32"/>
      <c r="F13" s="32"/>
    </row>
    <row r="14" spans="1:6" ht="14.25">
      <c r="A14" s="13" t="s">
        <v>139</v>
      </c>
      <c r="B14" s="13">
        <v>151</v>
      </c>
      <c r="C14" s="34">
        <f t="shared" si="0"/>
        <v>0.11319340329835083</v>
      </c>
      <c r="D14" s="32"/>
      <c r="E14" s="32"/>
      <c r="F14" s="32"/>
    </row>
    <row r="15" spans="5:6" ht="14.25">
      <c r="E15" s="32"/>
      <c r="F15" s="32"/>
    </row>
    <row r="16" spans="5:6" ht="14.25">
      <c r="E16" s="32"/>
      <c r="F16" s="32"/>
    </row>
    <row r="17" spans="5:6" ht="14.25">
      <c r="E17" s="32"/>
      <c r="F17" s="3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D16" sqref="A4:D16"/>
    </sheetView>
  </sheetViews>
  <sheetFormatPr defaultColWidth="8.796875" defaultRowHeight="15"/>
  <cols>
    <col min="1" max="1" width="53.5" style="21" customWidth="1"/>
    <col min="2" max="2" width="6.5" style="21" customWidth="1"/>
    <col min="3" max="3" width="13" style="21" customWidth="1"/>
    <col min="4" max="4" width="10.69921875" style="21" customWidth="1"/>
    <col min="5" max="16384" width="9" style="21" customWidth="1"/>
  </cols>
  <sheetData>
    <row r="1" spans="1:4" ht="14.25">
      <c r="A1" s="31" t="s">
        <v>127</v>
      </c>
      <c r="B1" s="31"/>
      <c r="C1" s="31"/>
      <c r="D1" s="31"/>
    </row>
    <row r="3" spans="1:5" ht="14.25">
      <c r="A3" s="1" t="s">
        <v>141</v>
      </c>
      <c r="D3" s="32"/>
      <c r="E3" s="32"/>
    </row>
    <row r="4" spans="1:5" ht="72">
      <c r="A4" s="13"/>
      <c r="B4" s="102" t="s">
        <v>0</v>
      </c>
      <c r="C4" s="2" t="s">
        <v>93</v>
      </c>
      <c r="D4" s="2" t="s">
        <v>92</v>
      </c>
      <c r="E4" s="32"/>
    </row>
    <row r="5" spans="1:5" ht="15">
      <c r="A5" s="3" t="s">
        <v>82</v>
      </c>
      <c r="B5" s="76">
        <v>152</v>
      </c>
      <c r="C5" s="41"/>
      <c r="D5" s="61">
        <f>B5/B$5</f>
        <v>1</v>
      </c>
      <c r="E5" s="32"/>
    </row>
    <row r="6" spans="1:5" ht="14.25">
      <c r="A6" s="140" t="s">
        <v>83</v>
      </c>
      <c r="B6" s="21">
        <v>4</v>
      </c>
      <c r="C6" s="32"/>
      <c r="D6" s="35">
        <f>B6/B$5</f>
        <v>0.02631578947368421</v>
      </c>
      <c r="E6" s="32"/>
    </row>
    <row r="7" spans="1:5" ht="14.25">
      <c r="A7" s="140"/>
      <c r="C7" s="32"/>
      <c r="D7" s="35"/>
      <c r="E7" s="32"/>
    </row>
    <row r="8" spans="1:5" ht="14.25">
      <c r="A8" s="140" t="s">
        <v>84</v>
      </c>
      <c r="B8" s="32">
        <v>4</v>
      </c>
      <c r="C8" s="32"/>
      <c r="D8" s="35">
        <f>B8/B$5</f>
        <v>0.02631578947368421</v>
      </c>
      <c r="E8" s="32"/>
    </row>
    <row r="9" spans="1:5" ht="14.25">
      <c r="A9" s="140" t="s">
        <v>85</v>
      </c>
      <c r="B9" s="14">
        <v>144</v>
      </c>
      <c r="C9" s="32"/>
      <c r="D9" s="35">
        <f>B9/B$5</f>
        <v>0.9473684210526315</v>
      </c>
      <c r="E9" s="32"/>
    </row>
    <row r="10" spans="1:5" ht="14.25">
      <c r="A10" s="15" t="s">
        <v>86</v>
      </c>
      <c r="B10" s="14">
        <v>30</v>
      </c>
      <c r="C10" s="35">
        <f aca="true" t="shared" si="0" ref="C10:C16">B10/B$9</f>
        <v>0.20833333333333334</v>
      </c>
      <c r="E10" s="32"/>
    </row>
    <row r="11" spans="1:5" ht="14.25">
      <c r="A11" s="15" t="s">
        <v>87</v>
      </c>
      <c r="B11" s="14">
        <v>16</v>
      </c>
      <c r="C11" s="35">
        <f t="shared" si="0"/>
        <v>0.1111111111111111</v>
      </c>
      <c r="E11" s="32"/>
    </row>
    <row r="12" spans="1:5" ht="14.25">
      <c r="A12" s="15" t="s">
        <v>88</v>
      </c>
      <c r="B12" s="14">
        <v>8</v>
      </c>
      <c r="C12" s="35">
        <f t="shared" si="0"/>
        <v>0.05555555555555555</v>
      </c>
      <c r="E12" s="32"/>
    </row>
    <row r="13" spans="1:5" ht="14.25">
      <c r="A13" s="15" t="s">
        <v>89</v>
      </c>
      <c r="B13" s="32">
        <v>45</v>
      </c>
      <c r="C13" s="35">
        <f t="shared" si="0"/>
        <v>0.3125</v>
      </c>
      <c r="E13" s="32"/>
    </row>
    <row r="14" spans="1:5" ht="14.25">
      <c r="A14" s="15" t="s">
        <v>90</v>
      </c>
      <c r="B14" s="32">
        <v>28</v>
      </c>
      <c r="C14" s="35">
        <f t="shared" si="0"/>
        <v>0.19444444444444445</v>
      </c>
      <c r="E14" s="32"/>
    </row>
    <row r="15" spans="1:5" ht="14.25">
      <c r="A15" s="15" t="s">
        <v>140</v>
      </c>
      <c r="B15" s="32">
        <v>0</v>
      </c>
      <c r="C15" s="35">
        <f t="shared" si="0"/>
        <v>0</v>
      </c>
      <c r="E15" s="32"/>
    </row>
    <row r="16" spans="1:5" ht="14.25">
      <c r="A16" s="12" t="s">
        <v>91</v>
      </c>
      <c r="B16" s="13">
        <v>90</v>
      </c>
      <c r="C16" s="34">
        <f t="shared" si="0"/>
        <v>0.625</v>
      </c>
      <c r="D16" s="13"/>
      <c r="E16" s="32"/>
    </row>
    <row r="17" spans="4:5" ht="14.25">
      <c r="D17" s="32"/>
      <c r="E17" s="32"/>
    </row>
    <row r="18" spans="4:5" ht="14.25">
      <c r="D18" s="32"/>
      <c r="E18" s="3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5"/>
  <sheetViews>
    <sheetView zoomScalePageLayoutView="0" workbookViewId="0" topLeftCell="A1">
      <selection activeCell="A4" sqref="A4:E11"/>
    </sheetView>
  </sheetViews>
  <sheetFormatPr defaultColWidth="8.796875" defaultRowHeight="15"/>
  <cols>
    <col min="1" max="1" width="27" style="21" customWidth="1"/>
    <col min="2" max="2" width="11" style="21" bestFit="1" customWidth="1"/>
    <col min="3" max="3" width="11" style="21" customWidth="1"/>
    <col min="4" max="5" width="18.8984375" style="21" bestFit="1" customWidth="1"/>
    <col min="6" max="16384" width="9" style="21" customWidth="1"/>
  </cols>
  <sheetData>
    <row r="1" spans="1:5" ht="14.25">
      <c r="A1" s="31" t="s">
        <v>127</v>
      </c>
      <c r="B1" s="60"/>
      <c r="C1" s="60"/>
      <c r="D1" s="60"/>
      <c r="E1" s="31"/>
    </row>
    <row r="3" ht="14.25">
      <c r="A3" s="1" t="s">
        <v>142</v>
      </c>
    </row>
    <row r="4" spans="1:8" ht="36" customHeight="1">
      <c r="A4" s="13"/>
      <c r="B4" s="28" t="s">
        <v>94</v>
      </c>
      <c r="C4" s="28" t="s">
        <v>53</v>
      </c>
      <c r="D4" s="28" t="s">
        <v>95</v>
      </c>
      <c r="E4" s="28" t="s">
        <v>96</v>
      </c>
      <c r="F4" s="32"/>
      <c r="G4" s="32"/>
      <c r="H4" s="32"/>
    </row>
    <row r="5" spans="1:8" ht="15">
      <c r="A5" s="77" t="s">
        <v>54</v>
      </c>
      <c r="B5" s="46">
        <v>4902</v>
      </c>
      <c r="C5" s="78">
        <v>836</v>
      </c>
      <c r="D5" s="78">
        <v>2</v>
      </c>
      <c r="E5" s="43">
        <v>100</v>
      </c>
      <c r="F5" s="32"/>
      <c r="G5" s="32"/>
      <c r="H5" s="32"/>
    </row>
    <row r="6" spans="1:8" ht="14.25">
      <c r="A6" s="11"/>
      <c r="B6" s="32"/>
      <c r="C6" s="32"/>
      <c r="D6" s="32"/>
      <c r="E6" s="32"/>
      <c r="F6" s="32"/>
      <c r="G6" s="32"/>
      <c r="H6" s="32"/>
    </row>
    <row r="7" spans="1:8" ht="14.25">
      <c r="A7" s="13"/>
      <c r="B7" s="28" t="s">
        <v>94</v>
      </c>
      <c r="C7" s="28" t="s">
        <v>53</v>
      </c>
      <c r="D7" s="28" t="s">
        <v>55</v>
      </c>
      <c r="E7" s="32"/>
      <c r="F7" s="32"/>
      <c r="G7" s="32"/>
      <c r="H7" s="32"/>
    </row>
    <row r="8" spans="1:8" ht="15">
      <c r="A8" s="77" t="s">
        <v>3</v>
      </c>
      <c r="B8" s="78">
        <v>323</v>
      </c>
      <c r="C8" s="78">
        <v>7</v>
      </c>
      <c r="D8" s="78">
        <v>21</v>
      </c>
      <c r="E8" s="32"/>
      <c r="F8" s="32"/>
      <c r="G8" s="32"/>
      <c r="H8" s="32"/>
    </row>
    <row r="9" spans="1:8" ht="14.25">
      <c r="A9" s="32"/>
      <c r="B9" s="89"/>
      <c r="C9" s="89"/>
      <c r="D9" s="89"/>
      <c r="E9" s="89"/>
      <c r="F9" s="32"/>
      <c r="G9" s="32"/>
      <c r="H9" s="32"/>
    </row>
    <row r="10" spans="1:8" ht="14.25">
      <c r="A10" s="13"/>
      <c r="B10" s="28" t="s">
        <v>94</v>
      </c>
      <c r="C10" s="28" t="s">
        <v>56</v>
      </c>
      <c r="D10" s="28" t="s">
        <v>57</v>
      </c>
      <c r="E10" s="28" t="s">
        <v>95</v>
      </c>
      <c r="F10" s="32"/>
      <c r="G10" s="32"/>
      <c r="H10" s="32"/>
    </row>
    <row r="11" spans="1:8" ht="15">
      <c r="A11" s="77" t="s">
        <v>58</v>
      </c>
      <c r="B11" s="78">
        <v>251</v>
      </c>
      <c r="C11" s="78">
        <v>22</v>
      </c>
      <c r="D11" s="78">
        <v>12</v>
      </c>
      <c r="E11" s="78">
        <v>10</v>
      </c>
      <c r="F11" s="32"/>
      <c r="G11" s="32"/>
      <c r="H11" s="32"/>
    </row>
    <row r="12" spans="1:8" ht="14.25">
      <c r="A12" s="32"/>
      <c r="B12" s="32"/>
      <c r="C12" s="32"/>
      <c r="D12" s="32"/>
      <c r="E12" s="32"/>
      <c r="F12" s="32"/>
      <c r="G12" s="32"/>
      <c r="H12" s="32"/>
    </row>
    <row r="13" spans="1:8" ht="14.25">
      <c r="A13" s="32"/>
      <c r="B13" s="32"/>
      <c r="C13" s="32"/>
      <c r="D13" s="32"/>
      <c r="E13" s="32"/>
      <c r="F13" s="32"/>
      <c r="G13" s="32"/>
      <c r="H13" s="32"/>
    </row>
    <row r="14" spans="1:8" ht="14.25">
      <c r="A14" s="32"/>
      <c r="B14" s="32"/>
      <c r="C14" s="32"/>
      <c r="D14" s="32"/>
      <c r="E14" s="32"/>
      <c r="F14" s="32"/>
      <c r="G14" s="32"/>
      <c r="H14" s="32"/>
    </row>
    <row r="15" spans="1:8" ht="14.25">
      <c r="A15" s="32"/>
      <c r="B15" s="32"/>
      <c r="C15" s="32"/>
      <c r="D15" s="32"/>
      <c r="E15" s="32"/>
      <c r="F15" s="32"/>
      <c r="G15" s="32"/>
      <c r="H15" s="3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4" sqref="A4"/>
    </sheetView>
  </sheetViews>
  <sheetFormatPr defaultColWidth="8.796875" defaultRowHeight="15"/>
  <cols>
    <col min="1" max="1" width="56.19921875" style="21" bestFit="1" customWidth="1"/>
    <col min="2" max="2" width="9" style="21" customWidth="1"/>
    <col min="3" max="3" width="11" style="21" customWidth="1"/>
    <col min="4" max="16384" width="9" style="21" customWidth="1"/>
  </cols>
  <sheetData>
    <row r="1" spans="1:2" ht="14.25">
      <c r="A1" s="31" t="s">
        <v>127</v>
      </c>
      <c r="B1" s="31"/>
    </row>
    <row r="3" ht="14.25">
      <c r="A3" s="1" t="s">
        <v>149</v>
      </c>
    </row>
    <row r="4" spans="1:2" ht="14.25">
      <c r="A4" s="38"/>
      <c r="B4" s="38"/>
    </row>
    <row r="5" spans="1:2" ht="15">
      <c r="A5" s="16"/>
      <c r="B5" s="104" t="s">
        <v>0</v>
      </c>
    </row>
    <row r="6" spans="1:2" ht="15">
      <c r="A6" s="11" t="s">
        <v>97</v>
      </c>
      <c r="B6" s="91">
        <v>118</v>
      </c>
    </row>
    <row r="7" spans="1:2" ht="15">
      <c r="A7" s="12" t="s">
        <v>98</v>
      </c>
      <c r="B7" s="92">
        <v>132</v>
      </c>
    </row>
    <row r="8" spans="1:2" ht="14.25">
      <c r="A8" s="79"/>
      <c r="B8" s="32"/>
    </row>
    <row r="9" spans="1:2" ht="14.25">
      <c r="A9" s="32"/>
      <c r="B9" s="3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31" sqref="C31"/>
    </sheetView>
  </sheetViews>
  <sheetFormatPr defaultColWidth="8.796875" defaultRowHeight="15"/>
  <cols>
    <col min="1" max="1" width="64.19921875" style="21" bestFit="1" customWidth="1"/>
    <col min="2" max="2" width="9" style="21" customWidth="1"/>
    <col min="3" max="3" width="11" style="21" customWidth="1"/>
    <col min="4" max="16384" width="9" style="21" customWidth="1"/>
  </cols>
  <sheetData>
    <row r="1" spans="1:2" ht="14.25">
      <c r="A1" s="31" t="s">
        <v>127</v>
      </c>
      <c r="B1" s="31"/>
    </row>
    <row r="3" ht="14.25">
      <c r="A3" s="1" t="s">
        <v>99</v>
      </c>
    </row>
    <row r="4" spans="1:2" ht="15">
      <c r="A4" s="13"/>
      <c r="B4" s="102" t="s">
        <v>0</v>
      </c>
    </row>
    <row r="5" spans="1:3" ht="15">
      <c r="A5" s="11" t="s">
        <v>59</v>
      </c>
      <c r="B5" s="62">
        <v>122490</v>
      </c>
      <c r="C5" s="35"/>
    </row>
    <row r="6" spans="1:3" ht="14.25">
      <c r="A6" s="11" t="s">
        <v>60</v>
      </c>
      <c r="B6" s="17">
        <v>1155</v>
      </c>
      <c r="C6" s="35"/>
    </row>
    <row r="7" spans="1:3" ht="14.25">
      <c r="A7" s="11" t="s">
        <v>61</v>
      </c>
      <c r="B7" s="17">
        <v>245</v>
      </c>
      <c r="C7" s="35"/>
    </row>
    <row r="8" spans="1:3" ht="14.25">
      <c r="A8" s="12" t="s">
        <v>62</v>
      </c>
      <c r="B8" s="16">
        <v>222</v>
      </c>
      <c r="C8" s="35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H32" sqref="H32"/>
    </sheetView>
  </sheetViews>
  <sheetFormatPr defaultColWidth="8.796875" defaultRowHeight="15"/>
  <cols>
    <col min="1" max="1" width="51" style="21" customWidth="1"/>
    <col min="2" max="2" width="11.69921875" style="21" customWidth="1"/>
    <col min="3" max="4" width="11.3984375" style="21" customWidth="1"/>
    <col min="5" max="16384" width="9" style="21" customWidth="1"/>
  </cols>
  <sheetData>
    <row r="1" spans="1:4" ht="14.25">
      <c r="A1" s="95" t="s">
        <v>115</v>
      </c>
      <c r="B1" s="95"/>
      <c r="C1" s="95"/>
      <c r="D1" s="95"/>
    </row>
    <row r="3" ht="14.25">
      <c r="A3" s="1" t="s">
        <v>125</v>
      </c>
    </row>
    <row r="4" spans="1:5" ht="14.25">
      <c r="A4" s="32"/>
      <c r="B4" s="83"/>
      <c r="C4" s="83"/>
      <c r="D4" s="83"/>
      <c r="E4" s="32"/>
    </row>
    <row r="5" spans="1:5" ht="28.5">
      <c r="A5" s="13"/>
      <c r="B5" s="86" t="s">
        <v>102</v>
      </c>
      <c r="C5" s="86" t="s">
        <v>119</v>
      </c>
      <c r="D5" s="86" t="s">
        <v>123</v>
      </c>
      <c r="E5" s="32"/>
    </row>
    <row r="6" spans="1:7" ht="14.25">
      <c r="A6" s="29" t="s">
        <v>54</v>
      </c>
      <c r="B6" s="38">
        <v>195800</v>
      </c>
      <c r="C6" s="38">
        <v>198000</v>
      </c>
      <c r="D6" s="38">
        <v>202000</v>
      </c>
      <c r="E6" s="17"/>
      <c r="F6" s="17"/>
      <c r="G6" s="38"/>
    </row>
    <row r="7" spans="1:7" ht="14.25">
      <c r="A7" s="29" t="s">
        <v>3</v>
      </c>
      <c r="B7" s="38">
        <v>17600</v>
      </c>
      <c r="C7" s="84">
        <v>17300</v>
      </c>
      <c r="D7" s="84">
        <v>17000</v>
      </c>
      <c r="E7" s="17"/>
      <c r="F7" s="17"/>
      <c r="G7" s="38"/>
    </row>
    <row r="8" spans="1:7" ht="14.25">
      <c r="A8" s="7" t="s">
        <v>58</v>
      </c>
      <c r="B8" s="16">
        <v>347100</v>
      </c>
      <c r="C8" s="16">
        <v>391600</v>
      </c>
      <c r="D8" s="16">
        <v>434200</v>
      </c>
      <c r="E8" s="17"/>
      <c r="F8" s="17"/>
      <c r="G8" s="38"/>
    </row>
    <row r="9" spans="1:6" ht="14.25">
      <c r="A9" s="29"/>
      <c r="B9" s="38"/>
      <c r="C9" s="38"/>
      <c r="D9" s="38"/>
      <c r="E9" s="17"/>
      <c r="F9" s="17"/>
    </row>
    <row r="10" spans="1:6" ht="14.25">
      <c r="A10" s="32" t="s">
        <v>104</v>
      </c>
      <c r="B10" s="38">
        <v>35700</v>
      </c>
      <c r="C10" s="38">
        <v>35300</v>
      </c>
      <c r="D10" s="38">
        <v>35100</v>
      </c>
      <c r="E10" s="17"/>
      <c r="F10" s="17"/>
    </row>
    <row r="11" spans="1:6" ht="14.25">
      <c r="A11" s="32" t="s">
        <v>103</v>
      </c>
      <c r="B11" s="38">
        <v>46600</v>
      </c>
      <c r="C11" s="38">
        <v>47500</v>
      </c>
      <c r="D11" s="38">
        <v>48700</v>
      </c>
      <c r="E11" s="17"/>
      <c r="F11" s="17"/>
    </row>
    <row r="12" spans="1:6" ht="14.25">
      <c r="A12" s="32" t="s">
        <v>105</v>
      </c>
      <c r="B12" s="38">
        <v>81600</v>
      </c>
      <c r="C12" s="38">
        <v>81500</v>
      </c>
      <c r="D12" s="38">
        <v>82300</v>
      </c>
      <c r="E12" s="17"/>
      <c r="F12" s="17"/>
    </row>
    <row r="13" spans="1:6" ht="14.25">
      <c r="A13" s="29" t="s">
        <v>106</v>
      </c>
      <c r="B13" s="38">
        <v>8000</v>
      </c>
      <c r="C13" s="38">
        <v>8200</v>
      </c>
      <c r="D13" s="38">
        <v>7800</v>
      </c>
      <c r="E13" s="17"/>
      <c r="F13" s="17"/>
    </row>
    <row r="14" spans="1:6" ht="28.5">
      <c r="A14" s="27" t="s">
        <v>107</v>
      </c>
      <c r="B14" s="16">
        <v>9200</v>
      </c>
      <c r="C14" s="16">
        <v>8700</v>
      </c>
      <c r="D14" s="16">
        <v>8900</v>
      </c>
      <c r="E14" s="17"/>
      <c r="F14" s="17"/>
    </row>
    <row r="15" spans="1:6" ht="14.25">
      <c r="A15" s="32"/>
      <c r="B15" s="38"/>
      <c r="C15" s="32"/>
      <c r="D15" s="32"/>
      <c r="E15" s="17"/>
      <c r="F15" s="17"/>
    </row>
    <row r="16" spans="1:6" s="32" customFormat="1" ht="14.25">
      <c r="A16" s="13" t="s">
        <v>143</v>
      </c>
      <c r="B16" s="16">
        <v>77400</v>
      </c>
      <c r="C16" s="16">
        <v>81600</v>
      </c>
      <c r="D16" s="16">
        <v>84900</v>
      </c>
      <c r="E16" s="17"/>
      <c r="F16" s="17"/>
    </row>
    <row r="17" spans="1:6" ht="14.25">
      <c r="A17" s="32"/>
      <c r="B17" s="38"/>
      <c r="C17" s="38"/>
      <c r="D17" s="38"/>
      <c r="E17" s="17"/>
      <c r="F17" s="17"/>
    </row>
    <row r="18" spans="1:6" ht="14.25">
      <c r="A18" s="24" t="s">
        <v>68</v>
      </c>
      <c r="B18" s="38">
        <v>116400</v>
      </c>
      <c r="C18" s="38">
        <v>116800</v>
      </c>
      <c r="D18" s="38">
        <v>120100</v>
      </c>
      <c r="E18" s="17"/>
      <c r="F18" s="17"/>
    </row>
    <row r="19" spans="1:6" ht="14.25">
      <c r="A19" s="25" t="s">
        <v>109</v>
      </c>
      <c r="B19" s="38">
        <v>81300</v>
      </c>
      <c r="C19" s="38">
        <v>84500</v>
      </c>
      <c r="D19" s="38">
        <v>85900</v>
      </c>
      <c r="E19" s="17"/>
      <c r="F19" s="17"/>
    </row>
    <row r="20" spans="1:6" ht="14.25">
      <c r="A20" s="25" t="s">
        <v>117</v>
      </c>
      <c r="B20" s="38">
        <v>99100</v>
      </c>
      <c r="C20" s="38">
        <v>103000</v>
      </c>
      <c r="D20" s="38">
        <v>104500</v>
      </c>
      <c r="E20" s="17"/>
      <c r="F20" s="17"/>
    </row>
    <row r="21" spans="1:6" ht="14.25">
      <c r="A21" s="24" t="s">
        <v>21</v>
      </c>
      <c r="B21" s="38">
        <v>13700</v>
      </c>
      <c r="C21" s="38">
        <v>13500</v>
      </c>
      <c r="D21" s="38">
        <v>13300</v>
      </c>
      <c r="E21" s="17"/>
      <c r="F21" s="17"/>
    </row>
    <row r="22" spans="1:6" ht="14.25">
      <c r="A22" s="24" t="s">
        <v>110</v>
      </c>
      <c r="B22" s="38">
        <v>10900</v>
      </c>
      <c r="C22" s="38">
        <v>10900</v>
      </c>
      <c r="D22" s="38">
        <v>10800</v>
      </c>
      <c r="E22" s="17"/>
      <c r="F22" s="17"/>
    </row>
    <row r="23" spans="1:6" ht="14.25">
      <c r="A23" s="27" t="s">
        <v>118</v>
      </c>
      <c r="B23" s="16">
        <v>12000</v>
      </c>
      <c r="C23" s="16">
        <v>12100</v>
      </c>
      <c r="D23" s="16">
        <v>12000</v>
      </c>
      <c r="E23" s="17"/>
      <c r="F23" s="17"/>
    </row>
    <row r="24" spans="1:6" ht="14.25">
      <c r="A24" s="24"/>
      <c r="B24" s="38"/>
      <c r="C24" s="38"/>
      <c r="D24" s="38"/>
      <c r="E24" s="17"/>
      <c r="F24" s="17"/>
    </row>
    <row r="25" spans="1:6" ht="14.25">
      <c r="A25" s="21" t="s">
        <v>22</v>
      </c>
      <c r="B25" s="38">
        <v>6900</v>
      </c>
      <c r="C25" s="38">
        <v>7600</v>
      </c>
      <c r="D25" s="38">
        <v>7800</v>
      </c>
      <c r="E25" s="17"/>
      <c r="F25" s="17"/>
    </row>
    <row r="26" spans="1:6" ht="14.25">
      <c r="A26" s="4" t="s">
        <v>111</v>
      </c>
      <c r="B26" s="38">
        <v>700</v>
      </c>
      <c r="C26" s="38">
        <v>900</v>
      </c>
      <c r="D26" s="38">
        <v>1000</v>
      </c>
      <c r="E26" s="17"/>
      <c r="F26" s="17"/>
    </row>
    <row r="27" spans="1:6" ht="14.25">
      <c r="A27" s="4" t="s">
        <v>112</v>
      </c>
      <c r="B27" s="38">
        <v>1400</v>
      </c>
      <c r="C27" s="38">
        <v>1600</v>
      </c>
      <c r="D27" s="38">
        <v>1700</v>
      </c>
      <c r="E27" s="17"/>
      <c r="F27" s="17"/>
    </row>
    <row r="28" spans="1:6" ht="14.25">
      <c r="A28" s="4" t="s">
        <v>113</v>
      </c>
      <c r="B28" s="38">
        <v>4300</v>
      </c>
      <c r="C28" s="38">
        <v>4400</v>
      </c>
      <c r="D28" s="38">
        <v>4400</v>
      </c>
      <c r="E28" s="17"/>
      <c r="F28" s="17"/>
    </row>
    <row r="29" spans="1:6" ht="14.25">
      <c r="A29" s="20" t="s">
        <v>114</v>
      </c>
      <c r="B29" s="16">
        <v>700</v>
      </c>
      <c r="C29" s="16">
        <v>700</v>
      </c>
      <c r="D29" s="16">
        <v>800</v>
      </c>
      <c r="E29" s="17"/>
      <c r="F29" s="17"/>
    </row>
    <row r="30" spans="2:6" ht="14.25">
      <c r="B30" s="38"/>
      <c r="C30" s="38"/>
      <c r="D30" s="38"/>
      <c r="E30" s="17"/>
      <c r="F30" s="17"/>
    </row>
    <row r="31" spans="1:6" ht="14.25">
      <c r="A31" s="13" t="s">
        <v>116</v>
      </c>
      <c r="B31" s="16">
        <v>1000</v>
      </c>
      <c r="C31" s="16">
        <v>1100</v>
      </c>
      <c r="D31" s="16">
        <v>1300</v>
      </c>
      <c r="E31" s="17"/>
      <c r="F31" s="17"/>
    </row>
    <row r="32" spans="2:6" ht="14.25">
      <c r="B32" s="38"/>
      <c r="C32" s="38"/>
      <c r="D32" s="38"/>
      <c r="E32" s="17"/>
      <c r="F32" s="17"/>
    </row>
    <row r="33" spans="1:6" ht="14.25">
      <c r="A33" s="13" t="s">
        <v>59</v>
      </c>
      <c r="B33" s="16">
        <v>118600</v>
      </c>
      <c r="C33" s="16">
        <v>122100</v>
      </c>
      <c r="D33" s="16">
        <v>124400</v>
      </c>
      <c r="E33" s="17"/>
      <c r="F33" s="17"/>
    </row>
    <row r="34" spans="2:4" ht="14.25">
      <c r="B34" s="38"/>
      <c r="C34" s="38"/>
      <c r="D34" s="38"/>
    </row>
    <row r="36" spans="1:4" ht="14.25">
      <c r="A36" s="32"/>
      <c r="B36" s="32"/>
      <c r="C36" s="32"/>
      <c r="D36" s="32"/>
    </row>
    <row r="37" spans="1:4" ht="14.25">
      <c r="A37" s="32"/>
      <c r="B37" s="32"/>
      <c r="C37" s="32"/>
      <c r="D37" s="32"/>
    </row>
    <row r="38" spans="1:4" ht="14.25">
      <c r="A38" s="32"/>
      <c r="B38" s="32"/>
      <c r="C38" s="32"/>
      <c r="D38" s="32"/>
    </row>
  </sheetData>
  <sheetProtection/>
  <hyperlinks>
    <hyperlink ref="D48:D49" location="INSTRUCTIONS!B49" display="Q4 DEFINITIONS AND GUIDANCE"/>
    <hyperlink ref="D40:D41" location="INSTRUCTIONS!B49" display="Q4 DEFINITIONS AND GUIDANCE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8.796875" defaultRowHeight="15"/>
  <cols>
    <col min="1" max="1" width="13.19921875" style="21" customWidth="1"/>
    <col min="2" max="2" width="11.69921875" style="21" customWidth="1"/>
    <col min="3" max="3" width="12.19921875" style="21" customWidth="1"/>
    <col min="4" max="4" width="14.69921875" style="21" customWidth="1"/>
    <col min="5" max="16384" width="9" style="21" customWidth="1"/>
  </cols>
  <sheetData>
    <row r="1" spans="1:5" ht="14.25">
      <c r="A1" s="95" t="s">
        <v>150</v>
      </c>
      <c r="B1" s="95"/>
      <c r="C1" s="95"/>
      <c r="D1" s="95"/>
      <c r="E1" s="95"/>
    </row>
    <row r="3" spans="1:4" ht="15.75">
      <c r="A3" s="143" t="s">
        <v>154</v>
      </c>
      <c r="B3" s="144" t="s">
        <v>151</v>
      </c>
      <c r="C3" s="144" t="s">
        <v>152</v>
      </c>
      <c r="D3" s="144" t="s">
        <v>153</v>
      </c>
    </row>
    <row r="4" spans="1:4" ht="15.75">
      <c r="A4" s="141">
        <v>1</v>
      </c>
      <c r="B4" s="142">
        <v>102189</v>
      </c>
      <c r="C4" s="142"/>
      <c r="D4" s="142"/>
    </row>
    <row r="5" spans="1:4" ht="15.75">
      <c r="A5" s="141">
        <v>1828</v>
      </c>
      <c r="B5" s="142">
        <v>99478</v>
      </c>
      <c r="C5" s="142">
        <v>25405</v>
      </c>
      <c r="D5" s="142">
        <v>6589</v>
      </c>
    </row>
    <row r="6" spans="1:4" ht="15.75">
      <c r="A6" s="141">
        <v>3654</v>
      </c>
      <c r="B6" s="142">
        <v>92484</v>
      </c>
      <c r="C6" s="142">
        <v>24438</v>
      </c>
      <c r="D6" s="142">
        <v>7536</v>
      </c>
    </row>
    <row r="7" spans="1:4" ht="15.75">
      <c r="A7" s="141">
        <v>5480</v>
      </c>
      <c r="B7" s="142">
        <v>86626</v>
      </c>
      <c r="C7" s="142">
        <v>23202</v>
      </c>
      <c r="D7" s="142">
        <v>8902</v>
      </c>
    </row>
    <row r="8" spans="1:4" ht="15.75">
      <c r="A8" s="141">
        <v>7306</v>
      </c>
      <c r="B8" s="142">
        <v>83432</v>
      </c>
      <c r="C8" s="142">
        <v>22198</v>
      </c>
      <c r="D8" s="142">
        <v>8994</v>
      </c>
    </row>
    <row r="9" spans="1:4" ht="15.75">
      <c r="A9" s="141">
        <v>9133</v>
      </c>
      <c r="B9" s="142">
        <v>80420</v>
      </c>
      <c r="C9" s="142">
        <v>22131</v>
      </c>
      <c r="D9" s="142">
        <v>11780</v>
      </c>
    </row>
    <row r="10" spans="1:4" ht="15.75">
      <c r="A10" s="141">
        <v>10959</v>
      </c>
      <c r="B10" s="142">
        <v>77821</v>
      </c>
      <c r="C10" s="142">
        <v>22166</v>
      </c>
      <c r="D10" s="142">
        <v>13526</v>
      </c>
    </row>
    <row r="11" spans="1:4" ht="15.75">
      <c r="A11" s="141">
        <v>12785</v>
      </c>
      <c r="B11" s="142">
        <v>75528</v>
      </c>
      <c r="C11" s="142">
        <v>22102</v>
      </c>
      <c r="D11" s="142">
        <v>15657</v>
      </c>
    </row>
    <row r="12" spans="1:4" ht="15.75">
      <c r="A12" s="141">
        <v>14976</v>
      </c>
      <c r="B12" s="142">
        <v>73365</v>
      </c>
      <c r="C12" s="142">
        <v>21884</v>
      </c>
      <c r="D12" s="142">
        <v>16463</v>
      </c>
    </row>
    <row r="13" spans="1:4" ht="15.75">
      <c r="A13" s="141">
        <v>16802</v>
      </c>
      <c r="B13" s="142">
        <v>72960</v>
      </c>
      <c r="C13" s="142">
        <v>21599</v>
      </c>
      <c r="D13" s="142">
        <v>15590</v>
      </c>
    </row>
    <row r="14" spans="1:4" ht="15.75">
      <c r="A14" s="141">
        <v>18444</v>
      </c>
      <c r="B14" s="142">
        <v>73483</v>
      </c>
      <c r="C14" s="142">
        <v>23532</v>
      </c>
      <c r="D14" s="142">
        <v>19221</v>
      </c>
    </row>
    <row r="15" spans="1:4" ht="15.75">
      <c r="A15" s="141">
        <v>20270</v>
      </c>
      <c r="B15" s="142">
        <v>72658</v>
      </c>
      <c r="C15" s="142">
        <v>23914</v>
      </c>
      <c r="D15" s="142">
        <v>21164</v>
      </c>
    </row>
    <row r="16" spans="1:4" ht="15.75">
      <c r="A16" s="141">
        <v>20636</v>
      </c>
      <c r="B16" s="142">
        <v>72241</v>
      </c>
      <c r="C16" s="142">
        <v>23902</v>
      </c>
      <c r="D16" s="142">
        <v>21438</v>
      </c>
    </row>
    <row r="17" spans="1:4" ht="15.75">
      <c r="A17" s="141">
        <v>21001</v>
      </c>
      <c r="B17" s="142">
        <v>71648</v>
      </c>
      <c r="C17" s="142">
        <v>23888</v>
      </c>
      <c r="D17" s="142">
        <v>21988</v>
      </c>
    </row>
    <row r="18" spans="1:4" ht="15.75">
      <c r="A18" s="141">
        <v>21366</v>
      </c>
      <c r="B18" s="142">
        <v>69913</v>
      </c>
      <c r="C18" s="142">
        <v>23530</v>
      </c>
      <c r="D18" s="142">
        <v>22567</v>
      </c>
    </row>
    <row r="19" spans="1:4" ht="15.75">
      <c r="A19" s="141">
        <v>21731</v>
      </c>
      <c r="B19" s="142">
        <v>69455</v>
      </c>
      <c r="C19" s="142">
        <v>23571</v>
      </c>
      <c r="D19" s="142">
        <v>23232</v>
      </c>
    </row>
    <row r="20" spans="1:4" ht="15.75">
      <c r="A20" s="141">
        <v>22097</v>
      </c>
      <c r="B20" s="142">
        <v>69184</v>
      </c>
      <c r="C20" s="142">
        <v>23670</v>
      </c>
      <c r="D20" s="142">
        <v>23773</v>
      </c>
    </row>
    <row r="21" spans="1:4" ht="15.75">
      <c r="A21" s="141">
        <v>22462</v>
      </c>
      <c r="B21" s="142">
        <v>68936</v>
      </c>
      <c r="C21" s="142">
        <v>23934</v>
      </c>
      <c r="D21" s="142">
        <v>24418</v>
      </c>
    </row>
    <row r="22" spans="1:4" ht="15.75">
      <c r="A22" s="141">
        <v>22827</v>
      </c>
      <c r="B22" s="142">
        <v>72000</v>
      </c>
      <c r="C22" s="142">
        <v>24644</v>
      </c>
      <c r="D22" s="142">
        <v>21459</v>
      </c>
    </row>
    <row r="23" spans="1:4" ht="15.75">
      <c r="A23" s="141">
        <v>23192</v>
      </c>
      <c r="B23" s="142">
        <v>73409</v>
      </c>
      <c r="C23" s="142">
        <v>25258</v>
      </c>
      <c r="D23" s="142">
        <v>20663</v>
      </c>
    </row>
    <row r="24" spans="1:4" ht="15.75">
      <c r="A24" s="141">
        <v>23558</v>
      </c>
      <c r="B24" s="142">
        <v>74012</v>
      </c>
      <c r="C24" s="142">
        <v>25838</v>
      </c>
      <c r="D24" s="142">
        <v>21010</v>
      </c>
    </row>
    <row r="25" spans="1:4" ht="15.75">
      <c r="A25" s="141">
        <v>23923</v>
      </c>
      <c r="B25" s="142">
        <v>74758</v>
      </c>
      <c r="C25" s="142">
        <v>26352</v>
      </c>
      <c r="D25" s="142">
        <v>21405</v>
      </c>
    </row>
    <row r="26" spans="1:4" ht="15.75">
      <c r="A26" s="141">
        <v>24288</v>
      </c>
      <c r="B26" s="142">
        <v>75544</v>
      </c>
      <c r="C26" s="142">
        <v>26590</v>
      </c>
      <c r="D26" s="142">
        <v>21872</v>
      </c>
    </row>
    <row r="27" spans="1:4" ht="15.75">
      <c r="A27" s="141">
        <v>24653</v>
      </c>
      <c r="B27" s="142">
        <v>75843</v>
      </c>
      <c r="C27" s="142">
        <v>26702</v>
      </c>
      <c r="D27" s="142">
        <v>22368</v>
      </c>
    </row>
    <row r="28" spans="1:4" ht="15.75">
      <c r="A28" s="141">
        <v>25019</v>
      </c>
      <c r="B28" s="142">
        <v>76421</v>
      </c>
      <c r="C28" s="142">
        <v>26906</v>
      </c>
      <c r="D28" s="142">
        <v>22705</v>
      </c>
    </row>
    <row r="29" spans="1:4" ht="15.75">
      <c r="A29" s="141">
        <v>25384</v>
      </c>
      <c r="B29" s="142">
        <v>76834</v>
      </c>
      <c r="C29" s="142">
        <v>27434</v>
      </c>
      <c r="D29" s="142">
        <v>23176</v>
      </c>
    </row>
    <row r="30" spans="1:4" ht="15.75">
      <c r="A30" s="141">
        <v>25749</v>
      </c>
      <c r="B30" s="142">
        <v>77526</v>
      </c>
      <c r="C30" s="142">
        <v>27910</v>
      </c>
      <c r="D30" s="142">
        <v>23521</v>
      </c>
    </row>
    <row r="31" spans="1:4" ht="15.75">
      <c r="A31" s="141">
        <v>26114</v>
      </c>
      <c r="B31" s="142">
        <v>77878</v>
      </c>
      <c r="C31" s="142">
        <v>28166</v>
      </c>
      <c r="D31" s="142">
        <v>23985</v>
      </c>
    </row>
    <row r="32" spans="1:4" ht="15.75">
      <c r="A32" s="141">
        <v>26480</v>
      </c>
      <c r="B32" s="142">
        <v>78728</v>
      </c>
      <c r="C32" s="142">
        <v>28808</v>
      </c>
      <c r="D32" s="142">
        <v>24368</v>
      </c>
    </row>
    <row r="33" spans="1:4" ht="15.75">
      <c r="A33" s="141">
        <v>26845</v>
      </c>
      <c r="B33" s="142">
        <v>80072</v>
      </c>
      <c r="C33" s="142">
        <v>29710</v>
      </c>
      <c r="D33" s="142">
        <v>24593</v>
      </c>
    </row>
    <row r="34" spans="1:4" ht="15.75">
      <c r="A34" s="141">
        <v>27210</v>
      </c>
      <c r="B34" s="142">
        <v>80977</v>
      </c>
      <c r="C34" s="142">
        <v>30556</v>
      </c>
      <c r="D34" s="142">
        <v>24665</v>
      </c>
    </row>
    <row r="35" spans="1:4" ht="15.75">
      <c r="A35" s="141">
        <v>27575</v>
      </c>
      <c r="B35" s="142">
        <v>82310</v>
      </c>
      <c r="C35" s="142">
        <v>31644</v>
      </c>
      <c r="D35" s="142">
        <v>24931</v>
      </c>
    </row>
    <row r="36" spans="1:4" ht="15.75">
      <c r="A36" s="141">
        <v>27941</v>
      </c>
      <c r="B36" s="142">
        <v>83572</v>
      </c>
      <c r="C36" s="142">
        <v>32595</v>
      </c>
      <c r="D36" s="142">
        <v>25333</v>
      </c>
    </row>
    <row r="37" spans="1:4" ht="15.75">
      <c r="A37" s="141">
        <v>28306</v>
      </c>
      <c r="B37" s="142">
        <v>85150</v>
      </c>
      <c r="C37" s="142">
        <v>33758</v>
      </c>
      <c r="D37" s="142">
        <v>25835</v>
      </c>
    </row>
    <row r="38" spans="1:4" ht="15.75">
      <c r="A38" s="141">
        <v>28671</v>
      </c>
      <c r="B38" s="142">
        <v>86982</v>
      </c>
      <c r="C38" s="142">
        <v>35009</v>
      </c>
      <c r="D38" s="142">
        <v>26229</v>
      </c>
    </row>
    <row r="39" spans="1:4" ht="15.75">
      <c r="A39" s="141">
        <v>29036</v>
      </c>
      <c r="B39" s="142">
        <v>88846</v>
      </c>
      <c r="C39" s="142">
        <v>36182</v>
      </c>
      <c r="D39" s="142">
        <v>26558</v>
      </c>
    </row>
    <row r="40" spans="1:4" ht="15.75">
      <c r="A40" s="141">
        <v>29402</v>
      </c>
      <c r="B40" s="142">
        <v>90802</v>
      </c>
      <c r="C40" s="142">
        <v>37252</v>
      </c>
      <c r="D40" s="142">
        <v>26889</v>
      </c>
    </row>
    <row r="41" spans="1:4" ht="15.75">
      <c r="A41" s="141">
        <v>30132</v>
      </c>
      <c r="B41" s="142">
        <v>94175</v>
      </c>
      <c r="C41" s="142">
        <v>39362</v>
      </c>
      <c r="D41" s="142">
        <v>27057</v>
      </c>
    </row>
    <row r="42" spans="1:4" ht="15.75">
      <c r="A42" s="141">
        <v>30497</v>
      </c>
      <c r="B42" s="142">
        <v>96178</v>
      </c>
      <c r="C42" s="142">
        <v>40853</v>
      </c>
      <c r="D42" s="142">
        <v>27192</v>
      </c>
    </row>
    <row r="43" spans="1:4" ht="15.75">
      <c r="A43" s="141">
        <v>31228</v>
      </c>
      <c r="B43" s="142">
        <v>99146</v>
      </c>
      <c r="C43" s="142">
        <v>42646</v>
      </c>
      <c r="D43" s="142">
        <v>26725</v>
      </c>
    </row>
    <row r="44" spans="1:4" ht="15.75">
      <c r="A44" s="141">
        <v>31593</v>
      </c>
      <c r="B44" s="142">
        <v>101434</v>
      </c>
      <c r="C44" s="142">
        <v>43891</v>
      </c>
      <c r="D44" s="142">
        <v>26726</v>
      </c>
    </row>
    <row r="45" spans="1:4" ht="15.75">
      <c r="A45" s="141">
        <v>32324</v>
      </c>
      <c r="B45" s="142">
        <v>104131</v>
      </c>
      <c r="C45" s="142">
        <v>44888</v>
      </c>
      <c r="D45" s="142">
        <v>26186</v>
      </c>
    </row>
    <row r="46" spans="1:4" ht="15.75">
      <c r="A46" s="141">
        <v>32689</v>
      </c>
      <c r="B46" s="142">
        <v>106072</v>
      </c>
      <c r="C46" s="142">
        <v>45507</v>
      </c>
      <c r="D46" s="142">
        <v>26015</v>
      </c>
    </row>
    <row r="47" spans="1:4" ht="15.75">
      <c r="A47" s="141">
        <v>33419</v>
      </c>
      <c r="B47" s="142">
        <v>109331</v>
      </c>
      <c r="C47" s="142">
        <v>47944</v>
      </c>
      <c r="D47" s="142">
        <v>25073</v>
      </c>
    </row>
    <row r="48" spans="1:4" ht="15.75">
      <c r="A48" s="141">
        <v>33785</v>
      </c>
      <c r="B48" s="142">
        <v>107638</v>
      </c>
      <c r="C48" s="142">
        <v>46063</v>
      </c>
      <c r="D48" s="142">
        <v>25073</v>
      </c>
    </row>
    <row r="49" spans="1:4" ht="15.75">
      <c r="A49" s="141">
        <v>34515</v>
      </c>
      <c r="B49" s="142">
        <v>111212</v>
      </c>
      <c r="C49" s="142">
        <v>47735</v>
      </c>
      <c r="D49" s="142">
        <v>24239</v>
      </c>
    </row>
    <row r="50" spans="1:4" ht="15.75">
      <c r="A50" s="141">
        <v>34880</v>
      </c>
      <c r="B50" s="142">
        <v>109706</v>
      </c>
      <c r="C50" s="142">
        <v>45986</v>
      </c>
      <c r="D50" s="142">
        <v>24005</v>
      </c>
    </row>
    <row r="51" spans="1:4" ht="15.75">
      <c r="A51" s="141">
        <v>35611</v>
      </c>
      <c r="B51" s="142">
        <v>113272</v>
      </c>
      <c r="C51" s="142">
        <v>47753</v>
      </c>
      <c r="D51" s="142">
        <v>22836</v>
      </c>
    </row>
    <row r="52" spans="1:4" ht="15.75">
      <c r="A52" s="141">
        <v>35976</v>
      </c>
      <c r="B52" s="142">
        <v>111560</v>
      </c>
      <c r="C52" s="142">
        <v>45425</v>
      </c>
      <c r="D52" s="142">
        <v>22614</v>
      </c>
    </row>
    <row r="53" spans="1:4" ht="15.75">
      <c r="A53" s="141">
        <v>36707</v>
      </c>
      <c r="B53" s="142">
        <v>110646</v>
      </c>
      <c r="C53" s="142">
        <v>45450</v>
      </c>
      <c r="D53" s="142">
        <v>21036</v>
      </c>
    </row>
    <row r="54" spans="1:4" ht="15.75">
      <c r="A54" s="141">
        <v>37072</v>
      </c>
      <c r="B54" s="142">
        <v>110256</v>
      </c>
      <c r="C54" s="142">
        <v>44696</v>
      </c>
      <c r="D54" s="142">
        <v>22037</v>
      </c>
    </row>
    <row r="55" spans="1:4" ht="15.75">
      <c r="A55" s="141">
        <v>37802</v>
      </c>
      <c r="B55" s="142">
        <v>115262</v>
      </c>
      <c r="C55" s="142">
        <v>47478</v>
      </c>
      <c r="D55" s="142">
        <v>20045</v>
      </c>
    </row>
    <row r="56" spans="1:4" ht="15.75">
      <c r="A56" s="141">
        <v>38168</v>
      </c>
      <c r="B56" s="142">
        <v>113370</v>
      </c>
      <c r="C56" s="142">
        <v>46582</v>
      </c>
      <c r="D56" s="142">
        <v>19913</v>
      </c>
    </row>
    <row r="57" spans="1:4" ht="15.75">
      <c r="A57" s="141">
        <v>39172</v>
      </c>
      <c r="B57" s="142">
        <v>112262</v>
      </c>
      <c r="C57" s="142">
        <v>44382.74561529831</v>
      </c>
      <c r="D57" s="142">
        <v>17570.056258333538</v>
      </c>
    </row>
    <row r="58" spans="1:4" ht="15.75">
      <c r="A58" s="141">
        <v>39538</v>
      </c>
      <c r="B58" s="142">
        <v>117215.06132477411</v>
      </c>
      <c r="C58" s="142">
        <v>46649.870104433925</v>
      </c>
      <c r="D58" s="142">
        <v>17568.053654663283</v>
      </c>
    </row>
    <row r="59" spans="1:4" ht="15.75">
      <c r="A59" s="141">
        <v>39903</v>
      </c>
      <c r="B59" s="142">
        <v>116791.38760675382</v>
      </c>
      <c r="C59" s="142">
        <v>47506.460241394205</v>
      </c>
      <c r="D59" s="142">
        <v>17272</v>
      </c>
    </row>
    <row r="60" spans="1:4" ht="15.75">
      <c r="A60" s="141">
        <v>40268</v>
      </c>
      <c r="B60" s="142">
        <v>117317.9006912081</v>
      </c>
      <c r="C60" s="142">
        <v>48698.056604684476</v>
      </c>
      <c r="D60" s="142">
        <v>16979.51436155394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4" sqref="A4:B9"/>
    </sheetView>
  </sheetViews>
  <sheetFormatPr defaultColWidth="8.796875" defaultRowHeight="15"/>
  <cols>
    <col min="1" max="1" width="48" style="21" customWidth="1"/>
    <col min="2" max="2" width="8.59765625" style="21" customWidth="1"/>
    <col min="3" max="16384" width="9" style="21" customWidth="1"/>
  </cols>
  <sheetData>
    <row r="1" ht="14.25">
      <c r="A1" s="31" t="s">
        <v>126</v>
      </c>
    </row>
    <row r="3" ht="14.25">
      <c r="A3" s="1" t="s">
        <v>129</v>
      </c>
    </row>
    <row r="4" spans="1:4" ht="23.25" customHeight="1">
      <c r="A4" s="13"/>
      <c r="B4" s="103" t="s">
        <v>0</v>
      </c>
      <c r="C4" s="32"/>
      <c r="D4" s="32"/>
    </row>
    <row r="5" spans="1:4" ht="15">
      <c r="A5" s="7" t="s">
        <v>54</v>
      </c>
      <c r="B5" s="76">
        <v>199449</v>
      </c>
      <c r="C5" s="32"/>
      <c r="D5" s="32"/>
    </row>
    <row r="6" spans="1:4" ht="15">
      <c r="A6" s="9"/>
      <c r="B6" s="101"/>
      <c r="C6" s="32"/>
      <c r="D6" s="32"/>
    </row>
    <row r="7" spans="1:3" ht="15">
      <c r="A7" s="7" t="s">
        <v>3</v>
      </c>
      <c r="B7" s="76">
        <v>16707</v>
      </c>
      <c r="C7" s="32"/>
    </row>
    <row r="8" spans="1:2" s="32" customFormat="1" ht="15">
      <c r="A8" s="9"/>
      <c r="B8" s="99"/>
    </row>
    <row r="9" spans="1:2" ht="15">
      <c r="A9" s="10" t="s">
        <v>65</v>
      </c>
      <c r="B9" s="76">
        <v>428657</v>
      </c>
    </row>
    <row r="10" spans="1:4" ht="14.25">
      <c r="A10" s="8"/>
      <c r="B10" s="32"/>
      <c r="C10" s="32"/>
      <c r="D10" s="32"/>
    </row>
    <row r="11" spans="1:4" ht="14.25">
      <c r="A11" s="8"/>
      <c r="B11" s="32"/>
      <c r="C11" s="32"/>
      <c r="D11" s="32"/>
    </row>
    <row r="12" spans="1:4" ht="14.25">
      <c r="A12" s="8"/>
      <c r="B12" s="32"/>
      <c r="C12" s="32"/>
      <c r="D12" s="32"/>
    </row>
    <row r="13" spans="1:4" ht="14.25">
      <c r="A13" s="8"/>
      <c r="B13" s="32"/>
      <c r="C13" s="32"/>
      <c r="D13" s="32"/>
    </row>
  </sheetData>
  <sheetProtection/>
  <hyperlinks>
    <hyperlink ref="C18:C19" location="HELP!A55" tooltip="Click here to go to the Q3 Help section" display="Q3 HELP"/>
    <hyperlink ref="C40:C41" location="INSTRUCTIONS!B49" display="Q4 DEFINITIONS AND GUIDANCE"/>
    <hyperlink ref="B55:B56" location="COVER!A1" tooltip=" " display="COVER"/>
    <hyperlink ref="C19:C20" location="INSTRUCTIONS!B38" display="Q3 DEFINITIONS AND GUIDANCE"/>
    <hyperlink ref="C32:C33" location="INSTRUCTIONS!B49" display="Q4 DEFINITIONS AND GUIDANCE"/>
    <hyperlink ref="B47:B48" location="COVER!A1" tooltip=" " display="COVER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3" sqref="A23"/>
    </sheetView>
  </sheetViews>
  <sheetFormatPr defaultColWidth="8.796875" defaultRowHeight="15"/>
  <cols>
    <col min="1" max="1" width="48.3984375" style="21" customWidth="1"/>
    <col min="2" max="2" width="9.19921875" style="21" customWidth="1"/>
    <col min="3" max="3" width="11" style="21" customWidth="1"/>
    <col min="4" max="4" width="12.59765625" style="21" customWidth="1"/>
    <col min="5" max="16384" width="9" style="21" customWidth="1"/>
  </cols>
  <sheetData>
    <row r="1" spans="1:4" ht="14.25">
      <c r="A1" s="31" t="s">
        <v>126</v>
      </c>
      <c r="B1" s="31"/>
      <c r="C1" s="31"/>
      <c r="D1" s="31"/>
    </row>
    <row r="3" ht="14.25">
      <c r="A3" s="1" t="s">
        <v>70</v>
      </c>
    </row>
    <row r="4" spans="1:5" ht="58.5" customHeight="1">
      <c r="A4" s="13"/>
      <c r="B4" s="102" t="s">
        <v>0</v>
      </c>
      <c r="C4" s="2" t="s">
        <v>1</v>
      </c>
      <c r="D4" s="2" t="s">
        <v>2</v>
      </c>
      <c r="E4" s="32"/>
    </row>
    <row r="5" spans="1:4" s="32" customFormat="1" ht="15">
      <c r="A5" s="7" t="s">
        <v>54</v>
      </c>
      <c r="B5" s="76">
        <v>199449</v>
      </c>
      <c r="C5" s="34"/>
      <c r="D5" s="42">
        <f aca="true" t="shared" si="0" ref="D5:D12">B5/B$5</f>
        <v>1</v>
      </c>
    </row>
    <row r="6" spans="1:4" s="32" customFormat="1" ht="15">
      <c r="A6" s="29" t="s">
        <v>66</v>
      </c>
      <c r="B6" s="100">
        <f>SUM(B7:B10)</f>
        <v>162358</v>
      </c>
      <c r="C6" s="36">
        <f aca="true" t="shared" si="1" ref="C6:C11">B6/SUM(B$7:B$11)</f>
        <v>0.8294532060222437</v>
      </c>
      <c r="D6" s="40">
        <f>B6/B$5</f>
        <v>0.81403265997824</v>
      </c>
    </row>
    <row r="7" spans="1:4" s="32" customFormat="1" ht="14.25">
      <c r="A7" s="30" t="s">
        <v>4</v>
      </c>
      <c r="B7" s="38">
        <v>33615</v>
      </c>
      <c r="C7" s="36">
        <f t="shared" si="1"/>
        <v>0.17173203365671985</v>
      </c>
      <c r="D7" s="40">
        <f t="shared" si="0"/>
        <v>0.16853932584269662</v>
      </c>
    </row>
    <row r="8" spans="1:5" ht="14.25">
      <c r="A8" s="30" t="s">
        <v>5</v>
      </c>
      <c r="B8" s="38">
        <v>46660</v>
      </c>
      <c r="C8" s="36">
        <f t="shared" si="1"/>
        <v>0.23837622163981997</v>
      </c>
      <c r="D8" s="40">
        <f t="shared" si="0"/>
        <v>0.23394451714473374</v>
      </c>
      <c r="E8" s="32"/>
    </row>
    <row r="9" spans="1:5" ht="14.25">
      <c r="A9" s="30" t="s">
        <v>6</v>
      </c>
      <c r="B9" s="38">
        <v>77278</v>
      </c>
      <c r="C9" s="36">
        <f t="shared" si="1"/>
        <v>0.3947972065126877</v>
      </c>
      <c r="D9" s="40">
        <f t="shared" si="0"/>
        <v>0.38745744526169595</v>
      </c>
      <c r="E9" s="32"/>
    </row>
    <row r="10" spans="1:5" ht="14.25">
      <c r="A10" s="80" t="s">
        <v>100</v>
      </c>
      <c r="B10" s="37">
        <v>4805</v>
      </c>
      <c r="C10" s="36">
        <f t="shared" si="1"/>
        <v>0.02454774421301618</v>
      </c>
      <c r="D10" s="40">
        <f t="shared" si="0"/>
        <v>0.024091371729113707</v>
      </c>
      <c r="E10" s="32"/>
    </row>
    <row r="11" spans="1:5" ht="14.25">
      <c r="A11" s="4" t="s">
        <v>72</v>
      </c>
      <c r="B11" s="38">
        <v>33383</v>
      </c>
      <c r="C11" s="36">
        <f t="shared" si="1"/>
        <v>0.17054679397775632</v>
      </c>
      <c r="D11" s="40">
        <f t="shared" si="0"/>
        <v>0.1673761212139444</v>
      </c>
      <c r="E11" s="32"/>
    </row>
    <row r="12" spans="1:5" ht="14.25">
      <c r="A12" s="63" t="s">
        <v>155</v>
      </c>
      <c r="B12" s="37">
        <f>B5-B6-B11</f>
        <v>3708</v>
      </c>
      <c r="C12" s="36"/>
      <c r="D12" s="40">
        <f t="shared" si="0"/>
        <v>0.018591218807815533</v>
      </c>
      <c r="E12" s="32"/>
    </row>
    <row r="13" spans="1:5" ht="14.25">
      <c r="A13" s="30"/>
      <c r="B13" s="38"/>
      <c r="C13" s="32"/>
      <c r="D13" s="40"/>
      <c r="E13" s="32"/>
    </row>
    <row r="14" spans="1:5" ht="15">
      <c r="A14" s="4" t="s">
        <v>143</v>
      </c>
      <c r="B14" s="100">
        <v>78879</v>
      </c>
      <c r="C14" s="32"/>
      <c r="D14" s="40">
        <f>B14/B$5</f>
        <v>0.3954845599626972</v>
      </c>
      <c r="E14" s="32"/>
    </row>
    <row r="15" spans="1:5" ht="14.25">
      <c r="A15" s="4"/>
      <c r="B15" s="38"/>
      <c r="C15" s="32"/>
      <c r="D15" s="32"/>
      <c r="E15" s="32"/>
    </row>
    <row r="16" spans="1:4" s="14" customFormat="1" ht="14.25">
      <c r="A16" s="20"/>
      <c r="B16" s="56"/>
      <c r="C16" s="57"/>
      <c r="D16" s="57"/>
    </row>
    <row r="17" spans="1:5" ht="15">
      <c r="A17" s="7" t="s">
        <v>3</v>
      </c>
      <c r="B17" s="76">
        <v>16707</v>
      </c>
      <c r="C17" s="41"/>
      <c r="D17" s="42">
        <f aca="true" t="shared" si="2" ref="D17:D22">B17/B$17</f>
        <v>1</v>
      </c>
      <c r="E17" s="32"/>
    </row>
    <row r="18" spans="1:4" ht="15">
      <c r="A18" s="29" t="s">
        <v>7</v>
      </c>
      <c r="B18" s="100">
        <f>SUM(B19:B21)</f>
        <v>16194</v>
      </c>
      <c r="C18" s="36">
        <f>B18/SUM(B$19:B$22)</f>
        <v>0.9837200826145062</v>
      </c>
      <c r="D18" s="65">
        <f t="shared" si="2"/>
        <v>0.9692943077751841</v>
      </c>
    </row>
    <row r="19" spans="1:5" ht="14.25">
      <c r="A19" s="30" t="s">
        <v>4</v>
      </c>
      <c r="B19" s="38">
        <v>7523</v>
      </c>
      <c r="C19" s="36">
        <f>B19/SUM(B$19:B$22)</f>
        <v>0.45699186004130726</v>
      </c>
      <c r="D19" s="40">
        <f t="shared" si="2"/>
        <v>0.4502902974800982</v>
      </c>
      <c r="E19" s="32"/>
    </row>
    <row r="20" spans="1:5" ht="14.25">
      <c r="A20" s="30" t="s">
        <v>6</v>
      </c>
      <c r="B20" s="38">
        <v>8463</v>
      </c>
      <c r="C20" s="36">
        <f>B20/SUM(B$19:B$22)</f>
        <v>0.514093062811323</v>
      </c>
      <c r="D20" s="40">
        <f t="shared" si="2"/>
        <v>0.5065541389836595</v>
      </c>
      <c r="E20" s="32"/>
    </row>
    <row r="21" spans="1:5" ht="14.25">
      <c r="A21" s="80" t="s">
        <v>101</v>
      </c>
      <c r="B21" s="37">
        <v>208</v>
      </c>
      <c r="C21" s="36">
        <f>B21/SUM(B$19:B$22)</f>
        <v>0.012635159761875835</v>
      </c>
      <c r="D21" s="40">
        <f>B21/B$17</f>
        <v>0.012449871311426348</v>
      </c>
      <c r="E21" s="32"/>
    </row>
    <row r="22" spans="1:5" ht="14.25">
      <c r="A22" s="4" t="s">
        <v>72</v>
      </c>
      <c r="B22" s="38">
        <v>268</v>
      </c>
      <c r="C22" s="64">
        <f>B22/SUM(B$19:B$22)</f>
        <v>0.016279917385493864</v>
      </c>
      <c r="D22" s="65">
        <f t="shared" si="2"/>
        <v>0.016041180343568565</v>
      </c>
      <c r="E22" s="32"/>
    </row>
    <row r="23" spans="1:5" ht="14.25">
      <c r="A23" s="63" t="s">
        <v>155</v>
      </c>
      <c r="B23" s="37">
        <f>B17-B18-B22</f>
        <v>245</v>
      </c>
      <c r="C23" s="36"/>
      <c r="D23" s="65">
        <f>B23/B$17</f>
        <v>0.01466451188124738</v>
      </c>
      <c r="E23" s="32"/>
    </row>
    <row r="24" spans="1:5" ht="14.25">
      <c r="A24" s="4"/>
      <c r="B24" s="38"/>
      <c r="C24" s="32"/>
      <c r="D24" s="32"/>
      <c r="E24" s="32"/>
    </row>
    <row r="25" spans="1:5" ht="14.25">
      <c r="A25" s="4"/>
      <c r="B25" s="38"/>
      <c r="C25" s="32"/>
      <c r="D25" s="32"/>
      <c r="E25" s="32"/>
    </row>
    <row r="26" spans="1:5" ht="14.25">
      <c r="A26" s="4"/>
      <c r="B26" s="38"/>
      <c r="C26" s="32"/>
      <c r="D26" s="32"/>
      <c r="E26" s="32"/>
    </row>
    <row r="27" spans="1:5" ht="14.25">
      <c r="A27" s="4"/>
      <c r="B27" s="38"/>
      <c r="C27" s="32"/>
      <c r="D27" s="32"/>
      <c r="E27" s="32"/>
    </row>
    <row r="28" spans="1:5" ht="14.25">
      <c r="A28" s="4"/>
      <c r="B28" s="38"/>
      <c r="C28" s="32"/>
      <c r="D28" s="32"/>
      <c r="E28" s="32"/>
    </row>
    <row r="29" spans="1:5" ht="14.25">
      <c r="A29" s="4"/>
      <c r="B29" s="38"/>
      <c r="C29" s="32"/>
      <c r="D29" s="32"/>
      <c r="E29" s="32"/>
    </row>
    <row r="30" spans="1:5" ht="14.25">
      <c r="A30" s="4"/>
      <c r="B30" s="38"/>
      <c r="C30" s="32"/>
      <c r="D30" s="32"/>
      <c r="E30" s="32"/>
    </row>
  </sheetData>
  <sheetProtection/>
  <hyperlinks>
    <hyperlink ref="D38:D39" location="HELP!A55" tooltip="Click here to go to the Q3 Help section" display="Q3 HELP"/>
    <hyperlink ref="D60:D61" location="INSTRUCTIONS!B49" display="Q4 DEFINITIONS AND GUIDANCE"/>
    <hyperlink ref="B65521:B65522" location="COVER!A1" tooltip=" " display="COVER"/>
    <hyperlink ref="C65521:C65522" location="HELP!A1" tooltip=" " display="HELP"/>
    <hyperlink ref="B75:B76" location="COVER!A1" tooltip=" " display="COVER"/>
    <hyperlink ref="C75:C76" location="HELP!A1" tooltip=" " display="HELP"/>
    <hyperlink ref="D39:D40" location="INSTRUCTIONS!B38" display="Q3 DEFINITIONS AND GUIDANCE"/>
    <hyperlink ref="D65516" location="HELP!B25" tooltip=" " display="PART 1 HELP"/>
    <hyperlink ref="D65520:D65521" location="INSTRUCTIONS!B16" display="Q1 DEFINITIONS AND GUIDANCE"/>
    <hyperlink ref="D31:D32" location="INSTRUCTIONS!B38" display="Q3 DEFINITIONS AND GUIDANCE"/>
    <hyperlink ref="D52:D53" location="INSTRUCTIONS!B49" display="Q4 DEFINITIONS AND GUIDANCE"/>
    <hyperlink ref="B65513:B65514" location="COVER!A1" tooltip=" " display="COVER"/>
    <hyperlink ref="C65513:C65514" location="HELP!A1" tooltip=" " display="HELP"/>
    <hyperlink ref="B67:B68" location="COVER!A1" tooltip=" " display="COVER"/>
    <hyperlink ref="C67:C68" location="HELP!A1" tooltip=" " display="HELP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F3" sqref="F3"/>
    </sheetView>
  </sheetViews>
  <sheetFormatPr defaultColWidth="8.796875" defaultRowHeight="15"/>
  <cols>
    <col min="1" max="1" width="51.5" style="59" customWidth="1"/>
    <col min="2" max="2" width="8.59765625" style="17" customWidth="1"/>
    <col min="3" max="3" width="12.69921875" style="17" customWidth="1"/>
    <col min="4" max="4" width="11" style="21" customWidth="1"/>
    <col min="5" max="16384" width="9" style="21" customWidth="1"/>
  </cols>
  <sheetData>
    <row r="1" spans="1:4" ht="14.25">
      <c r="A1" s="31" t="s">
        <v>126</v>
      </c>
      <c r="B1" s="31"/>
      <c r="C1" s="31"/>
      <c r="D1" s="31"/>
    </row>
    <row r="3" ht="14.25">
      <c r="A3" s="22" t="s">
        <v>67</v>
      </c>
    </row>
    <row r="4" spans="1:4" ht="43.5">
      <c r="A4" s="53"/>
      <c r="B4" s="104" t="s">
        <v>0</v>
      </c>
      <c r="C4" s="2" t="s">
        <v>8</v>
      </c>
      <c r="D4" s="2" t="s">
        <v>9</v>
      </c>
    </row>
    <row r="5" spans="1:4" ht="15">
      <c r="A5" s="23" t="s">
        <v>54</v>
      </c>
      <c r="B5" s="76">
        <v>199449</v>
      </c>
      <c r="C5" s="33"/>
      <c r="D5" s="54">
        <f aca="true" t="shared" si="0" ref="D5:D17">B5/B$5</f>
        <v>1</v>
      </c>
    </row>
    <row r="6" spans="1:4" s="32" customFormat="1" ht="15">
      <c r="A6" s="24" t="s">
        <v>68</v>
      </c>
      <c r="B6" s="100">
        <v>108187</v>
      </c>
      <c r="C6" s="40">
        <f>B6/B$6</f>
        <v>1</v>
      </c>
      <c r="D6" s="55">
        <f>B6/B$5</f>
        <v>0.5424293929776535</v>
      </c>
    </row>
    <row r="7" spans="1:5" ht="14.25">
      <c r="A7" s="25" t="s">
        <v>10</v>
      </c>
      <c r="B7" s="17">
        <v>17404</v>
      </c>
      <c r="C7" s="40">
        <f>B7/B$6</f>
        <v>0.16086960540545536</v>
      </c>
      <c r="D7" s="40">
        <f t="shared" si="0"/>
        <v>0.08726040240863579</v>
      </c>
      <c r="E7" s="32"/>
    </row>
    <row r="8" spans="1:5" ht="14.25">
      <c r="A8" s="25" t="s">
        <v>11</v>
      </c>
      <c r="B8" s="17">
        <v>29145</v>
      </c>
      <c r="C8" s="40">
        <f aca="true" t="shared" si="1" ref="C8:C17">B8/B$6</f>
        <v>0.2693946592474142</v>
      </c>
      <c r="D8" s="40">
        <f t="shared" si="0"/>
        <v>0.14612758148699667</v>
      </c>
      <c r="E8" s="32"/>
    </row>
    <row r="9" spans="1:5" ht="14.25">
      <c r="A9" s="25" t="s">
        <v>12</v>
      </c>
      <c r="B9" s="17">
        <v>24107</v>
      </c>
      <c r="C9" s="40">
        <f t="shared" si="1"/>
        <v>0.22282714189320343</v>
      </c>
      <c r="D9" s="40">
        <f t="shared" si="0"/>
        <v>0.12086799131607578</v>
      </c>
      <c r="E9" s="32"/>
    </row>
    <row r="10" spans="1:5" ht="14.25">
      <c r="A10" s="25" t="s">
        <v>13</v>
      </c>
      <c r="B10" s="17">
        <v>3535</v>
      </c>
      <c r="C10" s="40">
        <f t="shared" si="1"/>
        <v>0.032674905487720333</v>
      </c>
      <c r="D10" s="40">
        <f t="shared" si="0"/>
        <v>0.017723829149306338</v>
      </c>
      <c r="E10" s="32"/>
    </row>
    <row r="11" spans="1:5" ht="14.25">
      <c r="A11" s="25" t="s">
        <v>14</v>
      </c>
      <c r="B11" s="17">
        <v>67506</v>
      </c>
      <c r="C11" s="40">
        <f t="shared" si="1"/>
        <v>0.6239751541312727</v>
      </c>
      <c r="D11" s="40">
        <f t="shared" si="0"/>
        <v>0.338462464088564</v>
      </c>
      <c r="E11" s="32"/>
    </row>
    <row r="12" spans="1:5" ht="14.25">
      <c r="A12" s="25" t="s">
        <v>15</v>
      </c>
      <c r="B12" s="17">
        <v>82037</v>
      </c>
      <c r="C12" s="40">
        <f t="shared" si="1"/>
        <v>0.7582888886834832</v>
      </c>
      <c r="D12" s="40">
        <f t="shared" si="0"/>
        <v>0.4113181815902812</v>
      </c>
      <c r="E12" s="32"/>
    </row>
    <row r="13" spans="1:5" ht="14.25">
      <c r="A13" s="25" t="s">
        <v>16</v>
      </c>
      <c r="B13" s="17">
        <v>38781</v>
      </c>
      <c r="C13" s="40">
        <f t="shared" si="1"/>
        <v>0.35846266187249853</v>
      </c>
      <c r="D13" s="40">
        <f t="shared" si="0"/>
        <v>0.19444068408465323</v>
      </c>
      <c r="E13" s="32"/>
    </row>
    <row r="14" spans="1:5" ht="14.25">
      <c r="A14" s="25" t="s">
        <v>17</v>
      </c>
      <c r="B14" s="17">
        <v>33727</v>
      </c>
      <c r="C14" s="40">
        <f t="shared" si="1"/>
        <v>0.31174725244253004</v>
      </c>
      <c r="D14" s="40">
        <f t="shared" si="0"/>
        <v>0.16910087290485287</v>
      </c>
      <c r="E14" s="32"/>
    </row>
    <row r="15" spans="1:5" ht="14.25">
      <c r="A15" s="25" t="s">
        <v>18</v>
      </c>
      <c r="B15" s="17">
        <v>41876</v>
      </c>
      <c r="C15" s="40">
        <f>B15/B$6</f>
        <v>0.3870705352768817</v>
      </c>
      <c r="D15" s="40">
        <f t="shared" si="0"/>
        <v>0.20995843548977433</v>
      </c>
      <c r="E15" s="32"/>
    </row>
    <row r="16" spans="1:5" ht="14.25">
      <c r="A16" s="25" t="s">
        <v>19</v>
      </c>
      <c r="B16" s="39">
        <v>46508</v>
      </c>
      <c r="C16" s="40">
        <f t="shared" si="1"/>
        <v>0.4298852912087404</v>
      </c>
      <c r="D16" s="40">
        <f t="shared" si="0"/>
        <v>0.23318241756037886</v>
      </c>
      <c r="E16" s="32"/>
    </row>
    <row r="17" spans="1:5" ht="28.5">
      <c r="A17" s="25" t="s">
        <v>20</v>
      </c>
      <c r="B17" s="39">
        <v>26344</v>
      </c>
      <c r="C17" s="40">
        <f t="shared" si="1"/>
        <v>0.2435043027350791</v>
      </c>
      <c r="D17" s="40">
        <f t="shared" si="0"/>
        <v>0.13208389112003568</v>
      </c>
      <c r="E17" s="32"/>
    </row>
    <row r="18" spans="1:4" ht="14.25">
      <c r="A18" s="25"/>
      <c r="B18" s="38"/>
      <c r="C18" s="38"/>
      <c r="D18" s="32"/>
    </row>
    <row r="19" spans="1:4" ht="14.25">
      <c r="A19" s="26"/>
      <c r="B19" s="56"/>
      <c r="C19" s="56"/>
      <c r="D19" s="57"/>
    </row>
    <row r="20" spans="1:9" ht="15">
      <c r="A20" s="27" t="s">
        <v>3</v>
      </c>
      <c r="B20" s="76">
        <v>16707</v>
      </c>
      <c r="C20" s="33"/>
      <c r="D20" s="54">
        <f aca="true" t="shared" si="2" ref="D20:D32">B20/B$20</f>
        <v>1</v>
      </c>
      <c r="I20" s="32"/>
    </row>
    <row r="21" spans="1:5" ht="15">
      <c r="A21" s="24" t="s">
        <v>21</v>
      </c>
      <c r="B21" s="98">
        <v>11864</v>
      </c>
      <c r="C21" s="40">
        <f aca="true" t="shared" si="3" ref="C21:C32">B21/B$21</f>
        <v>1</v>
      </c>
      <c r="D21" s="40">
        <f t="shared" si="2"/>
        <v>0.7101215059555874</v>
      </c>
      <c r="E21" s="32"/>
    </row>
    <row r="22" spans="1:5" ht="14.25">
      <c r="A22" s="25" t="s">
        <v>10</v>
      </c>
      <c r="B22" s="38">
        <v>1972</v>
      </c>
      <c r="C22" s="40">
        <f t="shared" si="3"/>
        <v>0.16621712744436953</v>
      </c>
      <c r="D22" s="40">
        <f t="shared" si="2"/>
        <v>0.1180343568564075</v>
      </c>
      <c r="E22" s="32"/>
    </row>
    <row r="23" spans="1:5" ht="14.25">
      <c r="A23" s="25" t="s">
        <v>11</v>
      </c>
      <c r="B23" s="17">
        <v>2583</v>
      </c>
      <c r="C23" s="40">
        <f t="shared" si="3"/>
        <v>0.21771746459878624</v>
      </c>
      <c r="D23" s="40">
        <f t="shared" si="2"/>
        <v>0.15460585383372238</v>
      </c>
      <c r="E23" s="32"/>
    </row>
    <row r="24" spans="1:5" ht="14.25">
      <c r="A24" s="25" t="s">
        <v>12</v>
      </c>
      <c r="B24" s="17">
        <v>4408</v>
      </c>
      <c r="C24" s="40">
        <f t="shared" si="3"/>
        <v>0.3715441672285907</v>
      </c>
      <c r="D24" s="40">
        <f t="shared" si="2"/>
        <v>0.2638415035613815</v>
      </c>
      <c r="E24" s="32"/>
    </row>
    <row r="25" spans="1:5" ht="14.25">
      <c r="A25" s="25" t="s">
        <v>13</v>
      </c>
      <c r="B25" s="17">
        <v>507</v>
      </c>
      <c r="C25" s="40">
        <f t="shared" si="3"/>
        <v>0.04273432231962239</v>
      </c>
      <c r="D25" s="40">
        <f t="shared" si="2"/>
        <v>0.030346561321601725</v>
      </c>
      <c r="E25" s="32"/>
    </row>
    <row r="26" spans="1:5" ht="14.25">
      <c r="A26" s="25" t="s">
        <v>14</v>
      </c>
      <c r="B26" s="17">
        <v>8445</v>
      </c>
      <c r="C26" s="40">
        <f t="shared" si="3"/>
        <v>0.7118172623061362</v>
      </c>
      <c r="D26" s="40">
        <f t="shared" si="2"/>
        <v>0.5054767462740168</v>
      </c>
      <c r="E26" s="32"/>
    </row>
    <row r="27" spans="1:5" ht="14.25">
      <c r="A27" s="25" t="s">
        <v>15</v>
      </c>
      <c r="B27" s="17">
        <v>9297</v>
      </c>
      <c r="C27" s="40">
        <f t="shared" si="3"/>
        <v>0.7836311530681052</v>
      </c>
      <c r="D27" s="40">
        <f t="shared" si="2"/>
        <v>0.5564733345304363</v>
      </c>
      <c r="E27" s="32"/>
    </row>
    <row r="28" spans="1:5" ht="14.25">
      <c r="A28" s="25" t="s">
        <v>16</v>
      </c>
      <c r="B28" s="17">
        <v>4150</v>
      </c>
      <c r="C28" s="40">
        <f t="shared" si="3"/>
        <v>0.3497977073499663</v>
      </c>
      <c r="D28" s="40">
        <f t="shared" si="2"/>
        <v>0.24839887472316993</v>
      </c>
      <c r="E28" s="32"/>
    </row>
    <row r="29" spans="1:5" ht="14.25">
      <c r="A29" s="25" t="s">
        <v>17</v>
      </c>
      <c r="B29" s="17">
        <v>3515</v>
      </c>
      <c r="C29" s="40">
        <f t="shared" si="3"/>
        <v>0.2962744436952124</v>
      </c>
      <c r="D29" s="40">
        <f t="shared" si="2"/>
        <v>0.21039085413299816</v>
      </c>
      <c r="E29" s="32"/>
    </row>
    <row r="30" spans="1:5" ht="14.25">
      <c r="A30" s="25" t="s">
        <v>18</v>
      </c>
      <c r="B30" s="38">
        <v>4471</v>
      </c>
      <c r="C30" s="40">
        <f t="shared" si="3"/>
        <v>0.3768543492919757</v>
      </c>
      <c r="D30" s="40">
        <f t="shared" si="2"/>
        <v>0.26761237804513077</v>
      </c>
      <c r="E30" s="32"/>
    </row>
    <row r="31" spans="1:5" ht="14.25">
      <c r="A31" s="25" t="s">
        <v>19</v>
      </c>
      <c r="B31" s="38">
        <v>6973</v>
      </c>
      <c r="C31" s="40">
        <f t="shared" si="3"/>
        <v>0.5877444369521241</v>
      </c>
      <c r="D31" s="40">
        <f t="shared" si="2"/>
        <v>0.41736996468546117</v>
      </c>
      <c r="E31" s="32"/>
    </row>
    <row r="32" spans="1:5" ht="28.5">
      <c r="A32" s="25" t="s">
        <v>20</v>
      </c>
      <c r="B32" s="39">
        <v>3011</v>
      </c>
      <c r="C32" s="40">
        <f t="shared" si="3"/>
        <v>0.25379298718813215</v>
      </c>
      <c r="D32" s="40">
        <f t="shared" si="2"/>
        <v>0.18022385826300352</v>
      </c>
      <c r="E32" s="32"/>
    </row>
    <row r="33" spans="1:4" ht="14.25">
      <c r="A33" s="58"/>
      <c r="B33" s="38"/>
      <c r="C33" s="38"/>
      <c r="D33" s="32"/>
    </row>
  </sheetData>
  <sheetProtection/>
  <printOptions/>
  <pageMargins left="0.75" right="0.75" top="1" bottom="1" header="0.5" footer="0.5"/>
  <pageSetup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A14" sqref="A14"/>
    </sheetView>
  </sheetViews>
  <sheetFormatPr defaultColWidth="8.796875" defaultRowHeight="15"/>
  <cols>
    <col min="1" max="1" width="48.19921875" style="21" customWidth="1"/>
    <col min="2" max="2" width="9" style="17" customWidth="1"/>
    <col min="3" max="4" width="10.69921875" style="21" customWidth="1"/>
    <col min="5" max="16384" width="9" style="21" customWidth="1"/>
  </cols>
  <sheetData>
    <row r="1" spans="1:4" ht="14.25">
      <c r="A1" s="31" t="s">
        <v>126</v>
      </c>
      <c r="B1" s="31"/>
      <c r="C1" s="31"/>
      <c r="D1" s="31"/>
    </row>
    <row r="3" ht="14.25">
      <c r="A3" s="1" t="s">
        <v>133</v>
      </c>
    </row>
    <row r="4" spans="1:4" ht="57.75">
      <c r="A4" s="13"/>
      <c r="B4" s="103" t="s">
        <v>0</v>
      </c>
      <c r="C4" s="2" t="s">
        <v>1</v>
      </c>
      <c r="D4" s="2" t="s">
        <v>2</v>
      </c>
    </row>
    <row r="5" spans="1:4" ht="15">
      <c r="A5" s="3" t="s">
        <v>22</v>
      </c>
      <c r="B5" s="46">
        <v>7567</v>
      </c>
      <c r="C5" s="47">
        <f>$B5/B$5</f>
        <v>1</v>
      </c>
      <c r="D5" s="48">
        <f>$B5/B$5</f>
        <v>1</v>
      </c>
    </row>
    <row r="6" spans="1:4" s="32" customFormat="1" ht="14.25">
      <c r="A6" s="4" t="s">
        <v>23</v>
      </c>
      <c r="B6" s="49">
        <v>946</v>
      </c>
      <c r="C6" s="81">
        <f>$B6/B$5</f>
        <v>0.12501651909607506</v>
      </c>
      <c r="D6" s="81">
        <f>$B6/B$5</f>
        <v>0.12501651909607506</v>
      </c>
    </row>
    <row r="7" spans="1:4" ht="14.25">
      <c r="A7" s="4" t="s">
        <v>24</v>
      </c>
      <c r="B7" s="49">
        <v>1659</v>
      </c>
      <c r="C7" s="81">
        <f>$B7/B$5</f>
        <v>0.21924144310823312</v>
      </c>
      <c r="D7" s="81"/>
    </row>
    <row r="8" spans="1:4" ht="14.25">
      <c r="A8" s="5" t="s">
        <v>25</v>
      </c>
      <c r="B8" s="50">
        <v>892</v>
      </c>
      <c r="C8" s="82"/>
      <c r="D8" s="82">
        <f aca="true" t="shared" si="0" ref="D8:D15">$B8/B$5</f>
        <v>0.11788026959164795</v>
      </c>
    </row>
    <row r="9" spans="1:4" ht="14.25">
      <c r="A9" s="5" t="s">
        <v>26</v>
      </c>
      <c r="B9" s="50">
        <v>756</v>
      </c>
      <c r="C9" s="82"/>
      <c r="D9" s="82">
        <f t="shared" si="0"/>
        <v>0.09990749306197964</v>
      </c>
    </row>
    <row r="10" spans="1:4" ht="14.25">
      <c r="A10" s="5" t="s">
        <v>156</v>
      </c>
      <c r="B10" s="50">
        <f>B7-B8-B9</f>
        <v>11</v>
      </c>
      <c r="C10" s="82"/>
      <c r="D10" s="82">
        <f t="shared" si="0"/>
        <v>0.001453680454605524</v>
      </c>
    </row>
    <row r="11" spans="1:4" ht="14.25">
      <c r="A11" s="4" t="s">
        <v>27</v>
      </c>
      <c r="B11" s="50">
        <v>4219</v>
      </c>
      <c r="C11" s="82">
        <f>$B11/B$5</f>
        <v>0.5575525307255187</v>
      </c>
      <c r="D11" s="82"/>
    </row>
    <row r="12" spans="1:4" ht="14.25">
      <c r="A12" s="5" t="s">
        <v>28</v>
      </c>
      <c r="B12" s="49">
        <v>603</v>
      </c>
      <c r="C12" s="82"/>
      <c r="D12" s="82">
        <f t="shared" si="0"/>
        <v>0.07968811946610281</v>
      </c>
    </row>
    <row r="13" spans="1:4" ht="14.25">
      <c r="A13" s="5" t="s">
        <v>29</v>
      </c>
      <c r="B13" s="50">
        <v>3554</v>
      </c>
      <c r="C13" s="82"/>
      <c r="D13" s="82">
        <f t="shared" si="0"/>
        <v>0.4696709396061847</v>
      </c>
    </row>
    <row r="14" spans="1:4" ht="14.25">
      <c r="A14" s="5" t="s">
        <v>156</v>
      </c>
      <c r="B14" s="50">
        <f>B11-B12-B13</f>
        <v>62</v>
      </c>
      <c r="C14" s="82"/>
      <c r="D14" s="82">
        <f t="shared" si="0"/>
        <v>0.008193471653231135</v>
      </c>
    </row>
    <row r="15" spans="1:4" ht="14.25">
      <c r="A15" s="4" t="s">
        <v>30</v>
      </c>
      <c r="B15" s="52">
        <v>739</v>
      </c>
      <c r="C15" s="82">
        <f>$B15/B$5</f>
        <v>0.09766089599577112</v>
      </c>
      <c r="D15" s="82">
        <f t="shared" si="0"/>
        <v>0.09766089599577112</v>
      </c>
    </row>
    <row r="16" spans="1:4" ht="14.25">
      <c r="A16" s="8" t="s">
        <v>134</v>
      </c>
      <c r="B16" s="96">
        <v>4</v>
      </c>
      <c r="C16" s="40"/>
      <c r="D16" s="51">
        <f>$B16/B$5</f>
        <v>0.0005286110744020088</v>
      </c>
    </row>
    <row r="17" spans="1:4" ht="14.25">
      <c r="A17" s="4"/>
      <c r="C17" s="40"/>
      <c r="D17" s="32"/>
    </row>
    <row r="18" spans="1:4" ht="14.25">
      <c r="A18" s="4"/>
      <c r="C18" s="40"/>
      <c r="D18" s="32"/>
    </row>
    <row r="19" spans="1:4" ht="14.25">
      <c r="A19" s="4"/>
      <c r="C19" s="40"/>
      <c r="D19" s="32"/>
    </row>
    <row r="20" spans="1:4" ht="14.25">
      <c r="A20" s="4"/>
      <c r="B20" s="50"/>
      <c r="C20" s="40"/>
      <c r="D20" s="32"/>
    </row>
    <row r="21" spans="1:4" ht="14.25">
      <c r="A21" s="6"/>
      <c r="B21" s="49"/>
      <c r="C21" s="40"/>
      <c r="D21" s="32"/>
    </row>
    <row r="22" spans="1:4" ht="14.25">
      <c r="A22" s="4"/>
      <c r="B22" s="50"/>
      <c r="C22" s="40"/>
      <c r="D22" s="32"/>
    </row>
    <row r="23" spans="1:4" ht="14.25">
      <c r="A23" s="4"/>
      <c r="B23" s="50"/>
      <c r="C23" s="40"/>
      <c r="D23" s="32"/>
    </row>
    <row r="24" spans="1:4" ht="14.25" customHeight="1">
      <c r="A24" s="6"/>
      <c r="B24" s="50"/>
      <c r="C24" s="40"/>
      <c r="D24" s="32"/>
    </row>
    <row r="25" spans="1:3" ht="14.25">
      <c r="A25" s="32"/>
      <c r="B25" s="38"/>
      <c r="C25" s="3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C16" sqref="C16"/>
    </sheetView>
  </sheetViews>
  <sheetFormatPr defaultColWidth="8.796875" defaultRowHeight="15"/>
  <cols>
    <col min="1" max="1" width="49.19921875" style="21" bestFit="1" customWidth="1"/>
    <col min="2" max="2" width="9" style="21" customWidth="1"/>
    <col min="3" max="3" width="11" style="21" customWidth="1"/>
    <col min="4" max="16384" width="9" style="21" customWidth="1"/>
  </cols>
  <sheetData>
    <row r="1" spans="1:2" ht="14.25">
      <c r="A1" s="31" t="s">
        <v>126</v>
      </c>
      <c r="B1" s="31"/>
    </row>
    <row r="3" ht="14.25">
      <c r="A3" s="1" t="s">
        <v>31</v>
      </c>
    </row>
    <row r="4" spans="1:2" ht="15">
      <c r="A4" s="13"/>
      <c r="B4" s="104" t="s">
        <v>0</v>
      </c>
    </row>
    <row r="5" spans="1:2" ht="15">
      <c r="A5" s="3" t="s">
        <v>32</v>
      </c>
      <c r="B5" s="43">
        <v>134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B4" sqref="B4"/>
    </sheetView>
  </sheetViews>
  <sheetFormatPr defaultColWidth="8.796875" defaultRowHeight="15"/>
  <cols>
    <col min="1" max="1" width="54.8984375" style="21" customWidth="1"/>
    <col min="2" max="4" width="8.09765625" style="21" customWidth="1"/>
    <col min="5" max="5" width="9.19921875" style="21" customWidth="1"/>
    <col min="6" max="7" width="8" style="21" customWidth="1"/>
    <col min="8" max="9" width="7.69921875" style="21" customWidth="1"/>
    <col min="10" max="10" width="9" style="21" customWidth="1"/>
    <col min="11" max="16384" width="9" style="21" customWidth="1"/>
  </cols>
  <sheetData>
    <row r="1" spans="1:10" ht="14.25">
      <c r="A1" s="31" t="s">
        <v>127</v>
      </c>
      <c r="B1" s="60"/>
      <c r="C1" s="60"/>
      <c r="D1" s="31"/>
      <c r="E1" s="31"/>
      <c r="F1" s="31"/>
      <c r="G1" s="31"/>
      <c r="H1" s="31"/>
      <c r="I1" s="31"/>
      <c r="J1" s="31"/>
    </row>
    <row r="3" spans="1:10" ht="14.25">
      <c r="A3" s="1" t="s">
        <v>63</v>
      </c>
      <c r="E3" s="32"/>
      <c r="F3" s="13"/>
      <c r="G3" s="13"/>
      <c r="H3" s="13"/>
      <c r="I3" s="13"/>
      <c r="J3" s="13"/>
    </row>
    <row r="4" spans="1:10" ht="44.25" customHeight="1">
      <c r="A4" s="106"/>
      <c r="B4" s="59"/>
      <c r="C4" s="59"/>
      <c r="D4" s="59"/>
      <c r="E4" s="107"/>
      <c r="F4" s="147" t="s">
        <v>120</v>
      </c>
      <c r="G4" s="148"/>
      <c r="H4" s="147" t="s">
        <v>71</v>
      </c>
      <c r="I4" s="149"/>
      <c r="J4" s="148"/>
    </row>
    <row r="5" spans="1:11" ht="45.75" customHeight="1">
      <c r="A5" s="53"/>
      <c r="B5" s="2" t="s">
        <v>33</v>
      </c>
      <c r="C5" s="2" t="s">
        <v>34</v>
      </c>
      <c r="D5" s="2" t="s">
        <v>35</v>
      </c>
      <c r="E5" s="88" t="s">
        <v>36</v>
      </c>
      <c r="F5" s="2" t="s">
        <v>34</v>
      </c>
      <c r="G5" s="108" t="s">
        <v>35</v>
      </c>
      <c r="H5" s="109" t="s">
        <v>34</v>
      </c>
      <c r="I5" s="2" t="s">
        <v>35</v>
      </c>
      <c r="J5" s="88" t="s">
        <v>36</v>
      </c>
      <c r="K5" s="32"/>
    </row>
    <row r="6" spans="1:10" ht="14.25">
      <c r="A6" s="58" t="s">
        <v>37</v>
      </c>
      <c r="B6" s="110">
        <v>9881</v>
      </c>
      <c r="C6" s="110">
        <v>9105</v>
      </c>
      <c r="D6" s="59">
        <v>245</v>
      </c>
      <c r="E6" s="111">
        <f>B6-C6-D6</f>
        <v>531</v>
      </c>
      <c r="F6" s="112">
        <f>C6/($C6+$D6)</f>
        <v>0.9737967914438502</v>
      </c>
      <c r="G6" s="113">
        <f>D6/($C6+$D6)</f>
        <v>0.026203208556149733</v>
      </c>
      <c r="H6" s="112">
        <f aca="true" t="shared" si="0" ref="H6:J7">C6/($B6)</f>
        <v>0.9214654387207772</v>
      </c>
      <c r="I6" s="112">
        <f t="shared" si="0"/>
        <v>0.024795061228620584</v>
      </c>
      <c r="J6" s="113">
        <f t="shared" si="0"/>
        <v>0.053739500050602164</v>
      </c>
    </row>
    <row r="7" spans="1:10" ht="14.25">
      <c r="A7" s="114" t="s">
        <v>38</v>
      </c>
      <c r="B7" s="110">
        <v>6883</v>
      </c>
      <c r="C7" s="110">
        <v>6404</v>
      </c>
      <c r="D7" s="59">
        <v>169</v>
      </c>
      <c r="E7" s="111">
        <f>B7-C7-D7</f>
        <v>310</v>
      </c>
      <c r="F7" s="112">
        <f>C7/($C7+$D7)</f>
        <v>0.9742887570363609</v>
      </c>
      <c r="G7" s="115">
        <f>D7/($C7+$D7)</f>
        <v>0.02571124296363913</v>
      </c>
      <c r="H7" s="112">
        <f t="shared" si="0"/>
        <v>0.9304082522156036</v>
      </c>
      <c r="I7" s="112">
        <f t="shared" si="0"/>
        <v>0.02455324713061165</v>
      </c>
      <c r="J7" s="115">
        <f t="shared" si="0"/>
        <v>0.04503850065378469</v>
      </c>
    </row>
    <row r="8" spans="1:10" ht="14.25">
      <c r="A8" s="116"/>
      <c r="B8" s="117"/>
      <c r="C8" s="117"/>
      <c r="D8" s="117"/>
      <c r="E8" s="117"/>
      <c r="F8" s="118"/>
      <c r="G8" s="119"/>
      <c r="H8" s="118"/>
      <c r="I8" s="118"/>
      <c r="J8" s="119"/>
    </row>
    <row r="9" spans="1:10" ht="14.25">
      <c r="A9" s="58" t="s">
        <v>39</v>
      </c>
      <c r="B9" s="110">
        <v>131</v>
      </c>
      <c r="C9" s="110">
        <v>125</v>
      </c>
      <c r="D9" s="59">
        <v>1</v>
      </c>
      <c r="E9" s="111">
        <f>B9-C9-D9</f>
        <v>5</v>
      </c>
      <c r="F9" s="112">
        <f>C9/($C9+$D9)</f>
        <v>0.9920634920634921</v>
      </c>
      <c r="G9" s="115">
        <f>D9/($C9+$D9)</f>
        <v>0.007936507936507936</v>
      </c>
      <c r="H9" s="112">
        <f aca="true" t="shared" si="1" ref="H9:J10">C9/($B9)</f>
        <v>0.9541984732824428</v>
      </c>
      <c r="I9" s="112">
        <f t="shared" si="1"/>
        <v>0.007633587786259542</v>
      </c>
      <c r="J9" s="115">
        <f t="shared" si="1"/>
        <v>0.03816793893129771</v>
      </c>
    </row>
    <row r="10" spans="1:10" ht="14.25">
      <c r="A10" s="120" t="s">
        <v>40</v>
      </c>
      <c r="B10" s="110">
        <v>302</v>
      </c>
      <c r="C10" s="110">
        <v>289</v>
      </c>
      <c r="D10" s="59">
        <v>4</v>
      </c>
      <c r="E10" s="121">
        <f>B10-C10-D10</f>
        <v>9</v>
      </c>
      <c r="F10" s="122">
        <f>C10/($C10+$D10)</f>
        <v>0.9863481228668942</v>
      </c>
      <c r="G10" s="123">
        <f>D10/($C10+$D10)</f>
        <v>0.013651877133105802</v>
      </c>
      <c r="H10" s="122">
        <f t="shared" si="1"/>
        <v>0.956953642384106</v>
      </c>
      <c r="I10" s="122">
        <f t="shared" si="1"/>
        <v>0.013245033112582781</v>
      </c>
      <c r="J10" s="123">
        <f t="shared" si="1"/>
        <v>0.029801324503311258</v>
      </c>
    </row>
    <row r="11" spans="1:10" ht="14.25">
      <c r="A11" s="124"/>
      <c r="B11" s="125"/>
      <c r="C11" s="125"/>
      <c r="D11" s="125"/>
      <c r="E11" s="125"/>
      <c r="F11" s="124"/>
      <c r="G11" s="126"/>
      <c r="H11" s="124"/>
      <c r="I11" s="124"/>
      <c r="J11" s="126"/>
    </row>
    <row r="12" spans="1:10" ht="14.25">
      <c r="A12" s="127" t="s">
        <v>135</v>
      </c>
      <c r="B12" s="125">
        <v>2551</v>
      </c>
      <c r="C12" s="125">
        <v>2377</v>
      </c>
      <c r="D12" s="124">
        <v>127</v>
      </c>
      <c r="E12" s="128">
        <f>B12-C12-D12</f>
        <v>47</v>
      </c>
      <c r="F12" s="129">
        <f aca="true" t="shared" si="2" ref="F12:G15">C12/($C12+$D12)</f>
        <v>0.9492811501597445</v>
      </c>
      <c r="G12" s="113">
        <f t="shared" si="2"/>
        <v>0.05071884984025559</v>
      </c>
      <c r="H12" s="129">
        <f aca="true" t="shared" si="3" ref="H12:J15">C12/($B12)</f>
        <v>0.9317914543316347</v>
      </c>
      <c r="I12" s="130">
        <f t="shared" si="3"/>
        <v>0.0497843982751862</v>
      </c>
      <c r="J12" s="113">
        <f t="shared" si="3"/>
        <v>0.018424147393179144</v>
      </c>
    </row>
    <row r="13" spans="1:10" ht="15.75" customHeight="1">
      <c r="A13" s="131" t="s">
        <v>137</v>
      </c>
      <c r="B13" s="132">
        <v>159</v>
      </c>
      <c r="C13" s="132">
        <v>149</v>
      </c>
      <c r="D13" s="53">
        <v>10</v>
      </c>
      <c r="E13" s="121">
        <f>B13-C13-D13</f>
        <v>0</v>
      </c>
      <c r="F13" s="133">
        <f>C13/($C13+$D13)</f>
        <v>0.9371069182389937</v>
      </c>
      <c r="G13" s="123">
        <f>D13/($C13+$D13)</f>
        <v>0.06289308176100629</v>
      </c>
      <c r="H13" s="133">
        <f>C13/($B13)</f>
        <v>0.9371069182389937</v>
      </c>
      <c r="I13" s="122">
        <f>D13/($B13)</f>
        <v>0.06289308176100629</v>
      </c>
      <c r="J13" s="123">
        <f>E13/($B13)</f>
        <v>0</v>
      </c>
    </row>
    <row r="14" spans="1:10" ht="14.25">
      <c r="A14" s="114"/>
      <c r="B14" s="25"/>
      <c r="C14" s="25"/>
      <c r="D14" s="25"/>
      <c r="E14" s="25"/>
      <c r="F14" s="25"/>
      <c r="G14" s="25"/>
      <c r="H14" s="25"/>
      <c r="I14" s="25"/>
      <c r="J14" s="25"/>
    </row>
    <row r="15" spans="1:10" ht="14.25">
      <c r="A15" s="134" t="s">
        <v>136</v>
      </c>
      <c r="B15" s="125">
        <v>244</v>
      </c>
      <c r="C15" s="125">
        <v>243</v>
      </c>
      <c r="D15" s="124">
        <v>0</v>
      </c>
      <c r="E15" s="125">
        <f>B15-C15-D15</f>
        <v>1</v>
      </c>
      <c r="F15" s="129">
        <f t="shared" si="2"/>
        <v>1</v>
      </c>
      <c r="G15" s="113">
        <f t="shared" si="2"/>
        <v>0</v>
      </c>
      <c r="H15" s="130">
        <f t="shared" si="3"/>
        <v>0.9959016393442623</v>
      </c>
      <c r="I15" s="130">
        <f t="shared" si="3"/>
        <v>0</v>
      </c>
      <c r="J15" s="113">
        <f t="shared" si="3"/>
        <v>0.004098360655737705</v>
      </c>
    </row>
    <row r="16" spans="1:10" ht="14.25">
      <c r="A16" s="135" t="s">
        <v>144</v>
      </c>
      <c r="B16" s="136">
        <v>43546</v>
      </c>
      <c r="C16" s="136">
        <v>42980</v>
      </c>
      <c r="D16" s="58">
        <v>224</v>
      </c>
      <c r="E16" s="136">
        <f>B16-C16-D16</f>
        <v>342</v>
      </c>
      <c r="F16" s="137">
        <f>C16/($C16+$D16)</f>
        <v>0.9948152948801037</v>
      </c>
      <c r="G16" s="115">
        <f>D16/($C16+$D16)</f>
        <v>0.005184705119896306</v>
      </c>
      <c r="H16" s="138">
        <f aca="true" t="shared" si="4" ref="H16:J17">C16/($B16)</f>
        <v>0.9870022504937308</v>
      </c>
      <c r="I16" s="138">
        <f t="shared" si="4"/>
        <v>0.005143985670325633</v>
      </c>
      <c r="J16" s="115">
        <f t="shared" si="4"/>
        <v>0.0078537638359436</v>
      </c>
    </row>
    <row r="17" spans="1:10" ht="14.25">
      <c r="A17" s="131" t="s">
        <v>145</v>
      </c>
      <c r="B17" s="132">
        <v>17144</v>
      </c>
      <c r="C17" s="132">
        <v>16885</v>
      </c>
      <c r="D17" s="53">
        <v>63</v>
      </c>
      <c r="E17" s="132">
        <f>B17-C17-D17</f>
        <v>196</v>
      </c>
      <c r="F17" s="133">
        <f>C17/($C17+$D17)</f>
        <v>0.9962827472268114</v>
      </c>
      <c r="G17" s="123">
        <f>D17/($C17+$D17)</f>
        <v>0.003717252773188577</v>
      </c>
      <c r="H17" s="122">
        <f t="shared" si="4"/>
        <v>0.9848926738217452</v>
      </c>
      <c r="I17" s="122">
        <f t="shared" si="4"/>
        <v>0.0036747550163322446</v>
      </c>
      <c r="J17" s="123">
        <f t="shared" si="4"/>
        <v>0.011432571161922539</v>
      </c>
    </row>
  </sheetData>
  <sheetProtection/>
  <mergeCells count="2">
    <mergeCell ref="F4:G4"/>
    <mergeCell ref="H4:J4"/>
  </mergeCells>
  <printOptions/>
  <pageMargins left="0.75" right="0.75" top="1" bottom="1" header="0.5" footer="0.5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Statistical Bulletin Aggregate Tables 2010</dc:title>
  <dc:subject/>
  <dc:creator>DCMS</dc:creator>
  <cp:keywords>"Statistics", "Licensing", "Alcohol", "Entertainment", "Late Night Refreshment", "Statistical Bulletin"</cp:keywords>
  <dc:description/>
  <cp:lastModifiedBy>Peter Antoniades</cp:lastModifiedBy>
  <cp:lastPrinted>2007-11-06T12:56:42Z</cp:lastPrinted>
  <dcterms:created xsi:type="dcterms:W3CDTF">2007-11-05T11:54:52Z</dcterms:created>
  <dcterms:modified xsi:type="dcterms:W3CDTF">2010-09-23T12:49:04Z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