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Workforce Info July 2012" sheetId="1" r:id="rId1"/>
  </sheets>
  <definedNames/>
  <calcPr fullCalcOnLoad="1"/>
</workbook>
</file>

<file path=xl/sharedStrings.xml><?xml version="1.0" encoding="utf-8"?>
<sst xmlns="http://schemas.openxmlformats.org/spreadsheetml/2006/main" count="99" uniqueCount="52">
  <si>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</si>
  <si>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</si>
  <si>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</si>
  <si>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</si>
  <si>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</si>
  <si>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</si>
  <si>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</si>
  <si>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</si>
  <si>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</si>
  <si>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r>
      <t xml:space="preserve">Comments
</t>
    </r>
    <r>
      <rPr>
        <b/>
        <sz val="12"/>
        <color indexed="8"/>
        <rFont val="Arial"/>
        <family val="2"/>
      </rPr>
      <t>(NB: These will be published alongside your row of information)</t>
    </r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</si>
  <si>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</si>
  <si>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</si>
  <si>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</si>
  <si>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</si>
  <si>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</si>
  <si>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</si>
  <si>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</si>
  <si>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</si>
  <si>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</si>
  <si>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</si>
  <si>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</si>
  <si>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</si>
  <si>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</si>
  <si>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</si>
  <si>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</si>
  <si>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</si>
  <si>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</si>
  <si>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</si>
  <si>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</si>
  <si>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</si>
  <si>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</si>
  <si>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</si>
  <si>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</si>
  <si>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</si>
  <si>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 xml:space="preserve">Home Office (excl agencies) </t>
  </si>
  <si>
    <t>Ministerial Department</t>
  </si>
  <si>
    <t>Home Office</t>
  </si>
  <si>
    <t xml:space="preserve">We have recorded all Non Payroll staff under Agency as we do not record staff in the categories you define. The categories we record against are Agency, Contractor and Contractor Non-Paid but the Agency staff are not necessarily clerical/admin grades and the Contractors could be Interim Managers as well as Specialist Contractors - we cannot determine exactly. We have therefore recorded all our Agency and Contractor Non-Paid staff under Agency. 
</t>
  </si>
  <si>
    <t>Criminal Records Bureau</t>
  </si>
  <si>
    <t>Executive Agency</t>
  </si>
  <si>
    <t>Identity and Passport Service</t>
  </si>
  <si>
    <t xml:space="preserve">Non payroll staff see notes above.
</t>
  </si>
  <si>
    <t>UK Border Agency</t>
  </si>
  <si>
    <t xml:space="preserve">National Fraud Authority </t>
  </si>
  <si>
    <t>Equality and Human Rights Commission</t>
  </si>
  <si>
    <t>Executive Non-Departmental Public Body</t>
  </si>
  <si>
    <t>Independent Police Complaints Commission</t>
  </si>
  <si>
    <t>Independent Safeguarding Authority</t>
  </si>
  <si>
    <t>National Policing Improvement Agency</t>
  </si>
  <si>
    <t>Office of the Immigration Services Commissioner</t>
  </si>
  <si>
    <t>Security Industry Authority</t>
  </si>
  <si>
    <t>Serious Organised Crime Agency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</si>
</sst>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3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164" fontId="0" fillId="0" borderId="12" xfId="0" applyNumberFormat="1" applyFill="1" applyBorder="1" applyAlignment="1" applyProtection="1">
      <alignment horizontal="right" vertical="center"/>
      <protection locked="0"/>
    </xf>
    <xf numFmtId="164" fontId="0" fillId="0" borderId="12" xfId="0" applyNumberFormat="1" applyFont="1" applyFill="1" applyBorder="1" applyAlignment="1" applyProtection="1">
      <alignment horizontal="right" vertical="center"/>
      <protection locked="0"/>
    </xf>
    <xf numFmtId="164" fontId="0" fillId="0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zoomScale="75" zoomScaleNormal="75" zoomScalePageLayoutView="0" workbookViewId="0" topLeftCell="A1">
      <selection activeCell="A1" sqref="A1:AM3"/>
    </sheetView>
  </sheetViews>
  <sheetFormatPr defaultColWidth="8.88671875" defaultRowHeight="15"/>
  <cols>
    <col min="1" max="1" width="26.3359375" style="0" customWidth="1"/>
    <col min="2" max="2" width="22.4453125" style="0" customWidth="1"/>
    <col min="3" max="3" width="11.10546875" style="0" bestFit="1" customWidth="1"/>
    <col min="4" max="4" width="9.88671875" style="0" bestFit="1" customWidth="1"/>
    <col min="5" max="5" width="9.3359375" style="0" bestFit="1" customWidth="1"/>
    <col min="6" max="6" width="9.88671875" style="0" bestFit="1" customWidth="1"/>
    <col min="7" max="7" width="9.3359375" style="0" bestFit="1" customWidth="1"/>
    <col min="8" max="8" width="9.88671875" style="0" bestFit="1" customWidth="1"/>
    <col min="9" max="9" width="9.3359375" style="0" bestFit="1" customWidth="1"/>
    <col min="10" max="10" width="9.88671875" style="0" bestFit="1" customWidth="1"/>
    <col min="11" max="11" width="9.3359375" style="0" bestFit="1" customWidth="1"/>
    <col min="12" max="12" width="9.88671875" style="0" bestFit="1" customWidth="1"/>
    <col min="13" max="13" width="9.3359375" style="0" bestFit="1" customWidth="1"/>
    <col min="14" max="14" width="9.88671875" style="0" bestFit="1" customWidth="1"/>
    <col min="15" max="15" width="9.3359375" style="0" bestFit="1" customWidth="1"/>
    <col min="16" max="16" width="9.88671875" style="0" bestFit="1" customWidth="1"/>
    <col min="17" max="17" width="9.3359375" style="0" bestFit="1" customWidth="1"/>
    <col min="18" max="18" width="9.88671875" style="0" bestFit="1" customWidth="1"/>
    <col min="19" max="19" width="9.3359375" style="0" bestFit="1" customWidth="1"/>
    <col min="20" max="20" width="9.88671875" style="0" bestFit="1" customWidth="1"/>
    <col min="21" max="21" width="9.3359375" style="0" bestFit="1" customWidth="1"/>
    <col min="22" max="22" width="9.88671875" style="0" bestFit="1" customWidth="1"/>
    <col min="23" max="23" width="9.3359375" style="0" bestFit="1" customWidth="1"/>
    <col min="24" max="24" width="9.88671875" style="0" bestFit="1" customWidth="1"/>
    <col min="25" max="25" width="9.3359375" style="0" bestFit="1" customWidth="1"/>
    <col min="26" max="26" width="9.88671875" style="0" bestFit="1" customWidth="1"/>
    <col min="27" max="27" width="9.3359375" style="0" bestFit="1" customWidth="1"/>
    <col min="28" max="28" width="9.88671875" style="0" bestFit="1" customWidth="1"/>
    <col min="29" max="29" width="9.3359375" style="0" bestFit="1" customWidth="1"/>
    <col min="30" max="30" width="13.88671875" style="0" bestFit="1" customWidth="1"/>
    <col min="31" max="31" width="12.6640625" style="0" bestFit="1" customWidth="1"/>
    <col min="32" max="32" width="20.4453125" style="0" customWidth="1"/>
    <col min="33" max="33" width="12.6640625" style="0" customWidth="1"/>
    <col min="34" max="36" width="15.77734375" style="0" customWidth="1"/>
    <col min="37" max="37" width="22.10546875" style="0" customWidth="1"/>
    <col min="38" max="38" width="11.77734375" style="0" bestFit="1" customWidth="1"/>
    <col min="39" max="39" width="16.3359375" style="0" customWidth="1"/>
    <col min="40" max="40" width="22.3359375" style="0" customWidth="1"/>
    <col min="41" max="41" width="45.21484375" style="0" customWidth="1"/>
  </cols>
  <sheetData>
    <row r="1" spans="1:41" ht="15" customHeight="1">
      <c r="A1" s="18" t="s">
        <v>0</v>
      </c>
      <c r="B1" s="21" t="s">
        <v>1</v>
      </c>
      <c r="C1" s="21" t="s">
        <v>2</v>
      </c>
      <c r="D1" s="22" t="s">
        <v>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25" t="s">
        <v>4</v>
      </c>
      <c r="S1" s="26"/>
      <c r="T1" s="26"/>
      <c r="U1" s="26"/>
      <c r="V1" s="26"/>
      <c r="W1" s="26"/>
      <c r="X1" s="26"/>
      <c r="Y1" s="26"/>
      <c r="Z1" s="26"/>
      <c r="AA1" s="27"/>
      <c r="AB1" s="40" t="s">
        <v>5</v>
      </c>
      <c r="AC1" s="41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5"/>
      <c r="AM1" s="35"/>
      <c r="AN1" s="36" t="s">
        <v>8</v>
      </c>
      <c r="AO1" s="18" t="s">
        <v>9</v>
      </c>
    </row>
    <row r="2" spans="1:41" ht="15">
      <c r="A2" s="19"/>
      <c r="B2" s="19"/>
      <c r="C2" s="19"/>
      <c r="D2" s="28" t="s">
        <v>10</v>
      </c>
      <c r="E2" s="29"/>
      <c r="F2" s="28" t="s">
        <v>11</v>
      </c>
      <c r="G2" s="29"/>
      <c r="H2" s="28" t="s">
        <v>12</v>
      </c>
      <c r="I2" s="29"/>
      <c r="J2" s="28" t="s">
        <v>13</v>
      </c>
      <c r="K2" s="29"/>
      <c r="L2" s="28" t="s">
        <v>14</v>
      </c>
      <c r="M2" s="29"/>
      <c r="N2" s="28" t="s">
        <v>15</v>
      </c>
      <c r="O2" s="29"/>
      <c r="P2" s="22" t="s">
        <v>16</v>
      </c>
      <c r="Q2" s="24"/>
      <c r="R2" s="22" t="s">
        <v>17</v>
      </c>
      <c r="S2" s="27"/>
      <c r="T2" s="25" t="s">
        <v>18</v>
      </c>
      <c r="U2" s="27"/>
      <c r="V2" s="25" t="s">
        <v>19</v>
      </c>
      <c r="W2" s="27"/>
      <c r="X2" s="25" t="s">
        <v>20</v>
      </c>
      <c r="Y2" s="27"/>
      <c r="Z2" s="22" t="s">
        <v>21</v>
      </c>
      <c r="AA2" s="24"/>
      <c r="AB2" s="42"/>
      <c r="AC2" s="43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4" t="s">
        <v>28</v>
      </c>
      <c r="AK2" s="18" t="s">
        <v>29</v>
      </c>
      <c r="AL2" s="18" t="s">
        <v>30</v>
      </c>
      <c r="AM2" s="18" t="s">
        <v>31</v>
      </c>
      <c r="AN2" s="37"/>
      <c r="AO2" s="39"/>
    </row>
    <row r="3" spans="1:41" ht="30">
      <c r="A3" s="20"/>
      <c r="B3" s="20"/>
      <c r="C3" s="20"/>
      <c r="D3" s="1" t="s">
        <v>32</v>
      </c>
      <c r="E3" s="1" t="s">
        <v>33</v>
      </c>
      <c r="F3" s="1" t="s">
        <v>32</v>
      </c>
      <c r="G3" s="1" t="s">
        <v>33</v>
      </c>
      <c r="H3" s="1" t="s">
        <v>32</v>
      </c>
      <c r="I3" s="1" t="s">
        <v>33</v>
      </c>
      <c r="J3" s="1" t="s">
        <v>32</v>
      </c>
      <c r="K3" s="1" t="s">
        <v>33</v>
      </c>
      <c r="L3" s="1" t="s">
        <v>32</v>
      </c>
      <c r="M3" s="1" t="s">
        <v>33</v>
      </c>
      <c r="N3" s="1" t="s">
        <v>32</v>
      </c>
      <c r="O3" s="1" t="s">
        <v>33</v>
      </c>
      <c r="P3" s="1" t="s">
        <v>32</v>
      </c>
      <c r="Q3" s="1" t="s">
        <v>33</v>
      </c>
      <c r="R3" s="2" t="s">
        <v>32</v>
      </c>
      <c r="S3" s="2" t="s">
        <v>33</v>
      </c>
      <c r="T3" s="2" t="s">
        <v>32</v>
      </c>
      <c r="U3" s="2" t="s">
        <v>33</v>
      </c>
      <c r="V3" s="2" t="s">
        <v>32</v>
      </c>
      <c r="W3" s="2" t="s">
        <v>33</v>
      </c>
      <c r="X3" s="2" t="s">
        <v>32</v>
      </c>
      <c r="Y3" s="2" t="s">
        <v>33</v>
      </c>
      <c r="Z3" s="2" t="s">
        <v>32</v>
      </c>
      <c r="AA3" s="2" t="s">
        <v>33</v>
      </c>
      <c r="AB3" s="3" t="s">
        <v>32</v>
      </c>
      <c r="AC3" s="4" t="s">
        <v>33</v>
      </c>
      <c r="AD3" s="30"/>
      <c r="AE3" s="30"/>
      <c r="AF3" s="30"/>
      <c r="AG3" s="30"/>
      <c r="AH3" s="30"/>
      <c r="AI3" s="30"/>
      <c r="AJ3" s="44"/>
      <c r="AK3" s="30"/>
      <c r="AL3" s="30"/>
      <c r="AM3" s="30"/>
      <c r="AN3" s="38"/>
      <c r="AO3" s="30"/>
    </row>
    <row r="4" spans="1:41" ht="144" customHeight="1">
      <c r="A4" s="5" t="s">
        <v>34</v>
      </c>
      <c r="B4" s="6" t="s">
        <v>35</v>
      </c>
      <c r="C4" s="5" t="s">
        <v>36</v>
      </c>
      <c r="D4" s="7">
        <v>2232</v>
      </c>
      <c r="E4" s="8">
        <v>2113.3032723723736</v>
      </c>
      <c r="F4" s="9">
        <v>5041</v>
      </c>
      <c r="G4" s="8">
        <v>4777.429774099091</v>
      </c>
      <c r="H4" s="9">
        <v>2342</v>
      </c>
      <c r="I4" s="8">
        <v>2259.9709484234236</v>
      </c>
      <c r="J4" s="9">
        <v>987</v>
      </c>
      <c r="K4" s="8">
        <v>959.1610885885888</v>
      </c>
      <c r="L4" s="9">
        <v>151</v>
      </c>
      <c r="M4" s="8">
        <v>149.67777777777778</v>
      </c>
      <c r="N4" s="9"/>
      <c r="O4" s="8"/>
      <c r="P4" s="10">
        <f>SUM(D4,F4,H4,J4,L4,N4)</f>
        <v>10753</v>
      </c>
      <c r="Q4" s="10">
        <f>SUM(E4,G4,I4,K4,M4,O4)</f>
        <v>10259.542861261254</v>
      </c>
      <c r="R4" s="9">
        <v>436</v>
      </c>
      <c r="S4" s="8">
        <v>436</v>
      </c>
      <c r="T4" s="9"/>
      <c r="U4" s="8"/>
      <c r="V4" s="9"/>
      <c r="W4" s="8"/>
      <c r="X4" s="9"/>
      <c r="Y4" s="8"/>
      <c r="Z4" s="11">
        <f>SUM(R4,T4,V4,X4,)</f>
        <v>436</v>
      </c>
      <c r="AA4" s="11">
        <f>SUM(S4,U4,W4,Y4)</f>
        <v>436</v>
      </c>
      <c r="AB4" s="10">
        <f>P4+Z4</f>
        <v>11189</v>
      </c>
      <c r="AC4" s="10">
        <f>Q4+AA4</f>
        <v>10695.542861261254</v>
      </c>
      <c r="AD4" s="12">
        <v>24392000</v>
      </c>
      <c r="AE4" s="13">
        <v>7358000</v>
      </c>
      <c r="AF4" s="13">
        <v>338000</v>
      </c>
      <c r="AG4" s="13">
        <v>268000</v>
      </c>
      <c r="AH4" s="13">
        <v>6131000</v>
      </c>
      <c r="AI4" s="13">
        <v>2981000</v>
      </c>
      <c r="AJ4" s="14">
        <f>SUM(AD4:AI4)</f>
        <v>41468000</v>
      </c>
      <c r="AK4" s="12">
        <v>624000</v>
      </c>
      <c r="AL4" s="12">
        <v>48000</v>
      </c>
      <c r="AM4" s="15">
        <f>SUM(AK4:AL4)</f>
        <v>672000</v>
      </c>
      <c r="AN4" s="15">
        <f>SUM(AM4,AJ4)</f>
        <v>42140000</v>
      </c>
      <c r="AO4" s="5" t="s">
        <v>37</v>
      </c>
    </row>
    <row r="5" spans="1:41" ht="45">
      <c r="A5" s="6" t="s">
        <v>38</v>
      </c>
      <c r="B5" s="6" t="s">
        <v>39</v>
      </c>
      <c r="C5" s="6" t="s">
        <v>36</v>
      </c>
      <c r="D5" s="9">
        <v>227</v>
      </c>
      <c r="E5" s="8">
        <v>204.55243243243245</v>
      </c>
      <c r="F5" s="9">
        <v>155</v>
      </c>
      <c r="G5" s="8">
        <v>147.81632132132128</v>
      </c>
      <c r="H5" s="9">
        <v>100</v>
      </c>
      <c r="I5" s="8">
        <v>97.7445945945946</v>
      </c>
      <c r="J5" s="9">
        <v>18</v>
      </c>
      <c r="K5" s="8">
        <v>17</v>
      </c>
      <c r="L5" s="9">
        <v>3</v>
      </c>
      <c r="M5" s="8">
        <v>3</v>
      </c>
      <c r="N5" s="9"/>
      <c r="O5" s="8"/>
      <c r="P5" s="10">
        <f aca="true" t="shared" si="0" ref="P5:Q15">SUM(D5,F5,H5,J5,L5,N5)</f>
        <v>503</v>
      </c>
      <c r="Q5" s="10">
        <f t="shared" si="0"/>
        <v>470.1133483483483</v>
      </c>
      <c r="R5" s="9">
        <v>0</v>
      </c>
      <c r="S5" s="8">
        <v>0</v>
      </c>
      <c r="T5" s="9"/>
      <c r="U5" s="8"/>
      <c r="V5" s="9"/>
      <c r="W5" s="8"/>
      <c r="X5" s="9"/>
      <c r="Y5" s="8"/>
      <c r="Z5" s="11">
        <f aca="true" t="shared" si="1" ref="Z5:Z15">SUM(R5,T5,V5,X5,)</f>
        <v>0</v>
      </c>
      <c r="AA5" s="11">
        <f aca="true" t="shared" si="2" ref="AA5:AA15">SUM(S5,U5,W5,Y5)</f>
        <v>0</v>
      </c>
      <c r="AB5" s="10">
        <f aca="true" t="shared" si="3" ref="AB5:AC15">P5+Z5</f>
        <v>503</v>
      </c>
      <c r="AC5" s="10">
        <f t="shared" si="3"/>
        <v>470.1133483483483</v>
      </c>
      <c r="AD5" s="12">
        <v>934000</v>
      </c>
      <c r="AE5" s="13">
        <v>20000</v>
      </c>
      <c r="AF5" s="13">
        <v>0</v>
      </c>
      <c r="AG5" s="13">
        <v>2000</v>
      </c>
      <c r="AH5" s="13">
        <v>165000</v>
      </c>
      <c r="AI5" s="13">
        <v>63000</v>
      </c>
      <c r="AJ5" s="14">
        <f aca="true" t="shared" si="4" ref="AJ5:AJ15">SUM(AD5:AI5)</f>
        <v>1184000</v>
      </c>
      <c r="AK5" s="12">
        <v>70000</v>
      </c>
      <c r="AL5" s="12">
        <v>-4000</v>
      </c>
      <c r="AM5" s="15">
        <f aca="true" t="shared" si="5" ref="AM5:AM15">SUM(AK5:AL5)</f>
        <v>66000</v>
      </c>
      <c r="AN5" s="15">
        <f aca="true" t="shared" si="6" ref="AN5:AN15">SUM(AM5,AJ5)</f>
        <v>1250000</v>
      </c>
      <c r="AO5" s="5" t="s">
        <v>41</v>
      </c>
    </row>
    <row r="6" spans="1:41" ht="45">
      <c r="A6" s="6" t="s">
        <v>40</v>
      </c>
      <c r="B6" s="6" t="s">
        <v>39</v>
      </c>
      <c r="C6" s="6" t="s">
        <v>36</v>
      </c>
      <c r="D6" s="9">
        <v>1970</v>
      </c>
      <c r="E6" s="8">
        <v>1709.3451792792844</v>
      </c>
      <c r="F6" s="9">
        <v>787</v>
      </c>
      <c r="G6" s="8">
        <v>701.2714105105111</v>
      </c>
      <c r="H6" s="9">
        <v>483</v>
      </c>
      <c r="I6" s="8">
        <v>472.55219219219214</v>
      </c>
      <c r="J6" s="9">
        <v>125</v>
      </c>
      <c r="K6" s="8">
        <v>123.89688438438438</v>
      </c>
      <c r="L6" s="9">
        <v>13</v>
      </c>
      <c r="M6" s="8">
        <v>12.9</v>
      </c>
      <c r="N6" s="9"/>
      <c r="O6" s="8"/>
      <c r="P6" s="10">
        <f t="shared" si="0"/>
        <v>3378</v>
      </c>
      <c r="Q6" s="10">
        <f t="shared" si="0"/>
        <v>3019.9656663663723</v>
      </c>
      <c r="R6" s="9">
        <v>6</v>
      </c>
      <c r="S6" s="8">
        <v>6</v>
      </c>
      <c r="T6" s="9"/>
      <c r="U6" s="8"/>
      <c r="V6" s="9"/>
      <c r="W6" s="8"/>
      <c r="X6" s="9"/>
      <c r="Y6" s="8"/>
      <c r="Z6" s="11">
        <f t="shared" si="1"/>
        <v>6</v>
      </c>
      <c r="AA6" s="11">
        <f t="shared" si="2"/>
        <v>6</v>
      </c>
      <c r="AB6" s="10">
        <f t="shared" si="3"/>
        <v>3384</v>
      </c>
      <c r="AC6" s="10">
        <f t="shared" si="3"/>
        <v>3025.9656663663723</v>
      </c>
      <c r="AD6" s="12">
        <v>5566000</v>
      </c>
      <c r="AE6" s="13">
        <v>71000</v>
      </c>
      <c r="AF6" s="13">
        <v>61000</v>
      </c>
      <c r="AG6" s="13">
        <v>230000</v>
      </c>
      <c r="AH6" s="13">
        <v>1061000</v>
      </c>
      <c r="AI6" s="13">
        <v>456000</v>
      </c>
      <c r="AJ6" s="14">
        <f t="shared" si="4"/>
        <v>7445000</v>
      </c>
      <c r="AK6" s="12">
        <v>-45000</v>
      </c>
      <c r="AL6" s="12">
        <v>43000</v>
      </c>
      <c r="AM6" s="15">
        <f t="shared" si="5"/>
        <v>-2000</v>
      </c>
      <c r="AN6" s="15">
        <f t="shared" si="6"/>
        <v>7443000</v>
      </c>
      <c r="AO6" s="5" t="s">
        <v>41</v>
      </c>
    </row>
    <row r="7" spans="1:41" ht="45">
      <c r="A7" s="6" t="s">
        <v>42</v>
      </c>
      <c r="B7" s="6" t="s">
        <v>39</v>
      </c>
      <c r="C7" s="6" t="s">
        <v>36</v>
      </c>
      <c r="D7" s="9">
        <v>4129</v>
      </c>
      <c r="E7" s="8">
        <v>3736.0183101351327</v>
      </c>
      <c r="F7" s="9">
        <v>3846</v>
      </c>
      <c r="G7" s="8">
        <v>3638.6411846096084</v>
      </c>
      <c r="H7" s="9">
        <v>2922</v>
      </c>
      <c r="I7" s="8">
        <v>2814.101276501504</v>
      </c>
      <c r="J7" s="9">
        <v>516</v>
      </c>
      <c r="K7" s="8">
        <v>504.9756981981983</v>
      </c>
      <c r="L7" s="9">
        <v>41</v>
      </c>
      <c r="M7" s="8">
        <v>40.763888888888886</v>
      </c>
      <c r="N7" s="9"/>
      <c r="O7" s="8"/>
      <c r="P7" s="10">
        <f t="shared" si="0"/>
        <v>11454</v>
      </c>
      <c r="Q7" s="10">
        <f t="shared" si="0"/>
        <v>10734.500358333333</v>
      </c>
      <c r="R7" s="9">
        <v>186</v>
      </c>
      <c r="S7" s="8">
        <v>186</v>
      </c>
      <c r="T7" s="9"/>
      <c r="U7" s="8"/>
      <c r="V7" s="9"/>
      <c r="W7" s="8"/>
      <c r="X7" s="9"/>
      <c r="Y7" s="8"/>
      <c r="Z7" s="11">
        <f t="shared" si="1"/>
        <v>186</v>
      </c>
      <c r="AA7" s="11">
        <f t="shared" si="2"/>
        <v>186</v>
      </c>
      <c r="AB7" s="10">
        <f t="shared" si="3"/>
        <v>11640</v>
      </c>
      <c r="AC7" s="10">
        <f t="shared" si="3"/>
        <v>10920.500358333333</v>
      </c>
      <c r="AD7" s="12">
        <v>22075000</v>
      </c>
      <c r="AE7" s="13">
        <v>2555000</v>
      </c>
      <c r="AF7" s="13">
        <v>0</v>
      </c>
      <c r="AG7" s="13">
        <v>397000</v>
      </c>
      <c r="AH7" s="13">
        <v>4895000</v>
      </c>
      <c r="AI7" s="13">
        <v>2108000</v>
      </c>
      <c r="AJ7" s="14">
        <f t="shared" si="4"/>
        <v>32030000</v>
      </c>
      <c r="AK7" s="12">
        <v>578000</v>
      </c>
      <c r="AL7" s="12">
        <v>-79000</v>
      </c>
      <c r="AM7" s="15">
        <f t="shared" si="5"/>
        <v>499000</v>
      </c>
      <c r="AN7" s="15">
        <f t="shared" si="6"/>
        <v>32529000</v>
      </c>
      <c r="AO7" s="5" t="s">
        <v>41</v>
      </c>
    </row>
    <row r="8" spans="1:41" ht="45">
      <c r="A8" s="6" t="s">
        <v>43</v>
      </c>
      <c r="B8" s="6" t="s">
        <v>39</v>
      </c>
      <c r="C8" s="6" t="s">
        <v>36</v>
      </c>
      <c r="D8" s="9">
        <v>0</v>
      </c>
      <c r="E8" s="8">
        <v>0</v>
      </c>
      <c r="F8" s="9">
        <v>3</v>
      </c>
      <c r="G8" s="8">
        <v>3</v>
      </c>
      <c r="H8" s="9">
        <v>19</v>
      </c>
      <c r="I8" s="8">
        <v>19</v>
      </c>
      <c r="J8" s="9">
        <v>18</v>
      </c>
      <c r="K8" s="8">
        <v>17.544444444444444</v>
      </c>
      <c r="L8" s="9">
        <v>4</v>
      </c>
      <c r="M8" s="8">
        <v>4</v>
      </c>
      <c r="N8" s="9"/>
      <c r="O8" s="8"/>
      <c r="P8" s="10">
        <f t="shared" si="0"/>
        <v>44</v>
      </c>
      <c r="Q8" s="10">
        <f t="shared" si="0"/>
        <v>43.544444444444444</v>
      </c>
      <c r="R8" s="9">
        <v>1</v>
      </c>
      <c r="S8" s="8">
        <v>1</v>
      </c>
      <c r="T8" s="9"/>
      <c r="U8" s="8"/>
      <c r="V8" s="9"/>
      <c r="W8" s="8"/>
      <c r="X8" s="9"/>
      <c r="Y8" s="8"/>
      <c r="Z8" s="11">
        <f t="shared" si="1"/>
        <v>1</v>
      </c>
      <c r="AA8" s="11">
        <f t="shared" si="2"/>
        <v>1</v>
      </c>
      <c r="AB8" s="10">
        <f t="shared" si="3"/>
        <v>45</v>
      </c>
      <c r="AC8" s="10">
        <f t="shared" si="3"/>
        <v>44.544444444444444</v>
      </c>
      <c r="AD8" s="12">
        <v>212000</v>
      </c>
      <c r="AE8" s="13">
        <v>6000</v>
      </c>
      <c r="AF8" s="13">
        <v>0</v>
      </c>
      <c r="AG8" s="13">
        <v>0</v>
      </c>
      <c r="AH8" s="13">
        <v>39000</v>
      </c>
      <c r="AI8" s="13">
        <v>19000</v>
      </c>
      <c r="AJ8" s="14">
        <f t="shared" si="4"/>
        <v>276000</v>
      </c>
      <c r="AK8" s="12">
        <v>21000</v>
      </c>
      <c r="AL8" s="12">
        <v>0</v>
      </c>
      <c r="AM8" s="15">
        <f t="shared" si="5"/>
        <v>21000</v>
      </c>
      <c r="AN8" s="15">
        <f t="shared" si="6"/>
        <v>297000</v>
      </c>
      <c r="AO8" s="5" t="s">
        <v>41</v>
      </c>
    </row>
    <row r="9" spans="1:41" ht="30">
      <c r="A9" s="6" t="s">
        <v>44</v>
      </c>
      <c r="B9" s="6" t="s">
        <v>45</v>
      </c>
      <c r="C9" s="6" t="s">
        <v>36</v>
      </c>
      <c r="D9" s="9">
        <v>11</v>
      </c>
      <c r="E9" s="8">
        <v>9.5</v>
      </c>
      <c r="F9" s="9">
        <v>54</v>
      </c>
      <c r="G9" s="8">
        <v>50.88</v>
      </c>
      <c r="H9" s="9">
        <v>164</v>
      </c>
      <c r="I9" s="8">
        <v>157.63</v>
      </c>
      <c r="J9" s="9">
        <v>62</v>
      </c>
      <c r="K9" s="8">
        <v>57.87</v>
      </c>
      <c r="L9" s="9">
        <v>15</v>
      </c>
      <c r="M9" s="8">
        <v>14.8</v>
      </c>
      <c r="N9" s="9"/>
      <c r="O9" s="8"/>
      <c r="P9" s="10">
        <f t="shared" si="0"/>
        <v>306</v>
      </c>
      <c r="Q9" s="10">
        <f t="shared" si="0"/>
        <v>290.68</v>
      </c>
      <c r="R9" s="9">
        <v>3</v>
      </c>
      <c r="S9" s="8">
        <v>2.42</v>
      </c>
      <c r="T9" s="9">
        <v>15</v>
      </c>
      <c r="U9" s="8">
        <v>14.5</v>
      </c>
      <c r="V9" s="9"/>
      <c r="W9" s="8"/>
      <c r="X9" s="9"/>
      <c r="Y9" s="8"/>
      <c r="Z9" s="11">
        <f t="shared" si="1"/>
        <v>18</v>
      </c>
      <c r="AA9" s="11">
        <f t="shared" si="2"/>
        <v>16.92</v>
      </c>
      <c r="AB9" s="10">
        <f t="shared" si="3"/>
        <v>324</v>
      </c>
      <c r="AC9" s="10">
        <f t="shared" si="3"/>
        <v>307.6</v>
      </c>
      <c r="AD9" s="12">
        <v>878822</v>
      </c>
      <c r="AE9" s="13">
        <v>68947</v>
      </c>
      <c r="AF9" s="13"/>
      <c r="AG9" s="13"/>
      <c r="AH9" s="13">
        <v>180722</v>
      </c>
      <c r="AI9" s="13">
        <v>80602</v>
      </c>
      <c r="AJ9" s="14">
        <f t="shared" si="4"/>
        <v>1209093</v>
      </c>
      <c r="AK9" s="12">
        <v>256914</v>
      </c>
      <c r="AL9" s="12"/>
      <c r="AM9" s="15">
        <f t="shared" si="5"/>
        <v>256914</v>
      </c>
      <c r="AN9" s="15">
        <f t="shared" si="6"/>
        <v>1466007</v>
      </c>
      <c r="AO9" s="16"/>
    </row>
    <row r="10" spans="1:41" ht="30">
      <c r="A10" s="6" t="s">
        <v>46</v>
      </c>
      <c r="B10" s="6" t="s">
        <v>45</v>
      </c>
      <c r="C10" s="6" t="s">
        <v>36</v>
      </c>
      <c r="D10" s="9">
        <v>26</v>
      </c>
      <c r="E10" s="8">
        <v>24.51</v>
      </c>
      <c r="F10" s="9">
        <v>30</v>
      </c>
      <c r="G10" s="8">
        <v>29.64</v>
      </c>
      <c r="H10" s="9">
        <v>269</v>
      </c>
      <c r="I10" s="8">
        <v>262.86</v>
      </c>
      <c r="J10" s="9">
        <v>30</v>
      </c>
      <c r="K10" s="8">
        <v>29.72</v>
      </c>
      <c r="L10" s="9">
        <v>5</v>
      </c>
      <c r="M10" s="8">
        <v>5</v>
      </c>
      <c r="N10" s="9">
        <v>0</v>
      </c>
      <c r="O10" s="8">
        <v>0</v>
      </c>
      <c r="P10" s="10">
        <f t="shared" si="0"/>
        <v>360</v>
      </c>
      <c r="Q10" s="10">
        <f t="shared" si="0"/>
        <v>351.73</v>
      </c>
      <c r="R10" s="9">
        <v>25</v>
      </c>
      <c r="S10" s="8">
        <v>24.42</v>
      </c>
      <c r="T10" s="9">
        <v>0</v>
      </c>
      <c r="U10" s="8">
        <v>0</v>
      </c>
      <c r="V10" s="9">
        <v>2</v>
      </c>
      <c r="W10" s="8">
        <v>1.4</v>
      </c>
      <c r="X10" s="9"/>
      <c r="Y10" s="8"/>
      <c r="Z10" s="11">
        <f t="shared" si="1"/>
        <v>27</v>
      </c>
      <c r="AA10" s="11">
        <f t="shared" si="2"/>
        <v>25.82</v>
      </c>
      <c r="AB10" s="10">
        <f t="shared" si="3"/>
        <v>387</v>
      </c>
      <c r="AC10" s="10">
        <f t="shared" si="3"/>
        <v>377.55</v>
      </c>
      <c r="AD10" s="12">
        <v>940743.51</v>
      </c>
      <c r="AE10" s="13">
        <v>90376.58</v>
      </c>
      <c r="AF10" s="13"/>
      <c r="AG10" s="13">
        <v>14530.98</v>
      </c>
      <c r="AH10" s="13">
        <v>189727.24000000002</v>
      </c>
      <c r="AI10" s="13">
        <v>88657.12</v>
      </c>
      <c r="AJ10" s="14">
        <f t="shared" si="4"/>
        <v>1324035.4300000002</v>
      </c>
      <c r="AK10" s="12">
        <v>181004.47</v>
      </c>
      <c r="AL10" s="12"/>
      <c r="AM10" s="15">
        <f t="shared" si="5"/>
        <v>181004.47</v>
      </c>
      <c r="AN10" s="15">
        <f t="shared" si="6"/>
        <v>1505039.9000000001</v>
      </c>
      <c r="AO10" s="16"/>
    </row>
    <row r="11" spans="1:41" ht="30">
      <c r="A11" s="6" t="s">
        <v>47</v>
      </c>
      <c r="B11" s="6" t="s">
        <v>45</v>
      </c>
      <c r="C11" s="6" t="s">
        <v>36</v>
      </c>
      <c r="D11" s="9">
        <v>51</v>
      </c>
      <c r="E11" s="8">
        <v>47.9</v>
      </c>
      <c r="F11" s="9">
        <v>35</v>
      </c>
      <c r="G11" s="8">
        <v>33.2</v>
      </c>
      <c r="H11" s="9">
        <v>158</v>
      </c>
      <c r="I11" s="8">
        <v>153</v>
      </c>
      <c r="J11" s="9">
        <v>17</v>
      </c>
      <c r="K11" s="8">
        <v>16.8</v>
      </c>
      <c r="L11" s="9">
        <v>3</v>
      </c>
      <c r="M11" s="8">
        <v>3</v>
      </c>
      <c r="N11" s="9">
        <v>9</v>
      </c>
      <c r="O11" s="8">
        <v>8.7</v>
      </c>
      <c r="P11" s="10">
        <f t="shared" si="0"/>
        <v>273</v>
      </c>
      <c r="Q11" s="10">
        <f t="shared" si="0"/>
        <v>262.6</v>
      </c>
      <c r="R11" s="9">
        <v>2</v>
      </c>
      <c r="S11" s="8">
        <v>1.16</v>
      </c>
      <c r="T11" s="9"/>
      <c r="U11" s="8"/>
      <c r="V11" s="9">
        <v>6</v>
      </c>
      <c r="W11" s="8">
        <v>5.5</v>
      </c>
      <c r="X11" s="9"/>
      <c r="Y11" s="8"/>
      <c r="Z11" s="11">
        <f t="shared" si="1"/>
        <v>8</v>
      </c>
      <c r="AA11" s="11">
        <f t="shared" si="2"/>
        <v>6.66</v>
      </c>
      <c r="AB11" s="10">
        <f t="shared" si="3"/>
        <v>281</v>
      </c>
      <c r="AC11" s="10">
        <f t="shared" si="3"/>
        <v>269.26000000000005</v>
      </c>
      <c r="AD11" s="12">
        <v>583940.16</v>
      </c>
      <c r="AE11" s="13">
        <v>1989.94</v>
      </c>
      <c r="AF11" s="13">
        <v>455.38</v>
      </c>
      <c r="AG11" s="13">
        <v>2802.53</v>
      </c>
      <c r="AH11" s="13">
        <v>101910.3</v>
      </c>
      <c r="AI11" s="13">
        <v>44242.18</v>
      </c>
      <c r="AJ11" s="14">
        <f t="shared" si="4"/>
        <v>735340.4900000001</v>
      </c>
      <c r="AK11" s="12">
        <v>1194.16</v>
      </c>
      <c r="AL11" s="12">
        <v>20380.29</v>
      </c>
      <c r="AM11" s="15">
        <f t="shared" si="5"/>
        <v>21574.45</v>
      </c>
      <c r="AN11" s="15">
        <f t="shared" si="6"/>
        <v>756914.9400000001</v>
      </c>
      <c r="AO11" s="16"/>
    </row>
    <row r="12" spans="1:41" ht="30">
      <c r="A12" s="6" t="s">
        <v>48</v>
      </c>
      <c r="B12" s="6" t="s">
        <v>45</v>
      </c>
      <c r="C12" s="6" t="s">
        <v>36</v>
      </c>
      <c r="D12" s="9">
        <v>46</v>
      </c>
      <c r="E12" s="8">
        <v>43.7</v>
      </c>
      <c r="F12" s="9">
        <v>168</v>
      </c>
      <c r="G12" s="8">
        <v>163.7</v>
      </c>
      <c r="H12" s="9">
        <v>581</v>
      </c>
      <c r="I12" s="8">
        <v>566.5</v>
      </c>
      <c r="J12" s="9">
        <v>314</v>
      </c>
      <c r="K12" s="8">
        <v>305.9</v>
      </c>
      <c r="L12" s="9">
        <v>22</v>
      </c>
      <c r="M12" s="8">
        <v>22</v>
      </c>
      <c r="N12" s="9">
        <v>32</v>
      </c>
      <c r="O12" s="8">
        <v>31.5</v>
      </c>
      <c r="P12" s="10">
        <f t="shared" si="0"/>
        <v>1163</v>
      </c>
      <c r="Q12" s="10">
        <f t="shared" si="0"/>
        <v>1133.3</v>
      </c>
      <c r="R12" s="17">
        <v>6</v>
      </c>
      <c r="S12" s="17">
        <v>6</v>
      </c>
      <c r="T12" s="17">
        <v>0</v>
      </c>
      <c r="U12" s="17">
        <v>0</v>
      </c>
      <c r="V12" s="17">
        <v>36</v>
      </c>
      <c r="W12" s="17">
        <v>36</v>
      </c>
      <c r="X12" s="17">
        <v>0</v>
      </c>
      <c r="Y12" s="17">
        <v>0</v>
      </c>
      <c r="Z12" s="11">
        <f t="shared" si="1"/>
        <v>42</v>
      </c>
      <c r="AA12" s="11">
        <f t="shared" si="2"/>
        <v>42</v>
      </c>
      <c r="AB12" s="10">
        <f t="shared" si="3"/>
        <v>1205</v>
      </c>
      <c r="AC12" s="10">
        <f t="shared" si="3"/>
        <v>1175.3</v>
      </c>
      <c r="AD12" s="12">
        <v>3447535.74</v>
      </c>
      <c r="AE12" s="13">
        <v>84901.86</v>
      </c>
      <c r="AF12" s="13"/>
      <c r="AG12" s="13">
        <v>53907.06</v>
      </c>
      <c r="AH12" s="13">
        <v>684781.61</v>
      </c>
      <c r="AI12" s="13">
        <v>309844.63</v>
      </c>
      <c r="AJ12" s="14">
        <f t="shared" si="4"/>
        <v>4580970.9</v>
      </c>
      <c r="AK12" s="12">
        <v>774054</v>
      </c>
      <c r="AL12" s="12">
        <v>21886</v>
      </c>
      <c r="AM12" s="15">
        <f t="shared" si="5"/>
        <v>795940</v>
      </c>
      <c r="AN12" s="15">
        <f t="shared" si="6"/>
        <v>5376910.9</v>
      </c>
      <c r="AO12" s="16"/>
    </row>
    <row r="13" spans="1:41" ht="30">
      <c r="A13" s="6" t="s">
        <v>49</v>
      </c>
      <c r="B13" s="6" t="s">
        <v>45</v>
      </c>
      <c r="C13" s="6" t="s">
        <v>36</v>
      </c>
      <c r="D13" s="9">
        <v>14</v>
      </c>
      <c r="E13" s="8">
        <v>12.8</v>
      </c>
      <c r="F13" s="9">
        <v>8</v>
      </c>
      <c r="G13" s="8">
        <v>8</v>
      </c>
      <c r="H13" s="9">
        <v>37</v>
      </c>
      <c r="I13" s="8">
        <v>36.5</v>
      </c>
      <c r="J13" s="9">
        <v>2</v>
      </c>
      <c r="K13" s="8">
        <v>1.8</v>
      </c>
      <c r="L13" s="9">
        <v>1</v>
      </c>
      <c r="M13" s="8">
        <v>0.6</v>
      </c>
      <c r="N13" s="9"/>
      <c r="O13" s="8"/>
      <c r="P13" s="10">
        <f t="shared" si="0"/>
        <v>62</v>
      </c>
      <c r="Q13" s="10">
        <f t="shared" si="0"/>
        <v>59.699999999999996</v>
      </c>
      <c r="R13" s="9"/>
      <c r="S13" s="8"/>
      <c r="T13" s="9"/>
      <c r="U13" s="8"/>
      <c r="V13" s="9"/>
      <c r="W13" s="8"/>
      <c r="X13" s="9"/>
      <c r="Y13" s="8"/>
      <c r="Z13" s="11">
        <f t="shared" si="1"/>
        <v>0</v>
      </c>
      <c r="AA13" s="11">
        <f t="shared" si="2"/>
        <v>0</v>
      </c>
      <c r="AB13" s="10">
        <f t="shared" si="3"/>
        <v>62</v>
      </c>
      <c r="AC13" s="10">
        <f t="shared" si="3"/>
        <v>59.699999999999996</v>
      </c>
      <c r="AD13" s="12">
        <v>167876</v>
      </c>
      <c r="AE13" s="13">
        <v>417</v>
      </c>
      <c r="AF13" s="13"/>
      <c r="AG13" s="13"/>
      <c r="AH13" s="13">
        <v>33566</v>
      </c>
      <c r="AI13" s="13">
        <v>13993</v>
      </c>
      <c r="AJ13" s="14">
        <f t="shared" si="4"/>
        <v>215852</v>
      </c>
      <c r="AK13" s="12"/>
      <c r="AL13" s="12"/>
      <c r="AM13" s="15">
        <f t="shared" si="5"/>
        <v>0</v>
      </c>
      <c r="AN13" s="15">
        <f t="shared" si="6"/>
        <v>215852</v>
      </c>
      <c r="AO13" s="16"/>
    </row>
    <row r="14" spans="1:41" ht="30">
      <c r="A14" s="6" t="s">
        <v>50</v>
      </c>
      <c r="B14" s="6" t="s">
        <v>45</v>
      </c>
      <c r="C14" s="6" t="s">
        <v>36</v>
      </c>
      <c r="D14" s="9">
        <v>38</v>
      </c>
      <c r="E14" s="8">
        <v>37.4</v>
      </c>
      <c r="F14" s="9">
        <v>23</v>
      </c>
      <c r="G14" s="8">
        <v>23</v>
      </c>
      <c r="H14" s="9">
        <v>85</v>
      </c>
      <c r="I14" s="8">
        <v>85</v>
      </c>
      <c r="J14" s="9">
        <v>21</v>
      </c>
      <c r="K14" s="8">
        <v>21</v>
      </c>
      <c r="L14" s="9">
        <v>3</v>
      </c>
      <c r="M14" s="8">
        <v>3</v>
      </c>
      <c r="N14" s="9">
        <v>5</v>
      </c>
      <c r="O14" s="8">
        <v>5</v>
      </c>
      <c r="P14" s="10">
        <f t="shared" si="0"/>
        <v>175</v>
      </c>
      <c r="Q14" s="10">
        <f t="shared" si="0"/>
        <v>174.4</v>
      </c>
      <c r="R14" s="9">
        <v>6</v>
      </c>
      <c r="S14" s="8">
        <v>6</v>
      </c>
      <c r="T14" s="9">
        <v>14</v>
      </c>
      <c r="U14" s="8">
        <v>14</v>
      </c>
      <c r="V14" s="9"/>
      <c r="W14" s="8"/>
      <c r="X14" s="9"/>
      <c r="Y14" s="8"/>
      <c r="Z14" s="11">
        <f t="shared" si="1"/>
        <v>20</v>
      </c>
      <c r="AA14" s="11">
        <f t="shared" si="2"/>
        <v>20</v>
      </c>
      <c r="AB14" s="10">
        <f t="shared" si="3"/>
        <v>195</v>
      </c>
      <c r="AC14" s="10">
        <f t="shared" si="3"/>
        <v>194.4</v>
      </c>
      <c r="AD14" s="12">
        <v>491006.9</v>
      </c>
      <c r="AE14" s="13">
        <v>39725.58</v>
      </c>
      <c r="AF14" s="13"/>
      <c r="AG14" s="13">
        <v>4101.24</v>
      </c>
      <c r="AH14" s="13">
        <v>95605.1</v>
      </c>
      <c r="AI14" s="13">
        <v>39517.45</v>
      </c>
      <c r="AJ14" s="14">
        <f t="shared" si="4"/>
        <v>669956.2699999999</v>
      </c>
      <c r="AK14" s="12">
        <v>202336.28</v>
      </c>
      <c r="AL14" s="12"/>
      <c r="AM14" s="15">
        <f t="shared" si="5"/>
        <v>202336.28</v>
      </c>
      <c r="AN14" s="15">
        <f t="shared" si="6"/>
        <v>872292.5499999999</v>
      </c>
      <c r="AO14" s="16"/>
    </row>
    <row r="15" spans="1:41" ht="30">
      <c r="A15" s="6" t="s">
        <v>51</v>
      </c>
      <c r="B15" s="6" t="s">
        <v>45</v>
      </c>
      <c r="C15" s="6" t="s">
        <v>36</v>
      </c>
      <c r="D15" s="9">
        <v>309</v>
      </c>
      <c r="E15" s="8">
        <v>291.1</v>
      </c>
      <c r="F15" s="9">
        <v>1464</v>
      </c>
      <c r="G15" s="8">
        <v>1426.8</v>
      </c>
      <c r="H15" s="9">
        <v>1696</v>
      </c>
      <c r="I15" s="8">
        <v>1665.3</v>
      </c>
      <c r="J15" s="9">
        <v>278</v>
      </c>
      <c r="K15" s="8">
        <v>275.3</v>
      </c>
      <c r="L15" s="9">
        <v>29</v>
      </c>
      <c r="M15" s="8">
        <v>28.6</v>
      </c>
      <c r="N15" s="9">
        <v>7</v>
      </c>
      <c r="O15" s="8">
        <v>3.6</v>
      </c>
      <c r="P15" s="10">
        <f t="shared" si="0"/>
        <v>3783</v>
      </c>
      <c r="Q15" s="10">
        <f t="shared" si="0"/>
        <v>3690.7</v>
      </c>
      <c r="R15" s="9">
        <v>34</v>
      </c>
      <c r="S15" s="8">
        <v>34</v>
      </c>
      <c r="T15" s="9">
        <v>80</v>
      </c>
      <c r="U15" s="8">
        <v>80</v>
      </c>
      <c r="V15" s="9">
        <v>11</v>
      </c>
      <c r="W15" s="8">
        <v>11</v>
      </c>
      <c r="X15" s="9"/>
      <c r="Y15" s="8"/>
      <c r="Z15" s="11">
        <f t="shared" si="1"/>
        <v>125</v>
      </c>
      <c r="AA15" s="11">
        <f t="shared" si="2"/>
        <v>125</v>
      </c>
      <c r="AB15" s="10">
        <f t="shared" si="3"/>
        <v>3908</v>
      </c>
      <c r="AC15" s="10">
        <f t="shared" si="3"/>
        <v>3815.7</v>
      </c>
      <c r="AD15" s="12">
        <v>11026147</v>
      </c>
      <c r="AE15" s="13">
        <v>972347</v>
      </c>
      <c r="AF15" s="13">
        <v>22590</v>
      </c>
      <c r="AG15" s="13">
        <v>1046440</v>
      </c>
      <c r="AH15" s="13">
        <v>2322506</v>
      </c>
      <c r="AI15" s="13">
        <v>1119752</v>
      </c>
      <c r="AJ15" s="14">
        <f t="shared" si="4"/>
        <v>16509782</v>
      </c>
      <c r="AK15" s="12">
        <v>721835</v>
      </c>
      <c r="AL15" s="12"/>
      <c r="AM15" s="15">
        <f t="shared" si="5"/>
        <v>721835</v>
      </c>
      <c r="AN15" s="15">
        <f t="shared" si="6"/>
        <v>17231617</v>
      </c>
      <c r="AO15" s="16"/>
    </row>
  </sheetData>
  <sheetProtection/>
  <mergeCells count="32">
    <mergeCell ref="Z2:AA2"/>
    <mergeCell ref="AD2:AD3"/>
    <mergeCell ref="AE2:AE3"/>
    <mergeCell ref="AB1:AC2"/>
    <mergeCell ref="AM2:AM3"/>
    <mergeCell ref="AG2:AG3"/>
    <mergeCell ref="AH2:AH3"/>
    <mergeCell ref="AI2:AI3"/>
    <mergeCell ref="AJ2:AJ3"/>
    <mergeCell ref="AK2:AK3"/>
    <mergeCell ref="AL2:AL3"/>
    <mergeCell ref="AF2:AF3"/>
    <mergeCell ref="AD1:AJ1"/>
    <mergeCell ref="AK1:AM1"/>
    <mergeCell ref="AN1:AN3"/>
    <mergeCell ref="AO1:AO3"/>
    <mergeCell ref="A1:A3"/>
    <mergeCell ref="B1:B3"/>
    <mergeCell ref="C1:C3"/>
    <mergeCell ref="D1:Q1"/>
    <mergeCell ref="R1:AA1"/>
    <mergeCell ref="N2:O2"/>
    <mergeCell ref="P2:Q2"/>
    <mergeCell ref="R2:S2"/>
    <mergeCell ref="T2:U2"/>
    <mergeCell ref="D2:E2"/>
    <mergeCell ref="F2:G2"/>
    <mergeCell ref="H2:I2"/>
    <mergeCell ref="J2:K2"/>
    <mergeCell ref="L2:M2"/>
    <mergeCell ref="V2:W2"/>
    <mergeCell ref="X2:Y2"/>
  </mergeCells>
  <conditionalFormatting sqref="Y12">
    <cfRule type="expression" priority="1" dxfId="0">
      <formula>AND(NOT(ISBLANK(X12)),ISBLANK(Y12))</formula>
    </cfRule>
  </conditionalFormatting>
  <conditionalFormatting sqref="B4:B15">
    <cfRule type="expression" priority="32" dxfId="0">
      <formula>AND(NOT(ISBLANK($A4)),ISBLANK(B4))</formula>
    </cfRule>
  </conditionalFormatting>
  <conditionalFormatting sqref="C4:C15">
    <cfRule type="expression" priority="31" dxfId="0">
      <formula>AND(NOT(ISBLANK(A4)),ISBLANK(C4))</formula>
    </cfRule>
  </conditionalFormatting>
  <conditionalFormatting sqref="D4:D15">
    <cfRule type="expression" priority="30" dxfId="0">
      <formula>AND(NOT(ISBLANK(E4)),ISBLANK(D4))</formula>
    </cfRule>
  </conditionalFormatting>
  <conditionalFormatting sqref="E4:E15">
    <cfRule type="expression" priority="29" dxfId="0">
      <formula>AND(NOT(ISBLANK(D4)),ISBLANK(E4))</formula>
    </cfRule>
  </conditionalFormatting>
  <conditionalFormatting sqref="F4:F15">
    <cfRule type="expression" priority="28" dxfId="0">
      <formula>AND(NOT(ISBLANK(G4)),ISBLANK(F4))</formula>
    </cfRule>
  </conditionalFormatting>
  <conditionalFormatting sqref="G4:G15">
    <cfRule type="expression" priority="27" dxfId="0">
      <formula>AND(NOT(ISBLANK(F4)),ISBLANK(G4))</formula>
    </cfRule>
  </conditionalFormatting>
  <conditionalFormatting sqref="H4:H15">
    <cfRule type="expression" priority="26" dxfId="0">
      <formula>AND(NOT(ISBLANK(I4)),ISBLANK(H4))</formula>
    </cfRule>
  </conditionalFormatting>
  <conditionalFormatting sqref="I4:I15">
    <cfRule type="expression" priority="25" dxfId="0">
      <formula>AND(NOT(ISBLANK(H4)),ISBLANK(I4))</formula>
    </cfRule>
  </conditionalFormatting>
  <conditionalFormatting sqref="J4:J15">
    <cfRule type="expression" priority="24" dxfId="0">
      <formula>AND(NOT(ISBLANK(K4)),ISBLANK(J4))</formula>
    </cfRule>
  </conditionalFormatting>
  <conditionalFormatting sqref="K4:K15">
    <cfRule type="expression" priority="23" dxfId="0">
      <formula>AND(NOT(ISBLANK(J4)),ISBLANK(K4))</formula>
    </cfRule>
  </conditionalFormatting>
  <conditionalFormatting sqref="L4:L15">
    <cfRule type="expression" priority="22" dxfId="0">
      <formula>AND(NOT(ISBLANK(M4)),ISBLANK(L4))</formula>
    </cfRule>
  </conditionalFormatting>
  <conditionalFormatting sqref="M4:M15">
    <cfRule type="expression" priority="21" dxfId="0">
      <formula>AND(NOT(ISBLANK(L4)),ISBLANK(M4))</formula>
    </cfRule>
  </conditionalFormatting>
  <conditionalFormatting sqref="N4:N15">
    <cfRule type="expression" priority="20" dxfId="0">
      <formula>AND(NOT(ISBLANK(O4)),ISBLANK(N4))</formula>
    </cfRule>
  </conditionalFormatting>
  <conditionalFormatting sqref="O4:O15">
    <cfRule type="expression" priority="19" dxfId="0">
      <formula>AND(NOT(ISBLANK(N4)),ISBLANK(O4))</formula>
    </cfRule>
  </conditionalFormatting>
  <conditionalFormatting sqref="R4:R15">
    <cfRule type="expression" priority="18" dxfId="0">
      <formula>AND(NOT(ISBLANK(S4)),ISBLANK(R4))</formula>
    </cfRule>
  </conditionalFormatting>
  <conditionalFormatting sqref="S4:S15">
    <cfRule type="expression" priority="17" dxfId="0">
      <formula>AND(NOT(ISBLANK(R4)),ISBLANK(S4))</formula>
    </cfRule>
  </conditionalFormatting>
  <conditionalFormatting sqref="T4:T15">
    <cfRule type="expression" priority="16" dxfId="0">
      <formula>AND(NOT(ISBLANK(U4)),ISBLANK(T4))</formula>
    </cfRule>
  </conditionalFormatting>
  <conditionalFormatting sqref="U4:U15">
    <cfRule type="expression" priority="15" dxfId="0">
      <formula>AND(NOT(ISBLANK(T4)),ISBLANK(U4))</formula>
    </cfRule>
  </conditionalFormatting>
  <conditionalFormatting sqref="V4:V15">
    <cfRule type="expression" priority="14" dxfId="0">
      <formula>AND(NOT(ISBLANK(W4)),ISBLANK(V4))</formula>
    </cfRule>
  </conditionalFormatting>
  <conditionalFormatting sqref="W4:W15">
    <cfRule type="expression" priority="13" dxfId="0">
      <formula>AND(NOT(ISBLANK(V4)),ISBLANK(W4))</formula>
    </cfRule>
  </conditionalFormatting>
  <conditionalFormatting sqref="X4:X15">
    <cfRule type="expression" priority="12" dxfId="0">
      <formula>AND(NOT(ISBLANK(Y4)),ISBLANK(X4))</formula>
    </cfRule>
  </conditionalFormatting>
  <conditionalFormatting sqref="Y4:Y15">
    <cfRule type="expression" priority="11" dxfId="0">
      <formula>AND(NOT(ISBLANK(X4)),ISBLANK(Y4))</formula>
    </cfRule>
  </conditionalFormatting>
  <conditionalFormatting sqref="B4:B15">
    <cfRule type="expression" priority="10" dxfId="0">
      <formula>AND(NOT(ISBLANK($A4)),ISBLANK(B4))</formula>
    </cfRule>
  </conditionalFormatting>
  <conditionalFormatting sqref="C4:C15">
    <cfRule type="expression" priority="9" dxfId="0">
      <formula>AND(NOT(ISBLANK(A4)),ISBLANK(C4))</formula>
    </cfRule>
  </conditionalFormatting>
  <conditionalFormatting sqref="R12">
    <cfRule type="expression" priority="8" dxfId="0">
      <formula>AND(NOT(ISBLANK(S12)),ISBLANK(R12))</formula>
    </cfRule>
  </conditionalFormatting>
  <conditionalFormatting sqref="S12">
    <cfRule type="expression" priority="7" dxfId="0">
      <formula>AND(NOT(ISBLANK(R12)),ISBLANK(S12))</formula>
    </cfRule>
  </conditionalFormatting>
  <conditionalFormatting sqref="T12">
    <cfRule type="expression" priority="6" dxfId="0">
      <formula>AND(NOT(ISBLANK(U12)),ISBLANK(T12))</formula>
    </cfRule>
  </conditionalFormatting>
  <conditionalFormatting sqref="U12">
    <cfRule type="expression" priority="5" dxfId="0">
      <formula>AND(NOT(ISBLANK(T12)),ISBLANK(U12))</formula>
    </cfRule>
  </conditionalFormatting>
  <conditionalFormatting sqref="V12">
    <cfRule type="expression" priority="4" dxfId="0">
      <formula>AND(NOT(ISBLANK(W12)),ISBLANK(V12))</formula>
    </cfRule>
  </conditionalFormatting>
  <conditionalFormatting sqref="W12">
    <cfRule type="expression" priority="3" dxfId="0">
      <formula>AND(NOT(ISBLANK(V12)),ISBLANK(W12))</formula>
    </cfRule>
  </conditionalFormatting>
  <conditionalFormatting sqref="X12">
    <cfRule type="expression" priority="2" dxfId="0">
      <formula>AND(NOT(ISBLANK(Y12)),ISBLANK(X12))</formula>
    </cfRule>
  </conditionalFormatting>
  <dataValidations count="7">
    <dataValidation type="custom" allowBlank="1" showInputMessage="1" showErrorMessage="1" errorTitle="Headcount" error="The value entered in the headcount field must be greater than or equal to the value entered in the FTE field." sqref="F4:F15 H4:H15 J4:J15 L4:L15 N4:N15 T4:T15 V4:V15 X4:X15 R4:R15 D4:D15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:M15 G4:G15 I4:I15 K4:K15 O4:O15 U4:U15 W4:W15 Y4:Y15 S4:S15 E4:E15">
      <formula1>M4&lt;=L4</formula1>
    </dataValidation>
    <dataValidation type="decimal" operator="greaterThanOrEqual" allowBlank="1" showInputMessage="1" showErrorMessage="1" sqref="AD4:AI15 AK4:AL15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5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5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5">
      <formula1>INDIRECT("List_of_organisations")</formula1>
    </dataValidation>
    <dataValidation operator="lessThanOrEqual" allowBlank="1" showInputMessage="1" showErrorMessage="1" error="FTE cannot be greater than Headcount&#10;" sqref="AO1 AO4:AO15 AB3:AC15 P4:Q15 R1 A1:C1 P2 AB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Millet</dc:creator>
  <cp:keywords/>
  <dc:description/>
  <cp:lastModifiedBy>Sean Conner</cp:lastModifiedBy>
  <dcterms:created xsi:type="dcterms:W3CDTF">2012-08-17T14:40:33Z</dcterms:created>
  <dcterms:modified xsi:type="dcterms:W3CDTF">2012-08-20T10:51:07Z</dcterms:modified>
  <cp:category/>
  <cp:version/>
  <cp:contentType/>
  <cp:contentStatus/>
</cp:coreProperties>
</file>