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1085" tabRatio="747" activeTab="0"/>
  </bookViews>
  <sheets>
    <sheet name="Sheet1" sheetId="1" r:id="rId1"/>
    <sheet name="Cars-P" sheetId="2" r:id="rId2"/>
    <sheet name="Cars-D" sheetId="3" r:id="rId3"/>
    <sheet name="LGV-P-I" sheetId="4" r:id="rId4"/>
    <sheet name="LGV-P-II" sheetId="5" r:id="rId5"/>
    <sheet name="LGV-P-III" sheetId="6" r:id="rId6"/>
    <sheet name="LGV-D-I" sheetId="7" r:id="rId7"/>
    <sheet name="LGV-D-II" sheetId="8" r:id="rId8"/>
    <sheet name="LGV-D-III" sheetId="9" r:id="rId9"/>
  </sheets>
  <definedNames/>
  <calcPr fullCalcOnLoad="1"/>
</workbook>
</file>

<file path=xl/sharedStrings.xml><?xml version="1.0" encoding="utf-8"?>
<sst xmlns="http://schemas.openxmlformats.org/spreadsheetml/2006/main" count="410" uniqueCount="33">
  <si>
    <t>CO</t>
  </si>
  <si>
    <t>THC</t>
  </si>
  <si>
    <t>NOx</t>
  </si>
  <si>
    <t>PM</t>
  </si>
  <si>
    <t>Euro 5</t>
  </si>
  <si>
    <t>Euro 6</t>
  </si>
  <si>
    <t>To be determined</t>
  </si>
  <si>
    <t>Euro 4</t>
  </si>
  <si>
    <t>Assigned deterioration factors</t>
  </si>
  <si>
    <t>HC+NOx</t>
  </si>
  <si>
    <t>80k</t>
  </si>
  <si>
    <t>160k</t>
  </si>
  <si>
    <t>km</t>
  </si>
  <si>
    <t>Adjustment ('k') factors for future vehicle types</t>
  </si>
  <si>
    <t>Limits</t>
  </si>
  <si>
    <t>Vehicle</t>
  </si>
  <si>
    <t>Type</t>
  </si>
  <si>
    <t>Cars</t>
  </si>
  <si>
    <t>Compression ignition (diesel)</t>
  </si>
  <si>
    <t>Tier</t>
  </si>
  <si>
    <t>Date</t>
  </si>
  <si>
    <t>HC</t>
  </si>
  <si>
    <t>Using limits (old method):</t>
  </si>
  <si>
    <t>Using 50k values (new method):</t>
  </si>
  <si>
    <t>Factored limits from new and at 50,000 km</t>
  </si>
  <si>
    <r>
      <t xml:space="preserve">Positive ignition (petrol </t>
    </r>
    <r>
      <rPr>
        <b/>
        <i/>
        <sz val="11"/>
        <color indexed="8"/>
        <rFont val="Verdana"/>
        <family val="2"/>
      </rPr>
      <t>etc</t>
    </r>
    <r>
      <rPr>
        <b/>
        <sz val="11"/>
        <color indexed="8"/>
        <rFont val="Verdana"/>
        <family val="2"/>
      </rPr>
      <t>.)</t>
    </r>
  </si>
  <si>
    <t xml:space="preserve">   Euro 5:Euro 4</t>
  </si>
  <si>
    <t xml:space="preserve">   Euro 6:Euro 4</t>
  </si>
  <si>
    <r>
      <t>LGVs, N</t>
    </r>
    <r>
      <rPr>
        <b/>
        <vertAlign val="subscript"/>
        <sz val="11"/>
        <color indexed="8"/>
        <rFont val="Verdana"/>
        <family val="2"/>
      </rPr>
      <t>1</t>
    </r>
    <r>
      <rPr>
        <b/>
        <sz val="11"/>
        <color indexed="8"/>
        <rFont val="Verdana"/>
        <family val="2"/>
      </rPr>
      <t xml:space="preserve"> class I</t>
    </r>
  </si>
  <si>
    <r>
      <t>LGVs, N</t>
    </r>
    <r>
      <rPr>
        <b/>
        <vertAlign val="subscript"/>
        <sz val="11"/>
        <color indexed="8"/>
        <rFont val="Verdana"/>
        <family val="2"/>
      </rPr>
      <t>1</t>
    </r>
    <r>
      <rPr>
        <b/>
        <sz val="11"/>
        <color indexed="8"/>
        <rFont val="Verdana"/>
        <family val="2"/>
      </rPr>
      <t xml:space="preserve"> class II</t>
    </r>
  </si>
  <si>
    <r>
      <t>LGVs, N</t>
    </r>
    <r>
      <rPr>
        <b/>
        <vertAlign val="subscript"/>
        <sz val="11"/>
        <color indexed="8"/>
        <rFont val="Verdana"/>
        <family val="2"/>
      </rPr>
      <t>1</t>
    </r>
    <r>
      <rPr>
        <b/>
        <sz val="11"/>
        <color indexed="8"/>
        <rFont val="Verdana"/>
        <family val="2"/>
      </rPr>
      <t xml:space="preserve"> class III</t>
    </r>
  </si>
  <si>
    <t>Ratios for future vehicle types - using straight limit values</t>
  </si>
  <si>
    <t>Ratios for future vehicle types - including the effect of different detioration factors/mileages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</si>
</sst>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i/>
      <sz val="10"/>
      <color indexed="19"/>
      <name val="Verdana"/>
      <family val="2"/>
    </font>
    <font>
      <sz val="10"/>
      <color indexed="19"/>
      <name val="Verdana"/>
      <family val="2"/>
    </font>
    <font>
      <b/>
      <sz val="11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color indexed="19"/>
      <name val="Verdana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b/>
      <vertAlign val="subscript"/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71" fontId="0" fillId="0" borderId="0" xfId="42" applyNumberFormat="1" applyFont="1" applyAlignment="1">
      <alignment horizontal="center"/>
    </xf>
    <xf numFmtId="0" fontId="15" fillId="0" borderId="10" xfId="0" applyFont="1" applyBorder="1" applyAlignment="1">
      <alignment horizontal="left"/>
    </xf>
    <xf numFmtId="171" fontId="0" fillId="0" borderId="11" xfId="42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71" fontId="0" fillId="0" borderId="13" xfId="42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8" fontId="17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168" fontId="15" fillId="0" borderId="0" xfId="0" applyNumberFormat="1" applyFont="1" applyAlignment="1">
      <alignment horizontal="center"/>
    </xf>
    <xf numFmtId="168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171" fontId="0" fillId="0" borderId="0" xfId="42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168" fontId="0" fillId="24" borderId="13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50390625" style="0" customWidth="1"/>
    <col min="2" max="2" width="16.875" style="0" customWidth="1"/>
    <col min="3" max="3" width="26.375" style="0" customWidth="1"/>
    <col min="4" max="7" width="8.00390625" style="0" customWidth="1"/>
    <col min="8" max="8" width="2.25390625" style="0" customWidth="1"/>
    <col min="9" max="12" width="8.00390625" style="0" customWidth="1"/>
  </cols>
  <sheetData>
    <row r="4" ht="14.25">
      <c r="B4" s="17" t="s">
        <v>31</v>
      </c>
    </row>
    <row r="5" spans="4:12" ht="12.75">
      <c r="D5" s="35" t="s">
        <v>26</v>
      </c>
      <c r="E5" s="35"/>
      <c r="F5" s="35"/>
      <c r="G5" s="35"/>
      <c r="I5" s="35" t="s">
        <v>27</v>
      </c>
      <c r="J5" s="35"/>
      <c r="K5" s="35"/>
      <c r="L5" s="35"/>
    </row>
    <row r="6" spans="4:12" ht="12.75">
      <c r="D6" s="2" t="s">
        <v>0</v>
      </c>
      <c r="E6" s="2" t="s">
        <v>1</v>
      </c>
      <c r="F6" s="2" t="s">
        <v>2</v>
      </c>
      <c r="G6" s="2" t="s">
        <v>3</v>
      </c>
      <c r="I6" s="2" t="s">
        <v>0</v>
      </c>
      <c r="J6" s="2" t="s">
        <v>1</v>
      </c>
      <c r="K6" s="2" t="s">
        <v>2</v>
      </c>
      <c r="L6" s="2" t="s">
        <v>3</v>
      </c>
    </row>
    <row r="7" spans="2:12" ht="12.75">
      <c r="B7" t="str">
        <f>'Cars-P'!B$1</f>
        <v>Cars</v>
      </c>
      <c r="C7" t="str">
        <f>'Cars-P'!B$2</f>
        <v>Positive ignition (petrol etc.)</v>
      </c>
      <c r="D7" s="3">
        <f>'Cars-P'!D$33</f>
        <v>1</v>
      </c>
      <c r="E7" s="3">
        <f>'Cars-P'!E$33</f>
        <v>1</v>
      </c>
      <c r="F7" s="3">
        <f>'Cars-P'!G$33</f>
        <v>0.75</v>
      </c>
      <c r="G7" s="3"/>
      <c r="H7" s="3"/>
      <c r="I7" s="3">
        <f>'Cars-P'!D$34</f>
        <v>1</v>
      </c>
      <c r="J7" s="3">
        <f>'Cars-P'!E$34</f>
        <v>1</v>
      </c>
      <c r="K7" s="3">
        <f>'Cars-P'!G$34</f>
        <v>0.75</v>
      </c>
      <c r="L7" s="3"/>
    </row>
    <row r="8" spans="2:12" ht="12.75">
      <c r="B8" t="str">
        <f>'Cars-D'!B$1</f>
        <v>Cars</v>
      </c>
      <c r="C8" t="str">
        <f>'Cars-D'!B$2</f>
        <v>Compression ignition (diesel)</v>
      </c>
      <c r="D8" s="3">
        <f>'Cars-D'!D$33</f>
        <v>1</v>
      </c>
      <c r="E8" s="3">
        <f>'Cars-D'!E$33</f>
        <v>1.0000000000000004</v>
      </c>
      <c r="F8" s="3">
        <f>'Cars-D'!G$33</f>
        <v>0.72</v>
      </c>
      <c r="G8" s="3">
        <f>'Cars-D'!H$33</f>
        <v>0.19999999999999998</v>
      </c>
      <c r="H8" s="3"/>
      <c r="I8" s="3">
        <f>'Cars-D'!D$34</f>
        <v>1</v>
      </c>
      <c r="J8" s="3">
        <f>'Cars-D'!E$34</f>
        <v>1.8000000000000007</v>
      </c>
      <c r="K8" s="3">
        <f>'Cars-D'!G$34</f>
        <v>0.32</v>
      </c>
      <c r="L8" s="3">
        <f>'Cars-D'!H$34</f>
        <v>0.19999999999999998</v>
      </c>
    </row>
    <row r="9" spans="2:12" ht="12.75">
      <c r="B9" t="str">
        <f>'LGV-P-I'!B$1</f>
        <v>LGVs, N1 class I</v>
      </c>
      <c r="C9" t="str">
        <f>'LGV-P-I'!B$2</f>
        <v>Positive ignition (petrol etc.)</v>
      </c>
      <c r="D9" s="3">
        <f>'LGV-P-I'!D$33</f>
        <v>1</v>
      </c>
      <c r="E9" s="3">
        <f>'LGV-P-I'!E$33</f>
        <v>1</v>
      </c>
      <c r="F9" s="3">
        <f>'LGV-P-I'!G$33</f>
        <v>0.75</v>
      </c>
      <c r="G9" s="3"/>
      <c r="H9" s="3"/>
      <c r="I9" s="3">
        <f>'LGV-P-I'!D$34</f>
        <v>1</v>
      </c>
      <c r="J9" s="3">
        <f>'LGV-P-I'!E$34</f>
        <v>1</v>
      </c>
      <c r="K9" s="3">
        <f>'LGV-P-I'!G$34</f>
        <v>0.75</v>
      </c>
      <c r="L9" s="3"/>
    </row>
    <row r="10" spans="2:12" ht="12.75">
      <c r="B10" t="str">
        <f>'LGV-P-II'!B$1</f>
        <v>LGVs, N1 class II</v>
      </c>
      <c r="C10" t="str">
        <f>'LGV-P-II'!B$2</f>
        <v>Positive ignition (petrol etc.)</v>
      </c>
      <c r="D10" s="3">
        <f>'LGV-P-II'!D$33</f>
        <v>1</v>
      </c>
      <c r="E10" s="3">
        <f>'LGV-P-II'!E$33</f>
        <v>1</v>
      </c>
      <c r="F10" s="3">
        <f>'LGV-P-II'!G$33</f>
        <v>0.7499999999999999</v>
      </c>
      <c r="G10" s="3"/>
      <c r="H10" s="3"/>
      <c r="I10" s="3">
        <f>'LGV-P-II'!D$34</f>
        <v>1</v>
      </c>
      <c r="J10" s="3">
        <f>'LGV-P-II'!E$34</f>
        <v>1</v>
      </c>
      <c r="K10" s="3">
        <f>'LGV-P-II'!G$34</f>
        <v>0.7499999999999999</v>
      </c>
      <c r="L10" s="3"/>
    </row>
    <row r="11" spans="2:12" ht="12.75">
      <c r="B11" t="str">
        <f>'LGV-P-III'!B$1</f>
        <v>LGVs, N1 class III</v>
      </c>
      <c r="C11" t="str">
        <f>'LGV-P-III'!B$2</f>
        <v>Positive ignition (petrol etc.)</v>
      </c>
      <c r="D11" s="3">
        <f>'LGV-P-III'!D$33</f>
        <v>1</v>
      </c>
      <c r="E11" s="3">
        <f>'LGV-P-III'!E$33</f>
        <v>1</v>
      </c>
      <c r="F11" s="3">
        <f>'LGV-P-III'!G$33</f>
        <v>0.7454545454545455</v>
      </c>
      <c r="G11" s="3"/>
      <c r="H11" s="3"/>
      <c r="I11" s="3">
        <f>'LGV-P-III'!D$34</f>
        <v>1</v>
      </c>
      <c r="J11" s="3">
        <f>'LGV-P-III'!E$34</f>
        <v>1</v>
      </c>
      <c r="K11" s="3">
        <f>'LGV-P-III'!G$34</f>
        <v>0.7454545454545455</v>
      </c>
      <c r="L11" s="3"/>
    </row>
    <row r="12" spans="2:12" ht="12.75">
      <c r="B12" t="str">
        <f>'LGV-D-I'!B$1</f>
        <v>LGVs, N1 class I</v>
      </c>
      <c r="C12" t="str">
        <f>'LGV-D-I'!B$2</f>
        <v>Compression ignition (diesel)</v>
      </c>
      <c r="D12" s="3">
        <f>'LGV-D-I'!D$33</f>
        <v>1</v>
      </c>
      <c r="E12" s="3">
        <f>'LGV-D-I'!E$33</f>
        <v>1.0000000000000004</v>
      </c>
      <c r="F12" s="3">
        <f>'LGV-D-I'!G$33</f>
        <v>0.72</v>
      </c>
      <c r="G12" s="3">
        <f>'LGV-D-I'!H$33</f>
        <v>0.19999999999999998</v>
      </c>
      <c r="H12" s="3"/>
      <c r="I12" s="3">
        <f>'LGV-D-I'!D$34</f>
        <v>1</v>
      </c>
      <c r="J12" s="3">
        <f>'LGV-D-I'!E$34</f>
        <v>1.8000000000000007</v>
      </c>
      <c r="K12" s="3">
        <f>'LGV-D-I'!G$34</f>
        <v>0.32</v>
      </c>
      <c r="L12" s="3">
        <f>'LGV-D-I'!H$34</f>
        <v>0.19999999999999998</v>
      </c>
    </row>
    <row r="13" spans="2:12" ht="12.75">
      <c r="B13" t="str">
        <f>'LGV-D-II'!B$1</f>
        <v>LGVs, N1 class II</v>
      </c>
      <c r="C13" t="str">
        <f>'LGV-D-II'!B$2</f>
        <v>Compression ignition (diesel)</v>
      </c>
      <c r="D13" s="3">
        <f>'LGV-D-II'!D$33</f>
        <v>1</v>
      </c>
      <c r="E13" s="3">
        <f>'LGV-D-II'!E$33</f>
        <v>1</v>
      </c>
      <c r="F13" s="3">
        <f>'LGV-D-II'!G$33</f>
        <v>0.712121212121212</v>
      </c>
      <c r="G13" s="3">
        <f>'LGV-D-II'!H$33</f>
        <v>0.125</v>
      </c>
      <c r="H13" s="3"/>
      <c r="I13" s="3">
        <f>'LGV-D-II'!D$34</f>
        <v>1</v>
      </c>
      <c r="J13" s="3">
        <f>'LGV-D-II'!E$34</f>
        <v>1.5000000000000002</v>
      </c>
      <c r="K13" s="3">
        <f>'LGV-D-II'!G$34</f>
        <v>0.3181818181818182</v>
      </c>
      <c r="L13" s="3">
        <f>'LGV-D-II'!H$34</f>
        <v>0.125</v>
      </c>
    </row>
    <row r="14" spans="2:12" ht="12.75">
      <c r="B14" t="str">
        <f>'LGV-D-III'!B$1</f>
        <v>LGVs, N1 class III</v>
      </c>
      <c r="C14" t="str">
        <f>'LGV-D-III'!B$2</f>
        <v>Compression ignition (diesel)</v>
      </c>
      <c r="D14" s="3">
        <f>'LGV-D-III'!D$33</f>
        <v>1</v>
      </c>
      <c r="E14" s="3">
        <f>'LGV-D-III'!E$33</f>
        <v>0.9999999999999992</v>
      </c>
      <c r="F14" s="3">
        <f>'LGV-D-III'!G$33</f>
        <v>0.717948717948718</v>
      </c>
      <c r="G14" s="3">
        <f>'LGV-D-III'!H$33</f>
        <v>0.08333333333333334</v>
      </c>
      <c r="H14" s="3"/>
      <c r="I14" s="3">
        <f>'LGV-D-III'!D$34</f>
        <v>1</v>
      </c>
      <c r="J14" s="3">
        <f>'LGV-D-III'!E$34</f>
        <v>1.2857142857142856</v>
      </c>
      <c r="K14" s="3">
        <f>'LGV-D-III'!G$34</f>
        <v>0.3205128205128205</v>
      </c>
      <c r="L14" s="3">
        <f>'LGV-D-III'!H$34</f>
        <v>0.08333333333333334</v>
      </c>
    </row>
    <row r="15" spans="4:12" ht="12.75">
      <c r="D15" s="3"/>
      <c r="E15" s="3"/>
      <c r="F15" s="3"/>
      <c r="G15" s="3"/>
      <c r="H15" s="3"/>
      <c r="I15" s="3"/>
      <c r="J15" s="3"/>
      <c r="K15" s="3"/>
      <c r="L15" s="3"/>
    </row>
    <row r="16" spans="4:12" ht="12.75">
      <c r="D16" s="3"/>
      <c r="E16" s="3"/>
      <c r="F16" s="3"/>
      <c r="G16" s="3"/>
      <c r="H16" s="3"/>
      <c r="I16" s="3"/>
      <c r="J16" s="3"/>
      <c r="K16" s="3"/>
      <c r="L16" s="3"/>
    </row>
    <row r="17" spans="2:12" ht="14.25">
      <c r="B17" s="17" t="s">
        <v>32</v>
      </c>
      <c r="D17" s="3"/>
      <c r="E17" s="3"/>
      <c r="F17" s="3"/>
      <c r="G17" s="3"/>
      <c r="H17" s="3"/>
      <c r="I17" s="3"/>
      <c r="J17" s="3"/>
      <c r="K17" s="3"/>
      <c r="L17" s="3"/>
    </row>
    <row r="18" spans="4:12" ht="12.75">
      <c r="D18" s="35" t="s">
        <v>26</v>
      </c>
      <c r="E18" s="35"/>
      <c r="F18" s="35"/>
      <c r="G18" s="35"/>
      <c r="I18" s="35" t="s">
        <v>27</v>
      </c>
      <c r="J18" s="35"/>
      <c r="K18" s="35"/>
      <c r="L18" s="35"/>
    </row>
    <row r="19" spans="4:12" ht="12.75">
      <c r="D19" s="2" t="s">
        <v>0</v>
      </c>
      <c r="E19" s="2" t="s">
        <v>1</v>
      </c>
      <c r="F19" s="2" t="s">
        <v>2</v>
      </c>
      <c r="G19" s="2" t="s">
        <v>3</v>
      </c>
      <c r="I19" s="2" t="s">
        <v>0</v>
      </c>
      <c r="J19" s="2" t="s">
        <v>1</v>
      </c>
      <c r="K19" s="2" t="s">
        <v>2</v>
      </c>
      <c r="L19" s="2" t="s">
        <v>3</v>
      </c>
    </row>
    <row r="20" spans="2:12" ht="12.75">
      <c r="B20" t="str">
        <f>'Cars-P'!B$1</f>
        <v>Cars</v>
      </c>
      <c r="C20" t="str">
        <f>'Cars-P'!B$2</f>
        <v>Positive ignition (petrol etc.)</v>
      </c>
      <c r="D20" s="3">
        <f>'Cars-P'!D$37</f>
        <v>0.8222222222222222</v>
      </c>
      <c r="E20" s="3">
        <f>'Cars-P'!E$37</f>
        <v>0.8974358974358975</v>
      </c>
      <c r="F20" s="3">
        <f>'Cars-P'!G$37</f>
        <v>0.59375</v>
      </c>
      <c r="G20" s="3"/>
      <c r="H20" s="3"/>
      <c r="I20" s="3">
        <f>'Cars-P'!D$38</f>
        <v>0.8222222222222222</v>
      </c>
      <c r="J20" s="3">
        <f>'Cars-P'!E$38</f>
        <v>0.8974358974358975</v>
      </c>
      <c r="K20" s="3">
        <f>'Cars-P'!G$38</f>
        <v>0.59375</v>
      </c>
      <c r="L20" s="3"/>
    </row>
    <row r="21" spans="2:12" ht="12.75">
      <c r="B21" t="str">
        <f>'Cars-D'!B$1</f>
        <v>Cars</v>
      </c>
      <c r="C21" t="str">
        <f>'Cars-D'!B$2</f>
        <v>Compression ignition (diesel)</v>
      </c>
      <c r="D21" s="3">
        <f>'Cars-D'!D$37</f>
        <v>0.7980392156862745</v>
      </c>
      <c r="E21" s="3">
        <f>'Cars-D'!E$37</f>
        <v>0.9375000000000004</v>
      </c>
      <c r="F21" s="3">
        <f>'Cars-D'!G$37</f>
        <v>0.6749999999999999</v>
      </c>
      <c r="G21" s="3">
        <f>'Cars-D'!H$37</f>
        <v>0.21333333333333335</v>
      </c>
      <c r="H21" s="3"/>
      <c r="I21" s="3">
        <f>'Cars-D'!D$38</f>
        <v>0.7980392156862745</v>
      </c>
      <c r="J21" s="3">
        <f>'Cars-D'!E$38</f>
        <v>1.6875000000000004</v>
      </c>
      <c r="K21" s="3">
        <f>'Cars-D'!G$38</f>
        <v>0.3</v>
      </c>
      <c r="L21" s="3">
        <f>'Cars-D'!H$38</f>
        <v>0.21333333333333335</v>
      </c>
    </row>
    <row r="22" spans="2:12" ht="12.75">
      <c r="B22" t="str">
        <f>'LGV-P-I'!B$1</f>
        <v>LGVs, N1 class I</v>
      </c>
      <c r="C22" t="str">
        <f>'LGV-P-I'!B$2</f>
        <v>Positive ignition (petrol etc.)</v>
      </c>
      <c r="D22" s="3">
        <f>'LGV-P-I'!D$37</f>
        <v>0.8222222222222222</v>
      </c>
      <c r="E22" s="3">
        <f>'LGV-P-I'!E$37</f>
        <v>0.8974358974358975</v>
      </c>
      <c r="F22" s="3">
        <f>'LGV-P-I'!G$37</f>
        <v>0.59375</v>
      </c>
      <c r="G22" s="3"/>
      <c r="H22" s="3"/>
      <c r="I22" s="3">
        <f>'LGV-P-I'!D$38</f>
        <v>0.8222222222222222</v>
      </c>
      <c r="J22" s="3">
        <f>'LGV-P-I'!E$38</f>
        <v>0.8974358974358975</v>
      </c>
      <c r="K22" s="3">
        <f>'LGV-P-I'!G$38</f>
        <v>0.59375</v>
      </c>
      <c r="L22" s="3"/>
    </row>
    <row r="23" spans="2:12" ht="12.75">
      <c r="B23" t="str">
        <f>'LGV-P-II'!B$1</f>
        <v>LGVs, N1 class II</v>
      </c>
      <c r="C23" t="str">
        <f>'LGV-P-II'!B$2</f>
        <v>Positive ignition (petrol etc.)</v>
      </c>
      <c r="D23" s="3">
        <f>'LGV-P-II'!D$37</f>
        <v>0.8222222222222222</v>
      </c>
      <c r="E23" s="3">
        <f>'LGV-P-II'!E$37</f>
        <v>0.8974358974358974</v>
      </c>
      <c r="F23" s="3">
        <f>'LGV-P-II'!G$37</f>
        <v>0.5937499999999999</v>
      </c>
      <c r="G23" s="3"/>
      <c r="H23" s="3"/>
      <c r="I23" s="3">
        <f>'LGV-P-II'!D$38</f>
        <v>0.8222222222222222</v>
      </c>
      <c r="J23" s="3">
        <f>'LGV-P-II'!E$38</f>
        <v>0.8974358974358974</v>
      </c>
      <c r="K23" s="3">
        <f>'LGV-P-II'!G$38</f>
        <v>0.5937499999999999</v>
      </c>
      <c r="L23" s="3"/>
    </row>
    <row r="24" spans="2:12" ht="12.75">
      <c r="B24" t="str">
        <f>'LGV-P-III'!B$1</f>
        <v>LGVs, N1 class III</v>
      </c>
      <c r="C24" t="str">
        <f>'LGV-P-III'!B$2</f>
        <v>Positive ignition (petrol etc.)</v>
      </c>
      <c r="D24" s="3">
        <f>'LGV-P-III'!D$37</f>
        <v>0.8222222222222222</v>
      </c>
      <c r="E24" s="3">
        <f>'LGV-P-III'!E$37</f>
        <v>0.8974358974358975</v>
      </c>
      <c r="F24" s="3">
        <f>'LGV-P-III'!G$37</f>
        <v>0.5901515151515151</v>
      </c>
      <c r="G24" s="3"/>
      <c r="H24" s="3"/>
      <c r="I24" s="3">
        <f>'LGV-P-III'!D$38</f>
        <v>0.8222222222222222</v>
      </c>
      <c r="J24" s="3">
        <f>'LGV-P-III'!E$38</f>
        <v>0.8974358974358975</v>
      </c>
      <c r="K24" s="3">
        <f>'LGV-P-III'!G$38</f>
        <v>0.5901515151515151</v>
      </c>
      <c r="L24" s="3"/>
    </row>
    <row r="25" spans="2:12" ht="12.75">
      <c r="B25" t="str">
        <f>'LGV-D-I'!B$1</f>
        <v>LGVs, N1 class I</v>
      </c>
      <c r="C25" t="str">
        <f>'LGV-D-I'!B$2</f>
        <v>Compression ignition (diesel)</v>
      </c>
      <c r="D25" s="3">
        <f>'LGV-D-I'!D$37</f>
        <v>0.7980392156862745</v>
      </c>
      <c r="E25" s="3">
        <f>'LGV-D-I'!E$37</f>
        <v>0.9375000000000004</v>
      </c>
      <c r="F25" s="3">
        <f>'LGV-D-I'!G$37</f>
        <v>0.6749999999999999</v>
      </c>
      <c r="G25" s="3">
        <f>'LGV-D-I'!H$37</f>
        <v>0.21333333333333335</v>
      </c>
      <c r="H25" s="3"/>
      <c r="I25" s="3">
        <f>'LGV-D-I'!D$38</f>
        <v>0.7980392156862745</v>
      </c>
      <c r="J25" s="3">
        <f>'LGV-D-I'!E$38</f>
        <v>1.6875000000000004</v>
      </c>
      <c r="K25" s="3">
        <f>'LGV-D-I'!G$38</f>
        <v>0.3</v>
      </c>
      <c r="L25" s="3">
        <f>'LGV-D-I'!H$38</f>
        <v>0.21333333333333335</v>
      </c>
    </row>
    <row r="26" spans="2:12" ht="12.75">
      <c r="B26" t="str">
        <f>'LGV-D-II'!B$1</f>
        <v>LGVs, N1 class II</v>
      </c>
      <c r="C26" t="str">
        <f>'LGV-D-II'!B$2</f>
        <v>Compression ignition (diesel)</v>
      </c>
      <c r="D26" s="3">
        <f>'LGV-D-II'!D$37</f>
        <v>0.7980392156862745</v>
      </c>
      <c r="E26" s="3">
        <f>'LGV-D-II'!E$37</f>
        <v>0.9374999999999999</v>
      </c>
      <c r="F26" s="3">
        <f>'LGV-D-II'!G$37</f>
        <v>0.6676136363636362</v>
      </c>
      <c r="G26" s="3">
        <f>'LGV-D-II'!H$37</f>
        <v>0.13333333333333333</v>
      </c>
      <c r="H26" s="3"/>
      <c r="I26" s="3">
        <f>'LGV-D-II'!D$38</f>
        <v>0.7980392156862745</v>
      </c>
      <c r="J26" s="3">
        <f>'LGV-D-II'!E$38</f>
        <v>1.4062500000000002</v>
      </c>
      <c r="K26" s="3">
        <f>'LGV-D-II'!G$38</f>
        <v>0.29829545454545453</v>
      </c>
      <c r="L26" s="3">
        <f>'LGV-D-II'!H$38</f>
        <v>0.13333333333333333</v>
      </c>
    </row>
    <row r="27" spans="2:12" ht="12.75">
      <c r="B27" t="str">
        <f>'LGV-D-III'!B$1</f>
        <v>LGVs, N1 class III</v>
      </c>
      <c r="C27" t="str">
        <f>'LGV-D-III'!B$2</f>
        <v>Compression ignition (diesel)</v>
      </c>
      <c r="D27" s="3">
        <f>'LGV-D-III'!D$37</f>
        <v>0.7980392156862746</v>
      </c>
      <c r="E27" s="3">
        <f>'LGV-D-III'!E$37</f>
        <v>0.9374999999999988</v>
      </c>
      <c r="F27" s="3">
        <f>'LGV-D-III'!G$37</f>
        <v>0.6730769230769231</v>
      </c>
      <c r="G27" s="3">
        <f>'LGV-D-III'!H$37</f>
        <v>0.08888888888888889</v>
      </c>
      <c r="H27" s="3"/>
      <c r="I27" s="3">
        <f>'LGV-D-III'!D$38</f>
        <v>0.7980392156862746</v>
      </c>
      <c r="J27" s="3">
        <f>'LGV-D-III'!E$38</f>
        <v>1.2053571428571426</v>
      </c>
      <c r="K27" s="3">
        <f>'LGV-D-III'!G$38</f>
        <v>0.3004807692307692</v>
      </c>
      <c r="L27" s="3">
        <f>'LGV-D-III'!H$38</f>
        <v>0.08888888888888889</v>
      </c>
    </row>
  </sheetData>
  <sheetProtection/>
  <mergeCells count="4">
    <mergeCell ref="D5:G5"/>
    <mergeCell ref="I5:L5"/>
    <mergeCell ref="D18:G18"/>
    <mergeCell ref="I18:L1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K30" sqref="K30"/>
    </sheetView>
  </sheetViews>
  <sheetFormatPr defaultColWidth="9.00390625" defaultRowHeight="12.75"/>
  <sheetData>
    <row r="1" spans="1:2" ht="14.25">
      <c r="A1" s="21" t="s">
        <v>15</v>
      </c>
      <c r="B1" s="17" t="s">
        <v>17</v>
      </c>
    </row>
    <row r="2" spans="1:2" ht="14.25">
      <c r="A2" s="21" t="s">
        <v>16</v>
      </c>
      <c r="B2" s="17" t="s">
        <v>25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2005.01</v>
      </c>
      <c r="D6" s="18">
        <v>1</v>
      </c>
      <c r="E6" s="18">
        <v>0.1</v>
      </c>
      <c r="F6" s="18"/>
      <c r="G6" s="18">
        <v>0.08</v>
      </c>
      <c r="H6" s="18"/>
    </row>
    <row r="7" spans="2:8" ht="12.75">
      <c r="B7" t="s">
        <v>4</v>
      </c>
      <c r="C7">
        <v>2009.09</v>
      </c>
      <c r="D7" s="18">
        <v>1</v>
      </c>
      <c r="E7" s="18">
        <v>0.1</v>
      </c>
      <c r="F7" s="18"/>
      <c r="G7" s="18">
        <v>0.06</v>
      </c>
      <c r="H7" s="18">
        <v>0.005</v>
      </c>
    </row>
    <row r="8" spans="2:8" ht="12.75">
      <c r="B8" t="s">
        <v>5</v>
      </c>
      <c r="C8">
        <v>2014.09</v>
      </c>
      <c r="D8" s="18">
        <v>1</v>
      </c>
      <c r="E8" s="18">
        <v>0.1</v>
      </c>
      <c r="F8" s="18"/>
      <c r="G8" s="18">
        <v>0.06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1.2</v>
      </c>
      <c r="E12" s="1">
        <v>1.2</v>
      </c>
      <c r="F12" s="1"/>
      <c r="G12" s="1">
        <v>1.2</v>
      </c>
      <c r="H12" s="1"/>
    </row>
    <row r="13" spans="2:8" ht="12.75">
      <c r="B13" s="18" t="s">
        <v>4</v>
      </c>
      <c r="C13" s="18" t="s">
        <v>11</v>
      </c>
      <c r="D13" s="1">
        <v>1.5</v>
      </c>
      <c r="E13" s="1">
        <v>1.3</v>
      </c>
      <c r="F13" s="1"/>
      <c r="G13" s="1">
        <v>1.6</v>
      </c>
      <c r="H13" s="1">
        <v>1</v>
      </c>
    </row>
    <row r="14" spans="2:8" ht="12.75">
      <c r="B14" s="18" t="s">
        <v>5</v>
      </c>
      <c r="C14" s="18" t="s">
        <v>11</v>
      </c>
      <c r="D14" s="1">
        <v>1.5</v>
      </c>
      <c r="E14" s="1">
        <v>1.3</v>
      </c>
      <c r="F14" s="1"/>
      <c r="G14" s="1">
        <v>1.6</v>
      </c>
      <c r="H14" s="1">
        <v>1</v>
      </c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0.8333333333333334</v>
      </c>
      <c r="E19" s="3">
        <f>E21/E12</f>
        <v>0.08333333333333334</v>
      </c>
      <c r="F19" s="3"/>
      <c r="G19" s="3">
        <f>G21/G12</f>
        <v>0.06666666666666667</v>
      </c>
      <c r="H19" s="3"/>
    </row>
    <row r="20" spans="2:8" ht="12.75">
      <c r="B20" s="18"/>
      <c r="C20" s="4">
        <v>50000</v>
      </c>
      <c r="D20" s="3">
        <f>D19+$C20/$C21*(D21-D19)</f>
        <v>0.9375</v>
      </c>
      <c r="E20" s="3">
        <f>E19+$C20/$C21*(E21-E19)</f>
        <v>0.09375</v>
      </c>
      <c r="F20" s="3"/>
      <c r="G20" s="3">
        <f>G19+$C20/$C21*(G21-G19)</f>
        <v>0.075</v>
      </c>
      <c r="H20" s="3"/>
    </row>
    <row r="21" spans="2:8" ht="12.75">
      <c r="B21" s="18" t="s">
        <v>7</v>
      </c>
      <c r="C21" s="4">
        <v>80000</v>
      </c>
      <c r="D21" s="19">
        <f>D6</f>
        <v>1</v>
      </c>
      <c r="E21" s="19">
        <f>E6</f>
        <v>0.1</v>
      </c>
      <c r="F21" s="19"/>
      <c r="G21" s="19">
        <f>G6</f>
        <v>0.08</v>
      </c>
      <c r="H21" s="19"/>
    </row>
    <row r="22" spans="4:8" ht="12.75">
      <c r="D22" s="3"/>
      <c r="E22" s="3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0.6666666666666666</v>
      </c>
      <c r="E23" s="3">
        <f>E25/E13</f>
        <v>0.07692307692307693</v>
      </c>
      <c r="F23" s="3"/>
      <c r="G23" s="3">
        <f>G25/G13</f>
        <v>0.0375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0.7708333333333333</v>
      </c>
      <c r="E24" s="3">
        <f>E23+$C24/$C25*(E25-E23)</f>
        <v>0.08413461538461539</v>
      </c>
      <c r="F24" s="3"/>
      <c r="G24" s="3">
        <f>G23+$C24/$C25*(G25-G23)</f>
        <v>0.044531249999999994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1</v>
      </c>
      <c r="E25" s="19">
        <f>E7</f>
        <v>0.1</v>
      </c>
      <c r="F25" s="19"/>
      <c r="G25" s="19">
        <f>G7</f>
        <v>0.06</v>
      </c>
      <c r="H25" s="19">
        <f>H7</f>
        <v>0.005</v>
      </c>
    </row>
    <row r="26" spans="4:8" ht="12.75">
      <c r="D26" s="3"/>
      <c r="E26" s="3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0.6666666666666666</v>
      </c>
      <c r="E27" s="3">
        <f>E29/E13</f>
        <v>0.07692307692307693</v>
      </c>
      <c r="F27" s="3"/>
      <c r="G27" s="3">
        <f>G29/G13</f>
        <v>0.0375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0.7708333333333333</v>
      </c>
      <c r="E28" s="3">
        <f>E27+$C28/$C29*(E29-E27)</f>
        <v>0.08413461538461539</v>
      </c>
      <c r="F28" s="3"/>
      <c r="G28" s="3">
        <f>G27+$C28/$C29*(G29-G27)</f>
        <v>0.044531249999999994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1</v>
      </c>
      <c r="E29" s="19">
        <f>E8</f>
        <v>0.1</v>
      </c>
      <c r="F29" s="19"/>
      <c r="G29" s="19">
        <f>G8</f>
        <v>0.06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</v>
      </c>
      <c r="F33" s="7"/>
      <c r="G33" s="7">
        <f>G25/G21</f>
        <v>0.75</v>
      </c>
      <c r="H33" s="8"/>
    </row>
    <row r="34" spans="2:8" ht="12.75">
      <c r="B34" s="31" t="s">
        <v>27</v>
      </c>
      <c r="C34" s="9"/>
      <c r="D34" s="10">
        <f>D29/D21</f>
        <v>1</v>
      </c>
      <c r="E34" s="10">
        <f>E29/E21</f>
        <v>1</v>
      </c>
      <c r="F34" s="10"/>
      <c r="G34" s="10">
        <f>G29/G21</f>
        <v>0.75</v>
      </c>
      <c r="H34" s="11"/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0.8222222222222222</v>
      </c>
      <c r="E37" s="7">
        <f>E24/E20</f>
        <v>0.8974358974358975</v>
      </c>
      <c r="F37" s="7"/>
      <c r="G37" s="7">
        <f>G24/G20</f>
        <v>0.59375</v>
      </c>
      <c r="H37" s="8"/>
    </row>
    <row r="38" spans="2:8" ht="12.75">
      <c r="B38" s="33" t="s">
        <v>27</v>
      </c>
      <c r="C38" s="13"/>
      <c r="D38" s="10">
        <f>D28/D20</f>
        <v>0.8222222222222222</v>
      </c>
      <c r="E38" s="10">
        <f>E28/E20</f>
        <v>0.8974358974358975</v>
      </c>
      <c r="F38" s="10"/>
      <c r="G38" s="10">
        <f>G28/G20</f>
        <v>0.59375</v>
      </c>
      <c r="H3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K27" sqref="K27"/>
    </sheetView>
  </sheetViews>
  <sheetFormatPr defaultColWidth="9.00390625" defaultRowHeight="12.75"/>
  <sheetData>
    <row r="1" spans="1:2" ht="14.25">
      <c r="A1" s="21" t="s">
        <v>15</v>
      </c>
      <c r="B1" s="17" t="s">
        <v>17</v>
      </c>
    </row>
    <row r="2" spans="1:2" ht="14.25">
      <c r="A2" s="21" t="s">
        <v>16</v>
      </c>
      <c r="B2" s="17" t="s">
        <v>18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2005.01</v>
      </c>
      <c r="D6" s="18">
        <v>0.5</v>
      </c>
      <c r="E6" s="18"/>
      <c r="F6" s="18">
        <v>0.3</v>
      </c>
      <c r="G6" s="18">
        <v>0.25</v>
      </c>
      <c r="H6" s="18">
        <v>0.025</v>
      </c>
    </row>
    <row r="7" spans="2:8" ht="12.75">
      <c r="B7" t="s">
        <v>4</v>
      </c>
      <c r="C7">
        <v>2009.09</v>
      </c>
      <c r="D7" s="18">
        <v>0.5</v>
      </c>
      <c r="E7" s="18"/>
      <c r="F7" s="18">
        <v>0.23</v>
      </c>
      <c r="G7" s="18">
        <v>0.18</v>
      </c>
      <c r="H7" s="18">
        <v>0.005</v>
      </c>
    </row>
    <row r="8" spans="2:8" ht="12.75">
      <c r="B8" t="s">
        <v>5</v>
      </c>
      <c r="C8">
        <v>2014.09</v>
      </c>
      <c r="D8" s="18">
        <v>0.5</v>
      </c>
      <c r="E8" s="18"/>
      <c r="F8" s="18">
        <v>0.17</v>
      </c>
      <c r="G8" s="18">
        <v>0.08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1.1</v>
      </c>
      <c r="E12" s="1"/>
      <c r="F12" s="1">
        <v>1</v>
      </c>
      <c r="G12" s="1">
        <v>1</v>
      </c>
      <c r="H12" s="1">
        <v>1.2</v>
      </c>
    </row>
    <row r="13" spans="2:8" ht="12.75">
      <c r="B13" s="18" t="s">
        <v>4</v>
      </c>
      <c r="C13" s="18" t="s">
        <v>11</v>
      </c>
      <c r="D13" s="1">
        <v>1.5</v>
      </c>
      <c r="E13" s="1"/>
      <c r="F13" s="1">
        <v>1.1</v>
      </c>
      <c r="G13" s="1">
        <v>1.1</v>
      </c>
      <c r="H13" s="1">
        <v>1</v>
      </c>
    </row>
    <row r="14" spans="2:8" ht="12.75">
      <c r="B14" s="18" t="s">
        <v>5</v>
      </c>
      <c r="C14" s="18" t="s">
        <v>11</v>
      </c>
      <c r="D14" s="36" t="s">
        <v>6</v>
      </c>
      <c r="E14" s="36"/>
      <c r="F14" s="36"/>
      <c r="G14" s="36"/>
      <c r="H14" s="36"/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0.45454545454545453</v>
      </c>
      <c r="E19" s="14">
        <f>F19-G19</f>
        <v>0.04999999999999999</v>
      </c>
      <c r="F19" s="3">
        <f>F21/F12</f>
        <v>0.3</v>
      </c>
      <c r="G19" s="3">
        <f>G21/G12</f>
        <v>0.25</v>
      </c>
      <c r="H19" s="3">
        <f>H21/H12</f>
        <v>0.020833333333333336</v>
      </c>
    </row>
    <row r="20" spans="2:8" ht="12.75">
      <c r="B20" s="18"/>
      <c r="C20" s="4">
        <v>50000</v>
      </c>
      <c r="D20" s="3">
        <f>D19+$C20/$C21*(D21-D19)</f>
        <v>0.48295454545454547</v>
      </c>
      <c r="E20" s="15">
        <f>E19+$C20/$C21*(E21-E19)</f>
        <v>0.04999999999999999</v>
      </c>
      <c r="F20" s="3">
        <f>F19+$C20/$C21*(F21-F19)</f>
        <v>0.3</v>
      </c>
      <c r="G20" s="3">
        <f>G19+$C20/$C21*(G21-G19)</f>
        <v>0.25</v>
      </c>
      <c r="H20" s="3">
        <f>H19+$C20/$C21*(H21-H19)</f>
        <v>0.0234375</v>
      </c>
    </row>
    <row r="21" spans="2:8" ht="12.75">
      <c r="B21" s="18" t="s">
        <v>7</v>
      </c>
      <c r="C21" s="4">
        <v>80000</v>
      </c>
      <c r="D21" s="19">
        <f>D6</f>
        <v>0.5</v>
      </c>
      <c r="E21" s="20">
        <f>F21-G21</f>
        <v>0.04999999999999999</v>
      </c>
      <c r="F21" s="19">
        <f>F6</f>
        <v>0.3</v>
      </c>
      <c r="G21" s="19">
        <f>G6</f>
        <v>0.25</v>
      </c>
      <c r="H21" s="19">
        <f>H6</f>
        <v>0.025</v>
      </c>
    </row>
    <row r="22" spans="4:8" ht="12.75">
      <c r="D22" s="3"/>
      <c r="E22" s="15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0.3333333333333333</v>
      </c>
      <c r="E23" s="14">
        <f>F23-G23</f>
        <v>0.04545454545454547</v>
      </c>
      <c r="F23" s="3">
        <f>F25/F13</f>
        <v>0.20909090909090908</v>
      </c>
      <c r="G23" s="3">
        <f>G25/G13</f>
        <v>0.1636363636363636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0.38541666666666663</v>
      </c>
      <c r="E24" s="15">
        <f>E23+$C24/$C25*(E25-E23)</f>
        <v>0.046875000000000014</v>
      </c>
      <c r="F24" s="3">
        <f>F23+$C24/$C25*(F25-F23)</f>
        <v>0.21562499999999998</v>
      </c>
      <c r="G24" s="3">
        <f>G23+$C24/$C25*(G25-G23)</f>
        <v>0.16874999999999998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0.5</v>
      </c>
      <c r="E25" s="20">
        <f>F25-G25</f>
        <v>0.05000000000000002</v>
      </c>
      <c r="F25" s="19">
        <f>F7</f>
        <v>0.23</v>
      </c>
      <c r="G25" s="19">
        <f>G7</f>
        <v>0.18</v>
      </c>
      <c r="H25" s="19">
        <f>H7</f>
        <v>0.005</v>
      </c>
    </row>
    <row r="26" spans="4:8" ht="12.75">
      <c r="D26" s="3"/>
      <c r="E26" s="15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0.3333333333333333</v>
      </c>
      <c r="E27" s="14">
        <f>F27-G27</f>
        <v>0.08181818181818182</v>
      </c>
      <c r="F27" s="3">
        <f>F29/F13</f>
        <v>0.15454545454545454</v>
      </c>
      <c r="G27" s="3">
        <f>G29/G13</f>
        <v>0.07272727272727272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0.38541666666666663</v>
      </c>
      <c r="E28" s="15">
        <f>E27+$C28/$C29*(E29-E27)</f>
        <v>0.084375</v>
      </c>
      <c r="F28" s="3">
        <f>F27+$C28/$C29*(F29-F27)</f>
        <v>0.159375</v>
      </c>
      <c r="G28" s="3">
        <f>G27+$C28/$C29*(G29-G27)</f>
        <v>0.075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0.5</v>
      </c>
      <c r="E29" s="20">
        <f>F29-G29</f>
        <v>0.09000000000000001</v>
      </c>
      <c r="F29" s="19">
        <f>F8</f>
        <v>0.17</v>
      </c>
      <c r="G29" s="19">
        <f>G8</f>
        <v>0.08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1.0000000000000004</v>
      </c>
      <c r="F33" s="7"/>
      <c r="G33" s="7">
        <f>G25/G21</f>
        <v>0.72</v>
      </c>
      <c r="H33" s="8">
        <f>H25/H21</f>
        <v>0.19999999999999998</v>
      </c>
    </row>
    <row r="34" spans="2:8" ht="12.75">
      <c r="B34" s="31" t="s">
        <v>27</v>
      </c>
      <c r="C34" s="9"/>
      <c r="D34" s="10">
        <f>D29/D21</f>
        <v>1</v>
      </c>
      <c r="E34" s="34">
        <f>E29/E21</f>
        <v>1.8000000000000007</v>
      </c>
      <c r="F34" s="10"/>
      <c r="G34" s="10">
        <f>G29/G21</f>
        <v>0.32</v>
      </c>
      <c r="H34" s="11">
        <f>H29/H21</f>
        <v>0.19999999999999998</v>
      </c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0.7980392156862745</v>
      </c>
      <c r="E37" s="7">
        <f>E24/E20</f>
        <v>0.9375000000000004</v>
      </c>
      <c r="F37" s="7"/>
      <c r="G37" s="7">
        <f>G24/G20</f>
        <v>0.6749999999999999</v>
      </c>
      <c r="H37" s="8">
        <f>H24/H20</f>
        <v>0.21333333333333335</v>
      </c>
    </row>
    <row r="38" spans="2:8" ht="12.75">
      <c r="B38" s="33" t="s">
        <v>27</v>
      </c>
      <c r="C38" s="13"/>
      <c r="D38" s="10">
        <f>D28/D20</f>
        <v>0.7980392156862745</v>
      </c>
      <c r="E38" s="34">
        <f>E28/E20</f>
        <v>1.6875000000000004</v>
      </c>
      <c r="F38" s="10"/>
      <c r="G38" s="10">
        <f>G28/G20</f>
        <v>0.3</v>
      </c>
      <c r="H38" s="11">
        <f>H28/H20</f>
        <v>0.21333333333333335</v>
      </c>
    </row>
  </sheetData>
  <sheetProtection/>
  <mergeCells count="1">
    <mergeCell ref="D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7.25">
      <c r="A1" s="21" t="s">
        <v>15</v>
      </c>
      <c r="B1" s="17" t="s">
        <v>28</v>
      </c>
    </row>
    <row r="2" spans="1:2" ht="14.25">
      <c r="A2" s="21" t="s">
        <v>16</v>
      </c>
      <c r="B2" s="17" t="s">
        <v>25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2005.01</v>
      </c>
      <c r="D6" s="18">
        <v>1</v>
      </c>
      <c r="E6" s="18">
        <v>0.1</v>
      </c>
      <c r="F6" s="18"/>
      <c r="G6" s="18">
        <v>0.08</v>
      </c>
      <c r="H6" s="18"/>
    </row>
    <row r="7" spans="2:8" ht="12.75">
      <c r="B7" t="s">
        <v>4</v>
      </c>
      <c r="C7">
        <v>2009.09</v>
      </c>
      <c r="D7" s="18">
        <v>1</v>
      </c>
      <c r="E7" s="18">
        <v>0.1</v>
      </c>
      <c r="F7" s="18"/>
      <c r="G7" s="18">
        <v>0.06</v>
      </c>
      <c r="H7" s="18">
        <v>0.005</v>
      </c>
    </row>
    <row r="8" spans="2:8" ht="12.75">
      <c r="B8" t="s">
        <v>5</v>
      </c>
      <c r="C8">
        <v>2014.09</v>
      </c>
      <c r="D8" s="18">
        <v>1</v>
      </c>
      <c r="E8" s="18">
        <v>0.1</v>
      </c>
      <c r="F8" s="18"/>
      <c r="G8" s="18">
        <v>0.06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1.2</v>
      </c>
      <c r="E12" s="1">
        <v>1.2</v>
      </c>
      <c r="F12" s="1"/>
      <c r="G12" s="1">
        <v>1.2</v>
      </c>
      <c r="H12" s="1"/>
    </row>
    <row r="13" spans="2:8" ht="12.75">
      <c r="B13" s="18" t="s">
        <v>4</v>
      </c>
      <c r="C13" s="18" t="s">
        <v>11</v>
      </c>
      <c r="D13" s="1">
        <v>1.5</v>
      </c>
      <c r="E13" s="1">
        <v>1.3</v>
      </c>
      <c r="F13" s="1"/>
      <c r="G13" s="1">
        <v>1.6</v>
      </c>
      <c r="H13" s="1">
        <v>1</v>
      </c>
    </row>
    <row r="14" spans="2:8" ht="12.75">
      <c r="B14" s="18" t="s">
        <v>5</v>
      </c>
      <c r="C14" s="18" t="s">
        <v>11</v>
      </c>
      <c r="D14" s="1">
        <v>1.5</v>
      </c>
      <c r="E14" s="1">
        <v>1.3</v>
      </c>
      <c r="F14" s="1"/>
      <c r="G14" s="1">
        <v>1.6</v>
      </c>
      <c r="H14" s="1">
        <v>1</v>
      </c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0.8333333333333334</v>
      </c>
      <c r="E19" s="3">
        <f>E21/E12</f>
        <v>0.08333333333333334</v>
      </c>
      <c r="F19" s="3"/>
      <c r="G19" s="3">
        <f>G21/G12</f>
        <v>0.06666666666666667</v>
      </c>
      <c r="H19" s="3"/>
    </row>
    <row r="20" spans="2:8" ht="12.75">
      <c r="B20" s="18"/>
      <c r="C20" s="4">
        <v>50000</v>
      </c>
      <c r="D20" s="3">
        <f>D19+$C20/$C21*(D21-D19)</f>
        <v>0.9375</v>
      </c>
      <c r="E20" s="3">
        <f>E19+$C20/$C21*(E21-E19)</f>
        <v>0.09375</v>
      </c>
      <c r="F20" s="3"/>
      <c r="G20" s="3">
        <f>G19+$C20/$C21*(G21-G19)</f>
        <v>0.075</v>
      </c>
      <c r="H20" s="3"/>
    </row>
    <row r="21" spans="2:8" ht="12.75">
      <c r="B21" s="18" t="s">
        <v>7</v>
      </c>
      <c r="C21" s="4">
        <v>80000</v>
      </c>
      <c r="D21" s="19">
        <f>D6</f>
        <v>1</v>
      </c>
      <c r="E21" s="19">
        <f>E6</f>
        <v>0.1</v>
      </c>
      <c r="F21" s="19"/>
      <c r="G21" s="19">
        <f>G6</f>
        <v>0.08</v>
      </c>
      <c r="H21" s="19"/>
    </row>
    <row r="22" spans="4:8" ht="12.75">
      <c r="D22" s="3"/>
      <c r="E22" s="3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0.6666666666666666</v>
      </c>
      <c r="E23" s="3">
        <f>E25/E13</f>
        <v>0.07692307692307693</v>
      </c>
      <c r="F23" s="3"/>
      <c r="G23" s="3">
        <f>G25/G13</f>
        <v>0.0375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0.7708333333333333</v>
      </c>
      <c r="E24" s="3">
        <f>E23+$C24/$C25*(E25-E23)</f>
        <v>0.08413461538461539</v>
      </c>
      <c r="F24" s="3"/>
      <c r="G24" s="3">
        <f>G23+$C24/$C25*(G25-G23)</f>
        <v>0.044531249999999994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1</v>
      </c>
      <c r="E25" s="19">
        <f>E7</f>
        <v>0.1</v>
      </c>
      <c r="F25" s="19"/>
      <c r="G25" s="19">
        <f>G7</f>
        <v>0.06</v>
      </c>
      <c r="H25" s="19">
        <f>H7</f>
        <v>0.005</v>
      </c>
    </row>
    <row r="26" spans="4:8" ht="12.75">
      <c r="D26" s="3"/>
      <c r="E26" s="3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0.6666666666666666</v>
      </c>
      <c r="E27" s="3">
        <f>E29/E13</f>
        <v>0.07692307692307693</v>
      </c>
      <c r="F27" s="3"/>
      <c r="G27" s="3">
        <f>G29/G13</f>
        <v>0.0375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0.7708333333333333</v>
      </c>
      <c r="E28" s="3">
        <f>E27+$C28/$C29*(E29-E27)</f>
        <v>0.08413461538461539</v>
      </c>
      <c r="F28" s="3"/>
      <c r="G28" s="3">
        <f>G27+$C28/$C29*(G29-G27)</f>
        <v>0.044531249999999994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1</v>
      </c>
      <c r="E29" s="19">
        <f>E8</f>
        <v>0.1</v>
      </c>
      <c r="F29" s="19"/>
      <c r="G29" s="19">
        <f>G8</f>
        <v>0.06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</v>
      </c>
      <c r="F33" s="7"/>
      <c r="G33" s="7">
        <f>G25/G21</f>
        <v>0.75</v>
      </c>
      <c r="H33" s="8"/>
    </row>
    <row r="34" spans="2:8" ht="12.75">
      <c r="B34" s="31" t="s">
        <v>27</v>
      </c>
      <c r="C34" s="9"/>
      <c r="D34" s="10">
        <f>D29/D21</f>
        <v>1</v>
      </c>
      <c r="E34" s="10">
        <f>E29/E21</f>
        <v>1</v>
      </c>
      <c r="F34" s="10"/>
      <c r="G34" s="10">
        <f>G29/G21</f>
        <v>0.75</v>
      </c>
      <c r="H34" s="11"/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0.8222222222222222</v>
      </c>
      <c r="E37" s="7">
        <f>E24/E20</f>
        <v>0.8974358974358975</v>
      </c>
      <c r="F37" s="7"/>
      <c r="G37" s="7">
        <f>G24/G20</f>
        <v>0.59375</v>
      </c>
      <c r="H37" s="8"/>
    </row>
    <row r="38" spans="2:8" ht="12.75">
      <c r="B38" s="33" t="s">
        <v>27</v>
      </c>
      <c r="C38" s="13"/>
      <c r="D38" s="10">
        <f>D28/D20</f>
        <v>0.8222222222222222</v>
      </c>
      <c r="E38" s="10">
        <f>E28/E20</f>
        <v>0.8974358974358975</v>
      </c>
      <c r="F38" s="10"/>
      <c r="G38" s="10">
        <f>G28/G20</f>
        <v>0.59375</v>
      </c>
      <c r="H3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7.25">
      <c r="A1" s="21" t="s">
        <v>15</v>
      </c>
      <c r="B1" s="17" t="s">
        <v>29</v>
      </c>
    </row>
    <row r="2" spans="1:2" ht="14.25">
      <c r="A2" s="21" t="s">
        <v>16</v>
      </c>
      <c r="B2" s="17" t="s">
        <v>25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2006.01</v>
      </c>
      <c r="D6" s="18">
        <v>1.81</v>
      </c>
      <c r="E6" s="18">
        <v>0.13</v>
      </c>
      <c r="F6" s="18"/>
      <c r="G6" s="18">
        <v>0.1</v>
      </c>
      <c r="H6" s="18"/>
    </row>
    <row r="7" spans="2:8" ht="12.75">
      <c r="B7" t="s">
        <v>4</v>
      </c>
      <c r="C7">
        <v>2010.09</v>
      </c>
      <c r="D7" s="18">
        <v>1.81</v>
      </c>
      <c r="E7" s="18">
        <v>0.13</v>
      </c>
      <c r="F7" s="18"/>
      <c r="G7" s="18">
        <v>0.075</v>
      </c>
      <c r="H7" s="18">
        <v>0.005</v>
      </c>
    </row>
    <row r="8" spans="2:8" ht="12.75">
      <c r="B8" t="s">
        <v>5</v>
      </c>
      <c r="C8">
        <v>2015.09</v>
      </c>
      <c r="D8" s="18">
        <v>1.81</v>
      </c>
      <c r="E8" s="18">
        <v>0.13</v>
      </c>
      <c r="F8" s="18"/>
      <c r="G8" s="18">
        <v>0.075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1.2</v>
      </c>
      <c r="E12" s="1">
        <v>1.2</v>
      </c>
      <c r="F12" s="1"/>
      <c r="G12" s="1">
        <v>1.2</v>
      </c>
      <c r="H12" s="1"/>
    </row>
    <row r="13" spans="2:8" ht="12.75">
      <c r="B13" s="18" t="s">
        <v>4</v>
      </c>
      <c r="C13" s="18" t="s">
        <v>11</v>
      </c>
      <c r="D13" s="1">
        <v>1.5</v>
      </c>
      <c r="E13" s="1">
        <v>1.3</v>
      </c>
      <c r="F13" s="1"/>
      <c r="G13" s="1">
        <v>1.6</v>
      </c>
      <c r="H13" s="1">
        <v>1</v>
      </c>
    </row>
    <row r="14" spans="2:8" ht="12.75">
      <c r="B14" s="18" t="s">
        <v>5</v>
      </c>
      <c r="C14" s="18" t="s">
        <v>11</v>
      </c>
      <c r="D14" s="1">
        <v>1.5</v>
      </c>
      <c r="E14" s="1">
        <v>1.3</v>
      </c>
      <c r="F14" s="1"/>
      <c r="G14" s="1">
        <v>1.6</v>
      </c>
      <c r="H14" s="1">
        <v>1</v>
      </c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1.5083333333333335</v>
      </c>
      <c r="E19" s="3">
        <f>E21/E12</f>
        <v>0.10833333333333334</v>
      </c>
      <c r="F19" s="3"/>
      <c r="G19" s="3">
        <f>G21/G12</f>
        <v>0.08333333333333334</v>
      </c>
      <c r="H19" s="3"/>
    </row>
    <row r="20" spans="2:8" ht="12.75">
      <c r="B20" s="18"/>
      <c r="C20" s="4">
        <v>50000</v>
      </c>
      <c r="D20" s="3">
        <f>D19+$C20/$C21*(D21-D19)</f>
        <v>1.6968750000000001</v>
      </c>
      <c r="E20" s="3">
        <f>E19+$C20/$C21*(E21-E19)</f>
        <v>0.12187500000000001</v>
      </c>
      <c r="F20" s="3"/>
      <c r="G20" s="3">
        <f>G19+$C20/$C21*(G21-G19)</f>
        <v>0.09375</v>
      </c>
      <c r="H20" s="3"/>
    </row>
    <row r="21" spans="2:8" ht="12.75">
      <c r="B21" s="18" t="s">
        <v>7</v>
      </c>
      <c r="C21" s="4">
        <v>80000</v>
      </c>
      <c r="D21" s="19">
        <f>D6</f>
        <v>1.81</v>
      </c>
      <c r="E21" s="19">
        <f>E6</f>
        <v>0.13</v>
      </c>
      <c r="F21" s="19"/>
      <c r="G21" s="19">
        <f>G6</f>
        <v>0.1</v>
      </c>
      <c r="H21" s="19"/>
    </row>
    <row r="22" spans="4:8" ht="12.75">
      <c r="D22" s="3"/>
      <c r="E22" s="3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1.2066666666666668</v>
      </c>
      <c r="E23" s="3">
        <f>E25/E13</f>
        <v>0.1</v>
      </c>
      <c r="F23" s="3"/>
      <c r="G23" s="3">
        <f>G25/G13</f>
        <v>0.04687499999999999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1.3952083333333334</v>
      </c>
      <c r="E24" s="3">
        <f>E23+$C24/$C25*(E25-E23)</f>
        <v>0.109375</v>
      </c>
      <c r="F24" s="3"/>
      <c r="G24" s="3">
        <f>G23+$C24/$C25*(G25-G23)</f>
        <v>0.05566406249999999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1.81</v>
      </c>
      <c r="E25" s="19">
        <f>E7</f>
        <v>0.13</v>
      </c>
      <c r="F25" s="19"/>
      <c r="G25" s="19">
        <f>G7</f>
        <v>0.075</v>
      </c>
      <c r="H25" s="19">
        <f>H7</f>
        <v>0.005</v>
      </c>
    </row>
    <row r="26" spans="4:8" ht="12.75">
      <c r="D26" s="3"/>
      <c r="E26" s="3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1.2066666666666668</v>
      </c>
      <c r="E27" s="3">
        <f>E29/E13</f>
        <v>0.1</v>
      </c>
      <c r="F27" s="3"/>
      <c r="G27" s="3">
        <f>G29/G13</f>
        <v>0.04687499999999999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1.3952083333333334</v>
      </c>
      <c r="E28" s="3">
        <f>E27+$C28/$C29*(E29-E27)</f>
        <v>0.109375</v>
      </c>
      <c r="F28" s="3"/>
      <c r="G28" s="3">
        <f>G27+$C28/$C29*(G29-G27)</f>
        <v>0.05566406249999999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1.81</v>
      </c>
      <c r="E29" s="19">
        <f>E8</f>
        <v>0.13</v>
      </c>
      <c r="F29" s="19"/>
      <c r="G29" s="19">
        <f>G8</f>
        <v>0.075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</v>
      </c>
      <c r="F33" s="7"/>
      <c r="G33" s="7">
        <f>G25/G21</f>
        <v>0.7499999999999999</v>
      </c>
      <c r="H33" s="8"/>
    </row>
    <row r="34" spans="2:8" ht="12.75">
      <c r="B34" s="31" t="s">
        <v>27</v>
      </c>
      <c r="C34" s="9"/>
      <c r="D34" s="10">
        <f>D29/D21</f>
        <v>1</v>
      </c>
      <c r="E34" s="10">
        <f>E29/E21</f>
        <v>1</v>
      </c>
      <c r="F34" s="10"/>
      <c r="G34" s="10">
        <f>G29/G21</f>
        <v>0.7499999999999999</v>
      </c>
      <c r="H34" s="11"/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0.8222222222222222</v>
      </c>
      <c r="E37" s="7">
        <f>E24/E20</f>
        <v>0.8974358974358974</v>
      </c>
      <c r="F37" s="7"/>
      <c r="G37" s="7">
        <f>G24/G20</f>
        <v>0.5937499999999999</v>
      </c>
      <c r="H37" s="8"/>
    </row>
    <row r="38" spans="2:8" ht="12.75">
      <c r="B38" s="33" t="s">
        <v>27</v>
      </c>
      <c r="C38" s="13"/>
      <c r="D38" s="10">
        <f>D28/D20</f>
        <v>0.8222222222222222</v>
      </c>
      <c r="E38" s="10">
        <f>E28/E20</f>
        <v>0.8974358974358974</v>
      </c>
      <c r="F38" s="10"/>
      <c r="G38" s="10">
        <f>G28/G20</f>
        <v>0.5937499999999999</v>
      </c>
      <c r="H3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7.25">
      <c r="A1" s="21" t="s">
        <v>15</v>
      </c>
      <c r="B1" s="17" t="s">
        <v>30</v>
      </c>
    </row>
    <row r="2" spans="1:2" ht="14.25">
      <c r="A2" s="21" t="s">
        <v>16</v>
      </c>
      <c r="B2" s="17" t="s">
        <v>25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2006.01</v>
      </c>
      <c r="D6" s="18">
        <v>2.27</v>
      </c>
      <c r="E6" s="18">
        <v>0.16</v>
      </c>
      <c r="F6" s="18"/>
      <c r="G6" s="18">
        <v>0.11</v>
      </c>
      <c r="H6" s="18"/>
    </row>
    <row r="7" spans="2:8" ht="12.75">
      <c r="B7" t="s">
        <v>4</v>
      </c>
      <c r="C7">
        <v>2010.09</v>
      </c>
      <c r="D7" s="18">
        <v>2.27</v>
      </c>
      <c r="E7" s="18">
        <v>0.16</v>
      </c>
      <c r="F7" s="18"/>
      <c r="G7" s="18">
        <v>0.082</v>
      </c>
      <c r="H7" s="18">
        <v>0.005</v>
      </c>
    </row>
    <row r="8" spans="2:8" ht="12.75">
      <c r="B8" t="s">
        <v>5</v>
      </c>
      <c r="C8">
        <v>2015.09</v>
      </c>
      <c r="D8" s="18">
        <v>2.27</v>
      </c>
      <c r="E8" s="18">
        <v>0.16</v>
      </c>
      <c r="F8" s="18"/>
      <c r="G8" s="18">
        <v>0.082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1.2</v>
      </c>
      <c r="E12" s="1">
        <v>1.2</v>
      </c>
      <c r="F12" s="1"/>
      <c r="G12" s="1">
        <v>1.2</v>
      </c>
      <c r="H12" s="1"/>
    </row>
    <row r="13" spans="2:8" ht="12.75">
      <c r="B13" s="18" t="s">
        <v>4</v>
      </c>
      <c r="C13" s="18" t="s">
        <v>11</v>
      </c>
      <c r="D13" s="1">
        <v>1.5</v>
      </c>
      <c r="E13" s="1">
        <v>1.3</v>
      </c>
      <c r="F13" s="1"/>
      <c r="G13" s="1">
        <v>1.6</v>
      </c>
      <c r="H13" s="1">
        <v>1</v>
      </c>
    </row>
    <row r="14" spans="2:8" ht="12.75">
      <c r="B14" s="18" t="s">
        <v>5</v>
      </c>
      <c r="C14" s="18" t="s">
        <v>11</v>
      </c>
      <c r="D14" s="1">
        <v>1.5</v>
      </c>
      <c r="E14" s="1">
        <v>1.3</v>
      </c>
      <c r="F14" s="1"/>
      <c r="G14" s="1">
        <v>1.6</v>
      </c>
      <c r="H14" s="1">
        <v>1</v>
      </c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1.8916666666666668</v>
      </c>
      <c r="E19" s="3">
        <f>E21/E12</f>
        <v>0.13333333333333333</v>
      </c>
      <c r="F19" s="3"/>
      <c r="G19" s="3">
        <f>G21/G12</f>
        <v>0.09166666666666667</v>
      </c>
      <c r="H19" s="3"/>
    </row>
    <row r="20" spans="2:8" ht="12.75">
      <c r="B20" s="18"/>
      <c r="C20" s="4">
        <v>50000</v>
      </c>
      <c r="D20" s="3">
        <f>D19+$C20/$C21*(D21-D19)</f>
        <v>2.1281250000000003</v>
      </c>
      <c r="E20" s="3">
        <f>E19+$C20/$C21*(E21-E19)</f>
        <v>0.15</v>
      </c>
      <c r="F20" s="3"/>
      <c r="G20" s="3">
        <f>G19+$C20/$C21*(G21-G19)</f>
        <v>0.10312500000000001</v>
      </c>
      <c r="H20" s="3"/>
    </row>
    <row r="21" spans="2:8" ht="12.75">
      <c r="B21" s="18" t="s">
        <v>7</v>
      </c>
      <c r="C21" s="4">
        <v>80000</v>
      </c>
      <c r="D21" s="19">
        <f>D6</f>
        <v>2.27</v>
      </c>
      <c r="E21" s="19">
        <f>E6</f>
        <v>0.16</v>
      </c>
      <c r="F21" s="19"/>
      <c r="G21" s="19">
        <f>G6</f>
        <v>0.11</v>
      </c>
      <c r="H21" s="19"/>
    </row>
    <row r="22" spans="4:8" ht="12.75">
      <c r="D22" s="3"/>
      <c r="E22" s="3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1.5133333333333334</v>
      </c>
      <c r="E23" s="3">
        <f>E25/E13</f>
        <v>0.12307692307692307</v>
      </c>
      <c r="F23" s="3"/>
      <c r="G23" s="3">
        <f>G25/G13</f>
        <v>0.05125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1.7497916666666669</v>
      </c>
      <c r="E24" s="3">
        <f>E23+$C24/$C25*(E25-E23)</f>
        <v>0.1346153846153846</v>
      </c>
      <c r="F24" s="3"/>
      <c r="G24" s="3">
        <f>G23+$C24/$C25*(G25-G23)</f>
        <v>0.060859375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2.27</v>
      </c>
      <c r="E25" s="19">
        <f>E7</f>
        <v>0.16</v>
      </c>
      <c r="F25" s="19"/>
      <c r="G25" s="19">
        <f>G7</f>
        <v>0.082</v>
      </c>
      <c r="H25" s="19">
        <f>H7</f>
        <v>0.005</v>
      </c>
    </row>
    <row r="26" spans="4:8" ht="12.75">
      <c r="D26" s="3"/>
      <c r="E26" s="3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1.5133333333333334</v>
      </c>
      <c r="E27" s="3">
        <f>E29/E13</f>
        <v>0.12307692307692307</v>
      </c>
      <c r="F27" s="3"/>
      <c r="G27" s="3">
        <f>G29/G13</f>
        <v>0.05125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1.7497916666666669</v>
      </c>
      <c r="E28" s="3">
        <f>E27+$C28/$C29*(E29-E27)</f>
        <v>0.1346153846153846</v>
      </c>
      <c r="F28" s="3"/>
      <c r="G28" s="3">
        <f>G27+$C28/$C29*(G29-G27)</f>
        <v>0.060859375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2.27</v>
      </c>
      <c r="E29" s="19">
        <f>E8</f>
        <v>0.16</v>
      </c>
      <c r="F29" s="19"/>
      <c r="G29" s="19">
        <f>G8</f>
        <v>0.082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</v>
      </c>
      <c r="F33" s="7"/>
      <c r="G33" s="7">
        <f>G25/G21</f>
        <v>0.7454545454545455</v>
      </c>
      <c r="H33" s="8"/>
    </row>
    <row r="34" spans="2:8" ht="12.75">
      <c r="B34" s="31" t="s">
        <v>27</v>
      </c>
      <c r="C34" s="9"/>
      <c r="D34" s="10">
        <f>D29/D21</f>
        <v>1</v>
      </c>
      <c r="E34" s="10">
        <f>E29/E21</f>
        <v>1</v>
      </c>
      <c r="F34" s="10"/>
      <c r="G34" s="10">
        <f>G29/G21</f>
        <v>0.7454545454545455</v>
      </c>
      <c r="H34" s="11"/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0.8222222222222222</v>
      </c>
      <c r="E37" s="7">
        <f>E24/E20</f>
        <v>0.8974358974358975</v>
      </c>
      <c r="F37" s="7"/>
      <c r="G37" s="7">
        <f>G24/G20</f>
        <v>0.5901515151515151</v>
      </c>
      <c r="H37" s="8"/>
    </row>
    <row r="38" spans="2:8" ht="12.75">
      <c r="B38" s="33" t="s">
        <v>27</v>
      </c>
      <c r="C38" s="13"/>
      <c r="D38" s="10">
        <f>D28/D20</f>
        <v>0.8222222222222222</v>
      </c>
      <c r="E38" s="10">
        <f>E28/E20</f>
        <v>0.8974358974358975</v>
      </c>
      <c r="F38" s="10"/>
      <c r="G38" s="10">
        <f>G28/G20</f>
        <v>0.5901515151515151</v>
      </c>
      <c r="H3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7.25">
      <c r="A1" s="21" t="s">
        <v>15</v>
      </c>
      <c r="B1" s="17" t="s">
        <v>28</v>
      </c>
    </row>
    <row r="2" spans="1:2" ht="14.25">
      <c r="A2" s="21" t="s">
        <v>16</v>
      </c>
      <c r="B2" s="17" t="s">
        <v>18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2005.01</v>
      </c>
      <c r="D6" s="18">
        <v>0.5</v>
      </c>
      <c r="E6" s="18"/>
      <c r="F6" s="18">
        <v>0.3</v>
      </c>
      <c r="G6" s="18">
        <v>0.25</v>
      </c>
      <c r="H6" s="18">
        <v>0.025</v>
      </c>
    </row>
    <row r="7" spans="2:8" ht="12.75">
      <c r="B7" t="s">
        <v>4</v>
      </c>
      <c r="C7">
        <v>2009.09</v>
      </c>
      <c r="D7" s="18">
        <v>0.5</v>
      </c>
      <c r="E7" s="18"/>
      <c r="F7" s="18">
        <v>0.23</v>
      </c>
      <c r="G7" s="18">
        <v>0.18</v>
      </c>
      <c r="H7" s="18">
        <v>0.005</v>
      </c>
    </row>
    <row r="8" spans="2:8" ht="12.75">
      <c r="B8" t="s">
        <v>5</v>
      </c>
      <c r="C8">
        <v>2014.09</v>
      </c>
      <c r="D8" s="18">
        <v>0.5</v>
      </c>
      <c r="E8" s="18"/>
      <c r="F8" s="18">
        <v>0.17</v>
      </c>
      <c r="G8" s="18">
        <v>0.08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1.1</v>
      </c>
      <c r="E12" s="1"/>
      <c r="F12" s="1">
        <v>1</v>
      </c>
      <c r="G12" s="1">
        <v>1</v>
      </c>
      <c r="H12" s="1">
        <v>1.2</v>
      </c>
    </row>
    <row r="13" spans="2:8" ht="12.75">
      <c r="B13" s="18" t="s">
        <v>4</v>
      </c>
      <c r="C13" s="18" t="s">
        <v>11</v>
      </c>
      <c r="D13" s="1">
        <v>1.5</v>
      </c>
      <c r="E13" s="1"/>
      <c r="F13" s="1">
        <v>1.1</v>
      </c>
      <c r="G13" s="1">
        <v>1.1</v>
      </c>
      <c r="H13" s="1">
        <v>1</v>
      </c>
    </row>
    <row r="14" spans="2:8" ht="12.75">
      <c r="B14" s="18" t="s">
        <v>5</v>
      </c>
      <c r="C14" s="18" t="s">
        <v>11</v>
      </c>
      <c r="D14" s="36" t="s">
        <v>6</v>
      </c>
      <c r="E14" s="36"/>
      <c r="F14" s="36"/>
      <c r="G14" s="36"/>
      <c r="H14" s="36"/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0.45454545454545453</v>
      </c>
      <c r="E19" s="14">
        <f>F19-G19</f>
        <v>0.04999999999999999</v>
      </c>
      <c r="F19" s="3">
        <f>F21/F12</f>
        <v>0.3</v>
      </c>
      <c r="G19" s="3">
        <f>G21/G12</f>
        <v>0.25</v>
      </c>
      <c r="H19" s="3">
        <f>H21/H12</f>
        <v>0.020833333333333336</v>
      </c>
    </row>
    <row r="20" spans="2:8" ht="12.75">
      <c r="B20" s="18"/>
      <c r="C20" s="4">
        <v>50000</v>
      </c>
      <c r="D20" s="3">
        <f>D19+$C20/$C21*(D21-D19)</f>
        <v>0.48295454545454547</v>
      </c>
      <c r="E20" s="15">
        <f>E19+$C20/$C21*(E21-E19)</f>
        <v>0.04999999999999999</v>
      </c>
      <c r="F20" s="3">
        <f>F19+$C20/$C21*(F21-F19)</f>
        <v>0.3</v>
      </c>
      <c r="G20" s="3">
        <f>G19+$C20/$C21*(G21-G19)</f>
        <v>0.25</v>
      </c>
      <c r="H20" s="3">
        <f>H19+$C20/$C21*(H21-H19)</f>
        <v>0.0234375</v>
      </c>
    </row>
    <row r="21" spans="2:8" ht="12.75">
      <c r="B21" s="18" t="s">
        <v>7</v>
      </c>
      <c r="C21" s="4">
        <v>80000</v>
      </c>
      <c r="D21" s="19">
        <f>D6</f>
        <v>0.5</v>
      </c>
      <c r="E21" s="20">
        <f>F21-G21</f>
        <v>0.04999999999999999</v>
      </c>
      <c r="F21" s="19">
        <f>F6</f>
        <v>0.3</v>
      </c>
      <c r="G21" s="19">
        <f>G6</f>
        <v>0.25</v>
      </c>
      <c r="H21" s="19">
        <f>H6</f>
        <v>0.025</v>
      </c>
    </row>
    <row r="22" spans="4:8" ht="12.75">
      <c r="D22" s="3"/>
      <c r="E22" s="15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0.3333333333333333</v>
      </c>
      <c r="E23" s="14">
        <f>F23-G23</f>
        <v>0.04545454545454547</v>
      </c>
      <c r="F23" s="3">
        <f>F25/F13</f>
        <v>0.20909090909090908</v>
      </c>
      <c r="G23" s="3">
        <f>G25/G13</f>
        <v>0.1636363636363636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0.38541666666666663</v>
      </c>
      <c r="E24" s="15">
        <f>E23+$C24/$C25*(E25-E23)</f>
        <v>0.046875000000000014</v>
      </c>
      <c r="F24" s="3">
        <f>F23+$C24/$C25*(F25-F23)</f>
        <v>0.21562499999999998</v>
      </c>
      <c r="G24" s="3">
        <f>G23+$C24/$C25*(G25-G23)</f>
        <v>0.16874999999999998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0.5</v>
      </c>
      <c r="E25" s="20">
        <f>F25-G25</f>
        <v>0.05000000000000002</v>
      </c>
      <c r="F25" s="19">
        <f>F7</f>
        <v>0.23</v>
      </c>
      <c r="G25" s="19">
        <f>G7</f>
        <v>0.18</v>
      </c>
      <c r="H25" s="19">
        <f>H7</f>
        <v>0.005</v>
      </c>
    </row>
    <row r="26" spans="4:8" ht="12.75">
      <c r="D26" s="3"/>
      <c r="E26" s="15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0.3333333333333333</v>
      </c>
      <c r="E27" s="14">
        <f>F27-G27</f>
        <v>0.08181818181818182</v>
      </c>
      <c r="F27" s="3">
        <f>F29/F13</f>
        <v>0.15454545454545454</v>
      </c>
      <c r="G27" s="3">
        <f>G29/G13</f>
        <v>0.07272727272727272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0.38541666666666663</v>
      </c>
      <c r="E28" s="15">
        <f>E27+$C28/$C29*(E29-E27)</f>
        <v>0.084375</v>
      </c>
      <c r="F28" s="3">
        <f>F27+$C28/$C29*(F29-F27)</f>
        <v>0.159375</v>
      </c>
      <c r="G28" s="3">
        <f>G27+$C28/$C29*(G29-G27)</f>
        <v>0.075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0.5</v>
      </c>
      <c r="E29" s="20">
        <f>F29-G29</f>
        <v>0.09000000000000001</v>
      </c>
      <c r="F29" s="19">
        <f>F8</f>
        <v>0.17</v>
      </c>
      <c r="G29" s="19">
        <f>G8</f>
        <v>0.08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1.0000000000000004</v>
      </c>
      <c r="F33" s="7"/>
      <c r="G33" s="7">
        <f>G25/G21</f>
        <v>0.72</v>
      </c>
      <c r="H33" s="8">
        <f>H25/H21</f>
        <v>0.19999999999999998</v>
      </c>
    </row>
    <row r="34" spans="2:8" ht="12.75">
      <c r="B34" s="31" t="s">
        <v>27</v>
      </c>
      <c r="C34" s="9"/>
      <c r="D34" s="10">
        <f>D29/D21</f>
        <v>1</v>
      </c>
      <c r="E34" s="34">
        <f>E29/E21</f>
        <v>1.8000000000000007</v>
      </c>
      <c r="F34" s="10"/>
      <c r="G34" s="10">
        <f>G29/G21</f>
        <v>0.32</v>
      </c>
      <c r="H34" s="11">
        <f>H29/H21</f>
        <v>0.19999999999999998</v>
      </c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0.7980392156862745</v>
      </c>
      <c r="E37" s="7">
        <f>E24/E20</f>
        <v>0.9375000000000004</v>
      </c>
      <c r="F37" s="7"/>
      <c r="G37" s="7">
        <f>G24/G20</f>
        <v>0.6749999999999999</v>
      </c>
      <c r="H37" s="8">
        <f>H24/H20</f>
        <v>0.21333333333333335</v>
      </c>
    </row>
    <row r="38" spans="2:8" ht="12.75">
      <c r="B38" s="33" t="s">
        <v>27</v>
      </c>
      <c r="C38" s="13"/>
      <c r="D38" s="10">
        <f>D28/D20</f>
        <v>0.7980392156862745</v>
      </c>
      <c r="E38" s="34">
        <f>E28/E20</f>
        <v>1.6875000000000004</v>
      </c>
      <c r="F38" s="10"/>
      <c r="G38" s="10">
        <f>G28/G20</f>
        <v>0.3</v>
      </c>
      <c r="H38" s="11">
        <f>H28/H20</f>
        <v>0.21333333333333335</v>
      </c>
    </row>
  </sheetData>
  <sheetProtection/>
  <mergeCells count="1">
    <mergeCell ref="D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7.25">
      <c r="A1" s="21" t="s">
        <v>15</v>
      </c>
      <c r="B1" s="17" t="s">
        <v>29</v>
      </c>
    </row>
    <row r="2" spans="1:2" ht="14.25">
      <c r="A2" s="21" t="s">
        <v>16</v>
      </c>
      <c r="B2" s="17" t="s">
        <v>18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2006.01</v>
      </c>
      <c r="D6" s="18">
        <v>0.63</v>
      </c>
      <c r="E6" s="18"/>
      <c r="F6" s="18">
        <v>0.39</v>
      </c>
      <c r="G6" s="18">
        <v>0.33</v>
      </c>
      <c r="H6" s="18">
        <v>0.04</v>
      </c>
    </row>
    <row r="7" spans="2:8" ht="12.75">
      <c r="B7" t="s">
        <v>4</v>
      </c>
      <c r="C7">
        <v>2010.09</v>
      </c>
      <c r="D7" s="18">
        <v>0.63</v>
      </c>
      <c r="E7" s="18"/>
      <c r="F7" s="18">
        <v>0.295</v>
      </c>
      <c r="G7" s="18">
        <v>0.235</v>
      </c>
      <c r="H7" s="18">
        <v>0.005</v>
      </c>
    </row>
    <row r="8" spans="2:8" ht="12.75">
      <c r="B8" t="s">
        <v>5</v>
      </c>
      <c r="C8">
        <v>2015.09</v>
      </c>
      <c r="D8" s="18">
        <v>0.63</v>
      </c>
      <c r="E8" s="18"/>
      <c r="F8" s="18">
        <v>0.195</v>
      </c>
      <c r="G8" s="18">
        <v>0.105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1.1</v>
      </c>
      <c r="E12" s="1"/>
      <c r="F12" s="1">
        <v>1</v>
      </c>
      <c r="G12" s="1">
        <v>1</v>
      </c>
      <c r="H12" s="1">
        <v>1.2</v>
      </c>
    </row>
    <row r="13" spans="2:8" ht="12.75">
      <c r="B13" s="18" t="s">
        <v>4</v>
      </c>
      <c r="C13" s="18" t="s">
        <v>11</v>
      </c>
      <c r="D13" s="1">
        <v>1.5</v>
      </c>
      <c r="E13" s="1"/>
      <c r="F13" s="1">
        <v>1.1</v>
      </c>
      <c r="G13" s="1">
        <v>1.1</v>
      </c>
      <c r="H13" s="1">
        <v>1</v>
      </c>
    </row>
    <row r="14" spans="2:8" ht="12.75">
      <c r="B14" s="18" t="s">
        <v>5</v>
      </c>
      <c r="C14" s="18" t="s">
        <v>11</v>
      </c>
      <c r="D14" s="36" t="s">
        <v>6</v>
      </c>
      <c r="E14" s="36"/>
      <c r="F14" s="36"/>
      <c r="G14" s="36"/>
      <c r="H14" s="36"/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0.5727272727272726</v>
      </c>
      <c r="E19" s="14">
        <f>F19-G19</f>
        <v>0.06</v>
      </c>
      <c r="F19" s="3">
        <f>F21/F12</f>
        <v>0.39</v>
      </c>
      <c r="G19" s="3">
        <f>G21/G12</f>
        <v>0.33</v>
      </c>
      <c r="H19" s="3">
        <f>H21/H12</f>
        <v>0.03333333333333333</v>
      </c>
    </row>
    <row r="20" spans="2:8" ht="12.75">
      <c r="B20" s="18"/>
      <c r="C20" s="4">
        <v>50000</v>
      </c>
      <c r="D20" s="3">
        <f>D19+$C20/$C21*(D21-D19)</f>
        <v>0.6085227272727273</v>
      </c>
      <c r="E20" s="15">
        <f>E19+$C20/$C21*(E21-E19)</f>
        <v>0.06</v>
      </c>
      <c r="F20" s="3">
        <f>F19+$C20/$C21*(F21-F19)</f>
        <v>0.39</v>
      </c>
      <c r="G20" s="3">
        <f>G19+$C20/$C21*(G21-G19)</f>
        <v>0.33</v>
      </c>
      <c r="H20" s="3">
        <f>H19+$C20/$C21*(H21-H19)</f>
        <v>0.0375</v>
      </c>
    </row>
    <row r="21" spans="2:8" ht="12.75">
      <c r="B21" s="18" t="s">
        <v>7</v>
      </c>
      <c r="C21" s="4">
        <v>80000</v>
      </c>
      <c r="D21" s="19">
        <f>D6</f>
        <v>0.63</v>
      </c>
      <c r="E21" s="20">
        <f>F21-G21</f>
        <v>0.06</v>
      </c>
      <c r="F21" s="19">
        <f>F6</f>
        <v>0.39</v>
      </c>
      <c r="G21" s="19">
        <f>G6</f>
        <v>0.33</v>
      </c>
      <c r="H21" s="19">
        <f>H6</f>
        <v>0.04</v>
      </c>
    </row>
    <row r="22" spans="4:8" ht="12.75">
      <c r="D22" s="3"/>
      <c r="E22" s="15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0.42</v>
      </c>
      <c r="E23" s="14">
        <f>F23-G23</f>
        <v>0.054545454545454536</v>
      </c>
      <c r="F23" s="3">
        <f>F25/F13</f>
        <v>0.26818181818181813</v>
      </c>
      <c r="G23" s="3">
        <f>G25/G13</f>
        <v>0.2136363636363636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0.485625</v>
      </c>
      <c r="E24" s="15">
        <f>E23+$C24/$C25*(E25-E23)</f>
        <v>0.056249999999999994</v>
      </c>
      <c r="F24" s="3">
        <f>F23+$C24/$C25*(F25-F23)</f>
        <v>0.27656249999999993</v>
      </c>
      <c r="G24" s="3">
        <f>G23+$C24/$C25*(G25-G23)</f>
        <v>0.22031249999999997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0.63</v>
      </c>
      <c r="E25" s="20">
        <f>F25-G25</f>
        <v>0.06</v>
      </c>
      <c r="F25" s="19">
        <f>F7</f>
        <v>0.295</v>
      </c>
      <c r="G25" s="19">
        <f>G7</f>
        <v>0.235</v>
      </c>
      <c r="H25" s="19">
        <f>H7</f>
        <v>0.005</v>
      </c>
    </row>
    <row r="26" spans="4:8" ht="12.75">
      <c r="D26" s="3"/>
      <c r="E26" s="15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0.42</v>
      </c>
      <c r="E27" s="14">
        <f>F27-G27</f>
        <v>0.08181818181818183</v>
      </c>
      <c r="F27" s="3">
        <f>F29/F13</f>
        <v>0.17727272727272728</v>
      </c>
      <c r="G27" s="3">
        <f>G29/G13</f>
        <v>0.09545454545454544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0.485625</v>
      </c>
      <c r="E28" s="15">
        <f>E27+$C28/$C29*(E29-E27)</f>
        <v>0.084375</v>
      </c>
      <c r="F28" s="3">
        <f>F27+$C28/$C29*(F29-F27)</f>
        <v>0.18281250000000002</v>
      </c>
      <c r="G28" s="3">
        <f>G27+$C28/$C29*(G29-G27)</f>
        <v>0.0984375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0.63</v>
      </c>
      <c r="E29" s="20">
        <f>F29-G29</f>
        <v>0.09000000000000001</v>
      </c>
      <c r="F29" s="19">
        <f>F8</f>
        <v>0.195</v>
      </c>
      <c r="G29" s="19">
        <f>G8</f>
        <v>0.105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1</v>
      </c>
      <c r="F33" s="7"/>
      <c r="G33" s="7">
        <f>G25/G21</f>
        <v>0.712121212121212</v>
      </c>
      <c r="H33" s="8">
        <f>H25/H21</f>
        <v>0.125</v>
      </c>
    </row>
    <row r="34" spans="2:8" ht="12.75">
      <c r="B34" s="31" t="s">
        <v>27</v>
      </c>
      <c r="C34" s="9"/>
      <c r="D34" s="10">
        <f>D29/D21</f>
        <v>1</v>
      </c>
      <c r="E34" s="34">
        <f>E29/E21</f>
        <v>1.5000000000000002</v>
      </c>
      <c r="F34" s="10"/>
      <c r="G34" s="10">
        <f>G29/G21</f>
        <v>0.3181818181818182</v>
      </c>
      <c r="H34" s="11">
        <f>H29/H21</f>
        <v>0.125</v>
      </c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0.7980392156862745</v>
      </c>
      <c r="E37" s="7">
        <f>E24/E20</f>
        <v>0.9374999999999999</v>
      </c>
      <c r="F37" s="7"/>
      <c r="G37" s="7">
        <f>G24/G20</f>
        <v>0.6676136363636362</v>
      </c>
      <c r="H37" s="8">
        <f>H24/H20</f>
        <v>0.13333333333333333</v>
      </c>
    </row>
    <row r="38" spans="2:8" ht="12.75">
      <c r="B38" s="33" t="s">
        <v>27</v>
      </c>
      <c r="C38" s="13"/>
      <c r="D38" s="10">
        <f>D28/D20</f>
        <v>0.7980392156862745</v>
      </c>
      <c r="E38" s="34">
        <f>E28/E20</f>
        <v>1.4062500000000002</v>
      </c>
      <c r="F38" s="10"/>
      <c r="G38" s="10">
        <f>G28/G20</f>
        <v>0.29829545454545453</v>
      </c>
      <c r="H38" s="11">
        <f>H28/H20</f>
        <v>0.13333333333333333</v>
      </c>
    </row>
  </sheetData>
  <sheetProtection/>
  <mergeCells count="1">
    <mergeCell ref="D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22" sqref="J22"/>
    </sheetView>
  </sheetViews>
  <sheetFormatPr defaultColWidth="9.00390625" defaultRowHeight="12.75"/>
  <sheetData>
    <row r="1" spans="1:2" ht="17.25">
      <c r="A1" s="21" t="s">
        <v>15</v>
      </c>
      <c r="B1" s="17" t="s">
        <v>30</v>
      </c>
    </row>
    <row r="2" spans="1:2" ht="14.25">
      <c r="A2" s="21" t="s">
        <v>16</v>
      </c>
      <c r="B2" s="17" t="s">
        <v>18</v>
      </c>
    </row>
    <row r="4" ht="14.25">
      <c r="A4" s="25" t="s">
        <v>14</v>
      </c>
    </row>
    <row r="5" spans="2:8" ht="12.75">
      <c r="B5" s="2" t="s">
        <v>19</v>
      </c>
      <c r="C5" s="2" t="s">
        <v>20</v>
      </c>
      <c r="D5" s="2" t="s">
        <v>0</v>
      </c>
      <c r="E5" s="2" t="s">
        <v>21</v>
      </c>
      <c r="F5" s="2" t="s">
        <v>9</v>
      </c>
      <c r="G5" s="2" t="s">
        <v>2</v>
      </c>
      <c r="H5" s="2" t="s">
        <v>3</v>
      </c>
    </row>
    <row r="6" spans="2:8" ht="12.75">
      <c r="B6" t="s">
        <v>7</v>
      </c>
      <c r="C6">
        <v>2006.01</v>
      </c>
      <c r="D6" s="18">
        <v>0.74</v>
      </c>
      <c r="E6" s="18"/>
      <c r="F6" s="18">
        <v>0.46</v>
      </c>
      <c r="G6" s="18">
        <v>0.39</v>
      </c>
      <c r="H6" s="18">
        <v>0.06</v>
      </c>
    </row>
    <row r="7" spans="2:8" ht="12.75">
      <c r="B7" t="s">
        <v>4</v>
      </c>
      <c r="C7">
        <v>2010.09</v>
      </c>
      <c r="D7" s="18">
        <v>0.74</v>
      </c>
      <c r="E7" s="18"/>
      <c r="F7" s="18">
        <v>0.35</v>
      </c>
      <c r="G7" s="18">
        <v>0.28</v>
      </c>
      <c r="H7" s="18">
        <v>0.005</v>
      </c>
    </row>
    <row r="8" spans="2:8" ht="12.75">
      <c r="B8" t="s">
        <v>5</v>
      </c>
      <c r="C8">
        <v>2015.09</v>
      </c>
      <c r="D8" s="18">
        <v>0.74</v>
      </c>
      <c r="E8" s="18"/>
      <c r="F8" s="18">
        <v>0.215</v>
      </c>
      <c r="G8" s="18">
        <v>0.125</v>
      </c>
      <c r="H8" s="18">
        <v>0.005</v>
      </c>
    </row>
    <row r="10" spans="1:9" ht="14.25">
      <c r="A10" s="24" t="s">
        <v>8</v>
      </c>
      <c r="F10" s="23"/>
      <c r="G10" s="23"/>
      <c r="H10" s="23"/>
      <c r="I10" s="23"/>
    </row>
    <row r="11" spans="2:8" ht="12.75">
      <c r="B11" s="2" t="s">
        <v>19</v>
      </c>
      <c r="C11" s="2" t="s">
        <v>12</v>
      </c>
      <c r="D11" s="2" t="s">
        <v>0</v>
      </c>
      <c r="E11" s="2" t="s">
        <v>1</v>
      </c>
      <c r="F11" s="2" t="s">
        <v>9</v>
      </c>
      <c r="G11" s="2" t="s">
        <v>2</v>
      </c>
      <c r="H11" s="2" t="s">
        <v>3</v>
      </c>
    </row>
    <row r="12" spans="2:8" ht="12.75">
      <c r="B12" s="18" t="s">
        <v>7</v>
      </c>
      <c r="C12" s="18" t="s">
        <v>10</v>
      </c>
      <c r="D12" s="1">
        <v>1.1</v>
      </c>
      <c r="E12" s="1"/>
      <c r="F12" s="1">
        <v>1</v>
      </c>
      <c r="G12" s="1">
        <v>1</v>
      </c>
      <c r="H12" s="1">
        <v>1.2</v>
      </c>
    </row>
    <row r="13" spans="2:8" ht="12.75">
      <c r="B13" s="18" t="s">
        <v>4</v>
      </c>
      <c r="C13" s="18" t="s">
        <v>11</v>
      </c>
      <c r="D13" s="1">
        <v>1.5</v>
      </c>
      <c r="E13" s="1"/>
      <c r="F13" s="1">
        <v>1.1</v>
      </c>
      <c r="G13" s="1">
        <v>1.1</v>
      </c>
      <c r="H13" s="1">
        <v>1</v>
      </c>
    </row>
    <row r="14" spans="2:8" ht="12.75">
      <c r="B14" s="18" t="s">
        <v>5</v>
      </c>
      <c r="C14" s="18" t="s">
        <v>11</v>
      </c>
      <c r="D14" s="36" t="s">
        <v>6</v>
      </c>
      <c r="E14" s="36"/>
      <c r="F14" s="36"/>
      <c r="G14" s="36"/>
      <c r="H14" s="36"/>
    </row>
    <row r="16" ht="14.25">
      <c r="A16" s="17" t="s">
        <v>24</v>
      </c>
    </row>
    <row r="17" spans="4:8" ht="12.75">
      <c r="D17" s="2" t="s">
        <v>0</v>
      </c>
      <c r="E17" s="2" t="s">
        <v>1</v>
      </c>
      <c r="F17" s="2" t="s">
        <v>9</v>
      </c>
      <c r="G17" s="2" t="s">
        <v>2</v>
      </c>
      <c r="H17" s="2" t="s">
        <v>3</v>
      </c>
    </row>
    <row r="19" spans="2:8" ht="12.75">
      <c r="B19" s="18" t="s">
        <v>7</v>
      </c>
      <c r="C19" s="18">
        <v>0</v>
      </c>
      <c r="D19" s="3">
        <f>D21/D12</f>
        <v>0.6727272727272726</v>
      </c>
      <c r="E19" s="14">
        <f>F19-G19</f>
        <v>0.07</v>
      </c>
      <c r="F19" s="3">
        <f>F21/F12</f>
        <v>0.46</v>
      </c>
      <c r="G19" s="3">
        <f>G21/G12</f>
        <v>0.39</v>
      </c>
      <c r="H19" s="3">
        <f>H21/H12</f>
        <v>0.05</v>
      </c>
    </row>
    <row r="20" spans="2:8" ht="12.75">
      <c r="B20" s="18"/>
      <c r="C20" s="4">
        <v>50000</v>
      </c>
      <c r="D20" s="3">
        <f>D19+$C20/$C21*(D21-D19)</f>
        <v>0.7147727272727272</v>
      </c>
      <c r="E20" s="15">
        <f>E19+$C20/$C21*(E21-E19)</f>
        <v>0.07</v>
      </c>
      <c r="F20" s="3">
        <f>F19+$C20/$C21*(F21-F19)</f>
        <v>0.46</v>
      </c>
      <c r="G20" s="3">
        <f>G19+$C20/$C21*(G21-G19)</f>
        <v>0.39</v>
      </c>
      <c r="H20" s="3">
        <f>H19+$C20/$C21*(H21-H19)</f>
        <v>0.05625</v>
      </c>
    </row>
    <row r="21" spans="2:8" ht="12.75">
      <c r="B21" s="18" t="s">
        <v>7</v>
      </c>
      <c r="C21" s="4">
        <v>80000</v>
      </c>
      <c r="D21" s="19">
        <f>D6</f>
        <v>0.74</v>
      </c>
      <c r="E21" s="20">
        <f>F21-G21</f>
        <v>0.07</v>
      </c>
      <c r="F21" s="19">
        <f>F6</f>
        <v>0.46</v>
      </c>
      <c r="G21" s="19">
        <f>G6</f>
        <v>0.39</v>
      </c>
      <c r="H21" s="19">
        <f>H6</f>
        <v>0.06</v>
      </c>
    </row>
    <row r="22" spans="4:8" ht="12.75">
      <c r="D22" s="3"/>
      <c r="E22" s="15"/>
      <c r="F22" s="3"/>
      <c r="G22" s="3"/>
      <c r="H22" s="3"/>
    </row>
    <row r="23" spans="2:8" ht="12.75">
      <c r="B23" s="18" t="s">
        <v>4</v>
      </c>
      <c r="C23" s="18">
        <v>0</v>
      </c>
      <c r="D23" s="3">
        <f>D25/D13</f>
        <v>0.49333333333333335</v>
      </c>
      <c r="E23" s="14">
        <f>F23-G23</f>
        <v>0.06363636363636355</v>
      </c>
      <c r="F23" s="3">
        <f>F25/F13</f>
        <v>0.3181818181818181</v>
      </c>
      <c r="G23" s="3">
        <f>G25/G13</f>
        <v>0.2545454545454546</v>
      </c>
      <c r="H23" s="3">
        <f>H25/H13</f>
        <v>0.005</v>
      </c>
    </row>
    <row r="24" spans="2:8" ht="12.75">
      <c r="B24" s="18"/>
      <c r="C24" s="4">
        <v>50000</v>
      </c>
      <c r="D24" s="3">
        <f>D23+$C24/$C25*(D25-D23)</f>
        <v>0.5704166666666667</v>
      </c>
      <c r="E24" s="15">
        <f>E23+$C24/$C25*(E25-E23)</f>
        <v>0.06562499999999992</v>
      </c>
      <c r="F24" s="3">
        <f>F23+$C24/$C25*(F25-F23)</f>
        <v>0.32812499999999994</v>
      </c>
      <c r="G24" s="3">
        <f>G23+$C24/$C25*(G25-G23)</f>
        <v>0.2625</v>
      </c>
      <c r="H24" s="3">
        <f>H23+$C24/$C25*(H25-H23)</f>
        <v>0.005</v>
      </c>
    </row>
    <row r="25" spans="2:8" ht="12.75">
      <c r="B25" s="18" t="s">
        <v>4</v>
      </c>
      <c r="C25" s="4">
        <v>160000</v>
      </c>
      <c r="D25" s="19">
        <f>D7</f>
        <v>0.74</v>
      </c>
      <c r="E25" s="20">
        <f>F25-G25</f>
        <v>0.06999999999999995</v>
      </c>
      <c r="F25" s="19">
        <f>F7</f>
        <v>0.35</v>
      </c>
      <c r="G25" s="19">
        <f>G7</f>
        <v>0.28</v>
      </c>
      <c r="H25" s="19">
        <f>H7</f>
        <v>0.005</v>
      </c>
    </row>
    <row r="26" spans="4:8" ht="12.75">
      <c r="D26" s="3"/>
      <c r="E26" s="15"/>
      <c r="F26" s="3"/>
      <c r="G26" s="3"/>
      <c r="H26" s="3"/>
    </row>
    <row r="27" spans="2:8" ht="12.75">
      <c r="B27" s="18" t="s">
        <v>5</v>
      </c>
      <c r="C27" s="18">
        <v>0</v>
      </c>
      <c r="D27" s="3">
        <f>D29/D13</f>
        <v>0.49333333333333335</v>
      </c>
      <c r="E27" s="14">
        <f>F27-G27</f>
        <v>0.0818181818181818</v>
      </c>
      <c r="F27" s="3">
        <f>F29/F13</f>
        <v>0.19545454545454544</v>
      </c>
      <c r="G27" s="3">
        <f>G29/G13</f>
        <v>0.11363636363636363</v>
      </c>
      <c r="H27" s="3">
        <f>H29/H13</f>
        <v>0.005</v>
      </c>
    </row>
    <row r="28" spans="2:8" ht="12.75">
      <c r="B28" s="18"/>
      <c r="C28" s="4">
        <v>50000</v>
      </c>
      <c r="D28" s="3">
        <f>D27+$C28/$C29*(D29-D27)</f>
        <v>0.5704166666666667</v>
      </c>
      <c r="E28" s="15">
        <f>E27+$C28/$C29*(E29-E27)</f>
        <v>0.08437499999999999</v>
      </c>
      <c r="F28" s="3">
        <f>F27+$C28/$C29*(F29-F27)</f>
        <v>0.20156249999999998</v>
      </c>
      <c r="G28" s="3">
        <f>G27+$C28/$C29*(G29-G27)</f>
        <v>0.1171875</v>
      </c>
      <c r="H28" s="3">
        <f>H27+$C28/$C29*(H29-H27)</f>
        <v>0.005</v>
      </c>
    </row>
    <row r="29" spans="2:8" ht="12.75">
      <c r="B29" s="18" t="s">
        <v>5</v>
      </c>
      <c r="C29" s="4">
        <v>160000</v>
      </c>
      <c r="D29" s="19">
        <f>D8</f>
        <v>0.74</v>
      </c>
      <c r="E29" s="20">
        <f>F29-G29</f>
        <v>0.09</v>
      </c>
      <c r="F29" s="19">
        <f>F8</f>
        <v>0.215</v>
      </c>
      <c r="G29" s="19">
        <f>G8</f>
        <v>0.125</v>
      </c>
      <c r="H29" s="19">
        <f>H8</f>
        <v>0.005</v>
      </c>
    </row>
    <row r="30" spans="2:8" ht="12.75">
      <c r="B30" s="18"/>
      <c r="C30" s="4"/>
      <c r="D30" s="19"/>
      <c r="E30" s="20"/>
      <c r="F30" s="19"/>
      <c r="G30" s="19"/>
      <c r="H30" s="19"/>
    </row>
    <row r="31" spans="1:8" ht="14.25">
      <c r="A31" s="17" t="s">
        <v>13</v>
      </c>
      <c r="B31" s="18"/>
      <c r="C31" s="4"/>
      <c r="D31" s="19"/>
      <c r="E31" s="20"/>
      <c r="F31" s="19"/>
      <c r="G31" s="19"/>
      <c r="H31" s="19"/>
    </row>
    <row r="32" spans="1:5" ht="12.75">
      <c r="A32" s="22" t="s">
        <v>22</v>
      </c>
      <c r="E32" s="16"/>
    </row>
    <row r="33" spans="2:8" ht="12.75">
      <c r="B33" s="5" t="s">
        <v>26</v>
      </c>
      <c r="C33" s="6"/>
      <c r="D33" s="7">
        <f>D25/D21</f>
        <v>1</v>
      </c>
      <c r="E33" s="7">
        <f>E25/E21</f>
        <v>0.9999999999999992</v>
      </c>
      <c r="F33" s="7"/>
      <c r="G33" s="7">
        <f>G25/G21</f>
        <v>0.717948717948718</v>
      </c>
      <c r="H33" s="8">
        <f>H25/H21</f>
        <v>0.08333333333333334</v>
      </c>
    </row>
    <row r="34" spans="2:8" ht="12.75">
      <c r="B34" s="31" t="s">
        <v>27</v>
      </c>
      <c r="C34" s="9"/>
      <c r="D34" s="10">
        <f>D29/D21</f>
        <v>1</v>
      </c>
      <c r="E34" s="34">
        <f>E29/E21</f>
        <v>1.2857142857142856</v>
      </c>
      <c r="F34" s="10"/>
      <c r="G34" s="10">
        <f>G29/G21</f>
        <v>0.3205128205128205</v>
      </c>
      <c r="H34" s="11">
        <f>H29/H21</f>
        <v>0.08333333333333334</v>
      </c>
    </row>
    <row r="35" spans="2:8" ht="12.75">
      <c r="B35" s="26"/>
      <c r="C35" s="27"/>
      <c r="D35" s="28"/>
      <c r="E35" s="29"/>
      <c r="F35" s="30"/>
      <c r="G35" s="29"/>
      <c r="H35" s="29"/>
    </row>
    <row r="36" spans="1:8" ht="12.75">
      <c r="A36" s="22" t="s">
        <v>23</v>
      </c>
      <c r="E36" s="3"/>
      <c r="F36" s="15"/>
      <c r="G36" s="3"/>
      <c r="H36" s="3"/>
    </row>
    <row r="37" spans="2:8" ht="12.75">
      <c r="B37" s="32" t="s">
        <v>26</v>
      </c>
      <c r="C37" s="12"/>
      <c r="D37" s="7">
        <f>D24/D20</f>
        <v>0.7980392156862746</v>
      </c>
      <c r="E37" s="7">
        <f>E24/E20</f>
        <v>0.9374999999999988</v>
      </c>
      <c r="F37" s="7"/>
      <c r="G37" s="7">
        <f>G24/G20</f>
        <v>0.6730769230769231</v>
      </c>
      <c r="H37" s="8">
        <f>H24/H20</f>
        <v>0.08888888888888889</v>
      </c>
    </row>
    <row r="38" spans="2:8" ht="12.75">
      <c r="B38" s="33" t="s">
        <v>27</v>
      </c>
      <c r="C38" s="13"/>
      <c r="D38" s="10">
        <f>D28/D20</f>
        <v>0.7980392156862746</v>
      </c>
      <c r="E38" s="34">
        <f>E28/E20</f>
        <v>1.2053571428571426</v>
      </c>
      <c r="F38" s="10"/>
      <c r="G38" s="10">
        <f>G28/G20</f>
        <v>0.3004807692307692</v>
      </c>
      <c r="H38" s="11">
        <f>H28/H20</f>
        <v>0.08888888888888889</v>
      </c>
    </row>
  </sheetData>
  <sheetProtection/>
  <mergeCells count="1">
    <mergeCell ref="D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Barlow</dc:creator>
  <cp:keywords/>
  <dc:description/>
  <cp:lastModifiedBy>rfalk</cp:lastModifiedBy>
  <cp:lastPrinted>2009-03-09T12:11:12Z</cp:lastPrinted>
  <dcterms:created xsi:type="dcterms:W3CDTF">2009-02-19T10:30:54Z</dcterms:created>
  <dcterms:modified xsi:type="dcterms:W3CDTF">2009-03-12T10:52:25Z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-934413131</vt:i4>
  </property>
  <property fmtid="{D5CDD505-2E9C-101B-9397-08002B2CF9AE}" pid="4" name="_NewReviewCyc">
    <vt:lpwstr/>
  </property>
  <property fmtid="{D5CDD505-2E9C-101B-9397-08002B2CF9AE}" pid="5" name="_EmailSubje">
    <vt:lpwstr>090529 - rsf new UK EF-  Submission to JF to pub consul resp  TRL reports spreadsheets FINAL</vt:lpwstr>
  </property>
  <property fmtid="{D5CDD505-2E9C-101B-9397-08002B2CF9AE}" pid="6" name="_AuthorEma">
    <vt:lpwstr>Robert.Falk@dft.gsi.gov.uk</vt:lpwstr>
  </property>
  <property fmtid="{D5CDD505-2E9C-101B-9397-08002B2CF9AE}" pid="7" name="_AuthorEmailDisplayNa">
    <vt:lpwstr>Robert Falk</vt:lpwstr>
  </property>
</Properties>
</file>